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hard\Google Drive\Teaching\Book\Ch13 MLIAM\"/>
    </mc:Choice>
  </mc:AlternateContent>
  <bookViews>
    <workbookView xWindow="240" yWindow="120" windowWidth="18195" windowHeight="7995" activeTab="2"/>
  </bookViews>
  <sheets>
    <sheet name="carbondioxide" sheetId="7" r:id="rId1"/>
    <sheet name="temperature" sheetId="12" r:id="rId2"/>
    <sheet name="economy" sheetId="13" r:id="rId3"/>
    <sheet name="exercises" sheetId="14" r:id="rId4"/>
  </sheets>
  <definedNames>
    <definedName name="solver_adj" localSheetId="2" hidden="1">economy!$BF$1:$BH$2</definedName>
    <definedName name="solver_adj" localSheetId="1" hidden="1">temperature!$L$1:$L$4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ng" localSheetId="2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hs1" localSheetId="2" hidden="1">economy!$BH$1</definedName>
    <definedName name="solver_lhs10" localSheetId="2" hidden="1">economy!$BG$2</definedName>
    <definedName name="solver_lhs11" localSheetId="2" hidden="1">economy!$BH$1</definedName>
    <definedName name="solver_lhs12" localSheetId="2" hidden="1">economy!$BH$2</definedName>
    <definedName name="solver_lhs13" localSheetId="2" hidden="1">economy!$BG$1</definedName>
    <definedName name="solver_lhs2" localSheetId="2" hidden="1">economy!$BH$2</definedName>
    <definedName name="solver_lhs3" localSheetId="2" hidden="1">economy!$BH$2</definedName>
    <definedName name="solver_lhs4" localSheetId="2" hidden="1">economy!$BH$1</definedName>
    <definedName name="solver_lhs5" localSheetId="2" hidden="1">economy!$BH$1</definedName>
    <definedName name="solver_lhs6" localSheetId="2" hidden="1">economy!$BH$1</definedName>
    <definedName name="solver_lhs7" localSheetId="2" hidden="1">economy!$BG$1</definedName>
    <definedName name="solver_lhs8" localSheetId="2" hidden="1">economy!$BH$1</definedName>
    <definedName name="solver_lhs9" localSheetId="2" hidden="1">economy!$BG$2</definedName>
    <definedName name="solver_lin" localSheetId="2" hidden="1">2</definedName>
    <definedName name="solver_lin" localSheetId="1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eg" localSheetId="1" hidden="1">2</definedName>
    <definedName name="solver_nod" localSheetId="2" hidden="1">2147483647</definedName>
    <definedName name="solver_num" localSheetId="2" hidden="1">0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economy!$BD$3</definedName>
    <definedName name="solver_opt" localSheetId="1" hidden="1">temperature!$M$1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el1" localSheetId="2" hidden="1">3</definedName>
    <definedName name="solver_rel10" localSheetId="2" hidden="1">1</definedName>
    <definedName name="solver_rel11" localSheetId="2" hidden="1">3</definedName>
    <definedName name="solver_rel12" localSheetId="2" hidden="1">1</definedName>
    <definedName name="solver_rel13" localSheetId="2" hidden="1">1</definedName>
    <definedName name="solver_rel2" localSheetId="2" hidden="1">3</definedName>
    <definedName name="solver_rel3" localSheetId="2" hidden="1">3</definedName>
    <definedName name="solver_rel4" localSheetId="2" hidden="1">3</definedName>
    <definedName name="solver_rel5" localSheetId="2" hidden="1">1</definedName>
    <definedName name="solver_rel6" localSheetId="2" hidden="1">1</definedName>
    <definedName name="solver_rel7" localSheetId="2" hidden="1">1</definedName>
    <definedName name="solver_rel8" localSheetId="2" hidden="1">1</definedName>
    <definedName name="solver_rel9" localSheetId="2" hidden="1">3</definedName>
    <definedName name="solver_rhs1" localSheetId="2" hidden="1">0</definedName>
    <definedName name="solver_rhs10" localSheetId="2" hidden="1">0.99</definedName>
    <definedName name="solver_rhs11" localSheetId="2" hidden="1">0</definedName>
    <definedName name="solver_rhs12" localSheetId="2" hidden="1">0.99</definedName>
    <definedName name="solver_rhs13" localSheetId="2" hidden="1">0.99</definedName>
    <definedName name="solver_rhs2" localSheetId="2" hidden="1">0</definedName>
    <definedName name="solver_rhs3" localSheetId="2" hidden="1">0</definedName>
    <definedName name="solver_rhs4" localSheetId="2" hidden="1">0</definedName>
    <definedName name="solver_rhs5" localSheetId="2" hidden="1">0.99</definedName>
    <definedName name="solver_rhs6" localSheetId="2" hidden="1">0.99</definedName>
    <definedName name="solver_rhs7" localSheetId="2" hidden="1">0.99</definedName>
    <definedName name="solver_rhs8" localSheetId="2" hidden="1">0.99</definedName>
    <definedName name="solver_rhs9" localSheetId="2" hidden="1">0</definedName>
    <definedName name="solver_rlx" localSheetId="2" hidden="1">1</definedName>
    <definedName name="solver_rsd" localSheetId="2" hidden="1">0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1</definedName>
    <definedName name="solver_typ" localSheetId="1" hidden="1">2</definedName>
    <definedName name="solver_val" localSheetId="2" hidden="1">0</definedName>
    <definedName name="solver_val" localSheetId="1" hidden="1">0</definedName>
    <definedName name="solver_ver" localSheetId="2" hidden="1">3</definedName>
  </definedNames>
  <calcPr calcId="152511"/>
</workbook>
</file>

<file path=xl/calcChain.xml><?xml version="1.0" encoding="utf-8"?>
<calcChain xmlns="http://schemas.openxmlformats.org/spreadsheetml/2006/main">
  <c r="BD5" i="13" l="1"/>
  <c r="BC5" i="13"/>
  <c r="BB5" i="13"/>
  <c r="BA5" i="13"/>
  <c r="C4" i="12"/>
  <c r="B17" i="14"/>
  <c r="C17" i="14"/>
  <c r="D17" i="14"/>
  <c r="E17" i="14"/>
  <c r="BT62" i="13"/>
  <c r="BT63" i="13" s="1"/>
  <c r="BT64" i="13" s="1"/>
  <c r="BT65" i="13" s="1"/>
  <c r="BT66" i="13" s="1"/>
  <c r="BT67" i="13" s="1"/>
  <c r="BT68" i="13" s="1"/>
  <c r="BT69" i="13" s="1"/>
  <c r="BT70" i="13" s="1"/>
  <c r="BT71" i="13" s="1"/>
  <c r="BT72" i="13" s="1"/>
  <c r="BT73" i="13" s="1"/>
  <c r="BT74" i="13" s="1"/>
  <c r="BT75" i="13" s="1"/>
  <c r="BT76" i="13" s="1"/>
  <c r="BT77" i="13" s="1"/>
  <c r="BT78" i="13" s="1"/>
  <c r="BT79" i="13" s="1"/>
  <c r="BT80" i="13" s="1"/>
  <c r="BT81" i="13" s="1"/>
  <c r="BT82" i="13" s="1"/>
  <c r="BT83" i="13" s="1"/>
  <c r="BT84" i="13" s="1"/>
  <c r="BT85" i="13" s="1"/>
  <c r="BT86" i="13" s="1"/>
  <c r="BT87" i="13" s="1"/>
  <c r="BT88" i="13" s="1"/>
  <c r="BT89" i="13" s="1"/>
  <c r="BT90" i="13" s="1"/>
  <c r="BT91" i="13" s="1"/>
  <c r="BT92" i="13" s="1"/>
  <c r="BT93" i="13" s="1"/>
  <c r="BT94" i="13" s="1"/>
  <c r="BT95" i="13" s="1"/>
  <c r="BT96" i="13" s="1"/>
  <c r="BT97" i="13" s="1"/>
  <c r="BT98" i="13" s="1"/>
  <c r="BT99" i="13" s="1"/>
  <c r="BT100" i="13" s="1"/>
  <c r="BT101" i="13" s="1"/>
  <c r="BT102" i="13" s="1"/>
  <c r="BT103" i="13" s="1"/>
  <c r="BT104" i="13" s="1"/>
  <c r="BT105" i="13" s="1"/>
  <c r="BT106" i="13" s="1"/>
  <c r="BT107" i="13" s="1"/>
  <c r="BT108" i="13" s="1"/>
  <c r="BT109" i="13" s="1"/>
  <c r="BT110" i="13" s="1"/>
  <c r="BT111" i="13" s="1"/>
  <c r="BT112" i="13" s="1"/>
  <c r="BT113" i="13" s="1"/>
  <c r="BT114" i="13" s="1"/>
  <c r="BT115" i="13" s="1"/>
  <c r="BT116" i="13" s="1"/>
  <c r="BT117" i="13" s="1"/>
  <c r="BT118" i="13" s="1"/>
  <c r="BT119" i="13" s="1"/>
  <c r="BT120" i="13" s="1"/>
  <c r="BT121" i="13" s="1"/>
  <c r="BT122" i="13" s="1"/>
  <c r="BT123" i="13" s="1"/>
  <c r="BT124" i="13" s="1"/>
  <c r="BT125" i="13" s="1"/>
  <c r="BT126" i="13" s="1"/>
  <c r="BT127" i="13" s="1"/>
  <c r="BT128" i="13" s="1"/>
  <c r="BT129" i="13" s="1"/>
  <c r="BT130" i="13" s="1"/>
  <c r="BT131" i="13" s="1"/>
  <c r="BT132" i="13" s="1"/>
  <c r="BT133" i="13" s="1"/>
  <c r="BT134" i="13" s="1"/>
  <c r="BT135" i="13" s="1"/>
  <c r="BT136" i="13" s="1"/>
  <c r="BT137" i="13" s="1"/>
  <c r="BT138" i="13" s="1"/>
  <c r="BT139" i="13" s="1"/>
  <c r="BT140" i="13" s="1"/>
  <c r="BT141" i="13" s="1"/>
  <c r="BT142" i="13" s="1"/>
  <c r="BT143" i="13" s="1"/>
  <c r="BT144" i="13" s="1"/>
  <c r="BT145" i="13" s="1"/>
  <c r="BT146" i="13" s="1"/>
  <c r="BT147" i="13" s="1"/>
  <c r="BT148" i="13" s="1"/>
  <c r="BT149" i="13" s="1"/>
  <c r="BT150" i="13" s="1"/>
  <c r="BT151" i="13" s="1"/>
  <c r="BT152" i="13" s="1"/>
  <c r="BT153" i="13" s="1"/>
  <c r="BT154" i="13" s="1"/>
  <c r="BT155" i="13" s="1"/>
  <c r="BT156" i="13" s="1"/>
  <c r="BT157" i="13" s="1"/>
  <c r="BT158" i="13" s="1"/>
  <c r="BT159" i="13" s="1"/>
  <c r="BT160" i="13" s="1"/>
  <c r="BT161" i="13" s="1"/>
  <c r="BT162" i="13" s="1"/>
  <c r="BT163" i="13" s="1"/>
  <c r="BT164" i="13" s="1"/>
  <c r="BT165" i="13" s="1"/>
  <c r="BT166" i="13" s="1"/>
  <c r="BT167" i="13" s="1"/>
  <c r="BT168" i="13" s="1"/>
  <c r="BT169" i="13" s="1"/>
  <c r="BT170" i="13" s="1"/>
  <c r="BT171" i="13" s="1"/>
  <c r="BT172" i="13" s="1"/>
  <c r="BT173" i="13" s="1"/>
  <c r="BT174" i="13" s="1"/>
  <c r="BT175" i="13" s="1"/>
  <c r="BT176" i="13" s="1"/>
  <c r="BT177" i="13" s="1"/>
  <c r="BT178" i="13" s="1"/>
  <c r="BT179" i="13" s="1"/>
  <c r="BT180" i="13" s="1"/>
  <c r="BT181" i="13" s="1"/>
  <c r="BT182" i="13" s="1"/>
  <c r="BT183" i="13" s="1"/>
  <c r="BT184" i="13" s="1"/>
  <c r="BT185" i="13" s="1"/>
  <c r="BT186" i="13" s="1"/>
  <c r="BT187" i="13" s="1"/>
  <c r="BT188" i="13" s="1"/>
  <c r="BT189" i="13" s="1"/>
  <c r="BT190" i="13" s="1"/>
  <c r="BT191" i="13" s="1"/>
  <c r="BT192" i="13" s="1"/>
  <c r="BT193" i="13" s="1"/>
  <c r="BT194" i="13" s="1"/>
  <c r="BT195" i="13" s="1"/>
  <c r="BT196" i="13" s="1"/>
  <c r="BT197" i="13" s="1"/>
  <c r="BT198" i="13" s="1"/>
  <c r="BT199" i="13" s="1"/>
  <c r="BT200" i="13" s="1"/>
  <c r="BT201" i="13" s="1"/>
  <c r="BT202" i="13" s="1"/>
  <c r="BT203" i="13" s="1"/>
  <c r="BT204" i="13" s="1"/>
  <c r="BT205" i="13" s="1"/>
  <c r="BT206" i="13" s="1"/>
  <c r="BT207" i="13" s="1"/>
  <c r="BT208" i="13" s="1"/>
  <c r="BT209" i="13" s="1"/>
  <c r="BT210" i="13" s="1"/>
  <c r="BT211" i="13" s="1"/>
  <c r="BT212" i="13" s="1"/>
  <c r="BT213" i="13" s="1"/>
  <c r="BT214" i="13" s="1"/>
  <c r="BT215" i="13" s="1"/>
  <c r="BT216" i="13" s="1"/>
  <c r="BT217" i="13" s="1"/>
  <c r="BT218" i="13" s="1"/>
  <c r="BT219" i="13" s="1"/>
  <c r="BT220" i="13" s="1"/>
  <c r="BT221" i="13" s="1"/>
  <c r="BT222" i="13" s="1"/>
  <c r="BT223" i="13" s="1"/>
  <c r="BT224" i="13" s="1"/>
  <c r="BT225" i="13" s="1"/>
  <c r="BT226" i="13" s="1"/>
  <c r="BT227" i="13" s="1"/>
  <c r="BT228" i="13" s="1"/>
  <c r="BT229" i="13" s="1"/>
  <c r="BT230" i="13" s="1"/>
  <c r="BT231" i="13" s="1"/>
  <c r="BT232" i="13" s="1"/>
  <c r="BT233" i="13" s="1"/>
  <c r="BT234" i="13" s="1"/>
  <c r="BT235" i="13" s="1"/>
  <c r="BT236" i="13" s="1"/>
  <c r="BT237" i="13" s="1"/>
  <c r="BT238" i="13" s="1"/>
  <c r="BT239" i="13" s="1"/>
  <c r="BT240" i="13" s="1"/>
  <c r="BT241" i="13" s="1"/>
  <c r="BT242" i="13" s="1"/>
  <c r="BT243" i="13" s="1"/>
  <c r="BT244" i="13" s="1"/>
  <c r="BT245" i="13" s="1"/>
  <c r="BT246" i="13" s="1"/>
  <c r="BT247" i="13" s="1"/>
  <c r="BT248" i="13" s="1"/>
  <c r="BT249" i="13" s="1"/>
  <c r="BT250" i="13" s="1"/>
  <c r="BT251" i="13" s="1"/>
  <c r="BT252" i="13" s="1"/>
  <c r="BT253" i="13" s="1"/>
  <c r="BT254" i="13" s="1"/>
  <c r="BT255" i="13" s="1"/>
  <c r="BT256" i="13" s="1"/>
  <c r="BT257" i="13" s="1"/>
  <c r="BT258" i="13" s="1"/>
  <c r="BT259" i="13" s="1"/>
  <c r="BT260" i="13" s="1"/>
  <c r="BT261" i="13" s="1"/>
  <c r="BT262" i="13" s="1"/>
  <c r="BT263" i="13" s="1"/>
  <c r="BT264" i="13" s="1"/>
  <c r="BT265" i="13" s="1"/>
  <c r="BT266" i="13" s="1"/>
  <c r="BT267" i="13" s="1"/>
  <c r="BT268" i="13" s="1"/>
  <c r="BT269" i="13" s="1"/>
  <c r="BT270" i="13" s="1"/>
  <c r="BT271" i="13" s="1"/>
  <c r="BT272" i="13" s="1"/>
  <c r="BT273" i="13" s="1"/>
  <c r="BT274" i="13" s="1"/>
  <c r="BT275" i="13" s="1"/>
  <c r="BT276" i="13" s="1"/>
  <c r="BT277" i="13" s="1"/>
  <c r="BT278" i="13" s="1"/>
  <c r="BT279" i="13" s="1"/>
  <c r="BT280" i="13" s="1"/>
  <c r="BT281" i="13" s="1"/>
  <c r="BT282" i="13" s="1"/>
  <c r="BT283" i="13" s="1"/>
  <c r="BT284" i="13" s="1"/>
  <c r="BT285" i="13" s="1"/>
  <c r="BT286" i="13" s="1"/>
  <c r="BT287" i="13" s="1"/>
  <c r="BT288" i="13" s="1"/>
  <c r="BT289" i="13" s="1"/>
  <c r="BT290" i="13" s="1"/>
  <c r="BT291" i="13" s="1"/>
  <c r="BT292" i="13" s="1"/>
  <c r="BT293" i="13" s="1"/>
  <c r="BT294" i="13" s="1"/>
  <c r="BT295" i="13" s="1"/>
  <c r="BT296" i="13" s="1"/>
  <c r="BT297" i="13" s="1"/>
  <c r="BT298" i="13" s="1"/>
  <c r="BT299" i="13" s="1"/>
  <c r="BT300" i="13" s="1"/>
  <c r="BT301" i="13" s="1"/>
  <c r="BT302" i="13" s="1"/>
  <c r="BT303" i="13" s="1"/>
  <c r="BT304" i="13" s="1"/>
  <c r="BT305" i="13" s="1"/>
  <c r="BT306" i="13" s="1"/>
  <c r="BT307" i="13" s="1"/>
  <c r="BT308" i="13" s="1"/>
  <c r="BT309" i="13" s="1"/>
  <c r="BT310" i="13" s="1"/>
  <c r="BT311" i="13" s="1"/>
  <c r="BT312" i="13" s="1"/>
  <c r="BT313" i="13" s="1"/>
  <c r="BT314" i="13" s="1"/>
  <c r="BT315" i="13" s="1"/>
  <c r="BT316" i="13" s="1"/>
  <c r="BT317" i="13" s="1"/>
  <c r="BT318" i="13" s="1"/>
  <c r="BT319" i="13" s="1"/>
  <c r="BT320" i="13" s="1"/>
  <c r="BT321" i="13" s="1"/>
  <c r="BT322" i="13" s="1"/>
  <c r="BT323" i="13" s="1"/>
  <c r="BT324" i="13" s="1"/>
  <c r="BT325" i="13" s="1"/>
  <c r="BT326" i="13" s="1"/>
  <c r="BT327" i="13" s="1"/>
  <c r="BT328" i="13" s="1"/>
  <c r="BT329" i="13" s="1"/>
  <c r="BT330" i="13" s="1"/>
  <c r="BT331" i="13" s="1"/>
  <c r="BT332" i="13" s="1"/>
  <c r="BT333" i="13" s="1"/>
  <c r="BT334" i="13" s="1"/>
  <c r="BT335" i="13" s="1"/>
  <c r="BT336" i="13" s="1"/>
  <c r="BT337" i="13" s="1"/>
  <c r="BT338" i="13" s="1"/>
  <c r="BT339" i="13" s="1"/>
  <c r="BT340" i="13" s="1"/>
  <c r="BT341" i="13" s="1"/>
  <c r="BT342" i="13" s="1"/>
  <c r="BT343" i="13" s="1"/>
  <c r="BT344" i="13" s="1"/>
  <c r="BT345" i="13" s="1"/>
  <c r="BT346" i="13" s="1"/>
  <c r="BG71" i="13" l="1"/>
  <c r="BG72" i="13" s="1"/>
  <c r="BG73" i="13" s="1"/>
  <c r="BG74" i="13" s="1"/>
  <c r="BG75" i="13" s="1"/>
  <c r="BG76" i="13" s="1"/>
  <c r="BG77" i="13" s="1"/>
  <c r="BG78" i="13" s="1"/>
  <c r="BG79" i="13" s="1"/>
  <c r="BG80" i="13" s="1"/>
  <c r="BG81" i="13" s="1"/>
  <c r="BG82" i="13" s="1"/>
  <c r="BG83" i="13" s="1"/>
  <c r="BG84" i="13" s="1"/>
  <c r="BG85" i="13" s="1"/>
  <c r="BG86" i="13" s="1"/>
  <c r="BG87" i="13" s="1"/>
  <c r="BG88" i="13" s="1"/>
  <c r="BG89" i="13" s="1"/>
  <c r="BG90" i="13" s="1"/>
  <c r="BG91" i="13" s="1"/>
  <c r="BG92" i="13" s="1"/>
  <c r="BG93" i="13" s="1"/>
  <c r="BG94" i="13" s="1"/>
  <c r="BG95" i="13" s="1"/>
  <c r="BG96" i="13" s="1"/>
  <c r="BG97" i="13" s="1"/>
  <c r="BG98" i="13" s="1"/>
  <c r="BG99" i="13" s="1"/>
  <c r="BG100" i="13" s="1"/>
  <c r="BG101" i="13" s="1"/>
  <c r="BG102" i="13" s="1"/>
  <c r="BG103" i="13" s="1"/>
  <c r="BG104" i="13" s="1"/>
  <c r="BG105" i="13" s="1"/>
  <c r="BG106" i="13" s="1"/>
  <c r="BG107" i="13" s="1"/>
  <c r="BG108" i="13" s="1"/>
  <c r="BG109" i="13" s="1"/>
  <c r="BG110" i="13" s="1"/>
  <c r="BG111" i="13" s="1"/>
  <c r="BG112" i="13" s="1"/>
  <c r="BG113" i="13" s="1"/>
  <c r="BG114" i="13" s="1"/>
  <c r="BG115" i="13" s="1"/>
  <c r="BG116" i="13" s="1"/>
  <c r="BG117" i="13" s="1"/>
  <c r="BG118" i="13" s="1"/>
  <c r="BG119" i="13" s="1"/>
  <c r="BG120" i="13" s="1"/>
  <c r="BG121" i="13" s="1"/>
  <c r="BG122" i="13" s="1"/>
  <c r="BG123" i="13" s="1"/>
  <c r="BG124" i="13" s="1"/>
  <c r="BG125" i="13" s="1"/>
  <c r="BG126" i="13" s="1"/>
  <c r="BG127" i="13" s="1"/>
  <c r="BG128" i="13" s="1"/>
  <c r="BG129" i="13" s="1"/>
  <c r="BG130" i="13" s="1"/>
  <c r="BG131" i="13" s="1"/>
  <c r="BG132" i="13" s="1"/>
  <c r="BG133" i="13" s="1"/>
  <c r="BG134" i="13" s="1"/>
  <c r="BG135" i="13" s="1"/>
  <c r="BG136" i="13" s="1"/>
  <c r="BG137" i="13" s="1"/>
  <c r="BG138" i="13" s="1"/>
  <c r="BG139" i="13" s="1"/>
  <c r="BG140" i="13" s="1"/>
  <c r="BG141" i="13" s="1"/>
  <c r="BG142" i="13" s="1"/>
  <c r="BG143" i="13" s="1"/>
  <c r="BG144" i="13" s="1"/>
  <c r="BG145" i="13" s="1"/>
  <c r="BG146" i="13" s="1"/>
  <c r="BG147" i="13" s="1"/>
  <c r="BG148" i="13" s="1"/>
  <c r="BG149" i="13" s="1"/>
  <c r="BG150" i="13" s="1"/>
  <c r="BG151" i="13" s="1"/>
  <c r="BG152" i="13" s="1"/>
  <c r="BG153" i="13" s="1"/>
  <c r="BG154" i="13" s="1"/>
  <c r="BG155" i="13" s="1"/>
  <c r="BG156" i="13" s="1"/>
  <c r="BG157" i="13" s="1"/>
  <c r="BG158" i="13" s="1"/>
  <c r="BG159" i="13" s="1"/>
  <c r="BG160" i="13" s="1"/>
  <c r="BG161" i="13" s="1"/>
  <c r="BG162" i="13" s="1"/>
  <c r="BG163" i="13" s="1"/>
  <c r="BG164" i="13" s="1"/>
  <c r="BG165" i="13" s="1"/>
  <c r="BG166" i="13" s="1"/>
  <c r="BG167" i="13" s="1"/>
  <c r="BG168" i="13" s="1"/>
  <c r="BG169" i="13" s="1"/>
  <c r="BG170" i="13" s="1"/>
  <c r="BG171" i="13" s="1"/>
  <c r="BG172" i="13" s="1"/>
  <c r="BG173" i="13" s="1"/>
  <c r="BG174" i="13" s="1"/>
  <c r="BG175" i="13" s="1"/>
  <c r="BG176" i="13" s="1"/>
  <c r="BG177" i="13" s="1"/>
  <c r="BG178" i="13" s="1"/>
  <c r="BG179" i="13" s="1"/>
  <c r="BG180" i="13" s="1"/>
  <c r="BG181" i="13" s="1"/>
  <c r="BG182" i="13" s="1"/>
  <c r="BG183" i="13" s="1"/>
  <c r="BG184" i="13" s="1"/>
  <c r="BG185" i="13" s="1"/>
  <c r="BG186" i="13" s="1"/>
  <c r="BG187" i="13" s="1"/>
  <c r="BG188" i="13" s="1"/>
  <c r="BG189" i="13" s="1"/>
  <c r="BG190" i="13" s="1"/>
  <c r="BG191" i="13" s="1"/>
  <c r="BG192" i="13" s="1"/>
  <c r="BG193" i="13" s="1"/>
  <c r="BG194" i="13" s="1"/>
  <c r="BG195" i="13" s="1"/>
  <c r="BG196" i="13" s="1"/>
  <c r="BG197" i="13" s="1"/>
  <c r="BG198" i="13" s="1"/>
  <c r="BG199" i="13" s="1"/>
  <c r="BG200" i="13" s="1"/>
  <c r="BG201" i="13" s="1"/>
  <c r="BG202" i="13" s="1"/>
  <c r="BG203" i="13" s="1"/>
  <c r="BG204" i="13" s="1"/>
  <c r="BG205" i="13" s="1"/>
  <c r="BG206" i="13" s="1"/>
  <c r="BG207" i="13" s="1"/>
  <c r="BG208" i="13" s="1"/>
  <c r="BG209" i="13" s="1"/>
  <c r="BG210" i="13" s="1"/>
  <c r="BG211" i="13" s="1"/>
  <c r="BG212" i="13" s="1"/>
  <c r="BG213" i="13" s="1"/>
  <c r="BG214" i="13" s="1"/>
  <c r="BG215" i="13" s="1"/>
  <c r="BG216" i="13" s="1"/>
  <c r="BG217" i="13" s="1"/>
  <c r="BG218" i="13" s="1"/>
  <c r="BG219" i="13" s="1"/>
  <c r="BG220" i="13" s="1"/>
  <c r="BG221" i="13" s="1"/>
  <c r="BG222" i="13" s="1"/>
  <c r="BG223" i="13" s="1"/>
  <c r="BG224" i="13" s="1"/>
  <c r="BG225" i="13" s="1"/>
  <c r="BG226" i="13" s="1"/>
  <c r="BG227" i="13" s="1"/>
  <c r="BG228" i="13" s="1"/>
  <c r="BG229" i="13" s="1"/>
  <c r="BG230" i="13" s="1"/>
  <c r="BG231" i="13" s="1"/>
  <c r="BG232" i="13" s="1"/>
  <c r="BG233" i="13" s="1"/>
  <c r="BG234" i="13" s="1"/>
  <c r="BG235" i="13" s="1"/>
  <c r="BG236" i="13" s="1"/>
  <c r="BG237" i="13" s="1"/>
  <c r="BG238" i="13" s="1"/>
  <c r="BG239" i="13" s="1"/>
  <c r="BG240" i="13" s="1"/>
  <c r="BG241" i="13" s="1"/>
  <c r="BG242" i="13" s="1"/>
  <c r="BG243" i="13" s="1"/>
  <c r="BG244" i="13" s="1"/>
  <c r="BG245" i="13" s="1"/>
  <c r="BG246" i="13" s="1"/>
  <c r="BG247" i="13" s="1"/>
  <c r="BG248" i="13" s="1"/>
  <c r="BG249" i="13" s="1"/>
  <c r="BG250" i="13" s="1"/>
  <c r="BG251" i="13" s="1"/>
  <c r="BG252" i="13" s="1"/>
  <c r="BG253" i="13" s="1"/>
  <c r="BG254" i="13" s="1"/>
  <c r="BG255" i="13" s="1"/>
  <c r="BG256" i="13" s="1"/>
  <c r="BG257" i="13" s="1"/>
  <c r="BG258" i="13" s="1"/>
  <c r="BG259" i="13" s="1"/>
  <c r="BG260" i="13" s="1"/>
  <c r="BG261" i="13" s="1"/>
  <c r="BG262" i="13" s="1"/>
  <c r="BG263" i="13" s="1"/>
  <c r="BG264" i="13" s="1"/>
  <c r="BG265" i="13" s="1"/>
  <c r="BG266" i="13" s="1"/>
  <c r="BG267" i="13" s="1"/>
  <c r="BG268" i="13" s="1"/>
  <c r="BG269" i="13" s="1"/>
  <c r="BG270" i="13" s="1"/>
  <c r="BG271" i="13" s="1"/>
  <c r="BG272" i="13" s="1"/>
  <c r="BG273" i="13" s="1"/>
  <c r="BG274" i="13" s="1"/>
  <c r="BG275" i="13" s="1"/>
  <c r="BG276" i="13" s="1"/>
  <c r="BG277" i="13" s="1"/>
  <c r="BG278" i="13" s="1"/>
  <c r="BG279" i="13" s="1"/>
  <c r="BG280" i="13" s="1"/>
  <c r="BG281" i="13" s="1"/>
  <c r="BG282" i="13" s="1"/>
  <c r="BG283" i="13" s="1"/>
  <c r="BG284" i="13" s="1"/>
  <c r="BG285" i="13" s="1"/>
  <c r="BG286" i="13" s="1"/>
  <c r="BG287" i="13" s="1"/>
  <c r="BG288" i="13" s="1"/>
  <c r="BG289" i="13" s="1"/>
  <c r="BG290" i="13" s="1"/>
  <c r="BG291" i="13" s="1"/>
  <c r="BG292" i="13" s="1"/>
  <c r="BG293" i="13" s="1"/>
  <c r="BG294" i="13" s="1"/>
  <c r="BG295" i="13" s="1"/>
  <c r="BG296" i="13" s="1"/>
  <c r="BG297" i="13" s="1"/>
  <c r="BG298" i="13" s="1"/>
  <c r="BG299" i="13" s="1"/>
  <c r="BG300" i="13" s="1"/>
  <c r="BG301" i="13" s="1"/>
  <c r="BG302" i="13" s="1"/>
  <c r="BG303" i="13" s="1"/>
  <c r="BG304" i="13" s="1"/>
  <c r="BG305" i="13" s="1"/>
  <c r="BG306" i="13" s="1"/>
  <c r="BG307" i="13" s="1"/>
  <c r="BG308" i="13" s="1"/>
  <c r="BG309" i="13" s="1"/>
  <c r="BG310" i="13" s="1"/>
  <c r="BG311" i="13" s="1"/>
  <c r="BG312" i="13" s="1"/>
  <c r="BG313" i="13" s="1"/>
  <c r="BG314" i="13" s="1"/>
  <c r="BG315" i="13" s="1"/>
  <c r="BG316" i="13" s="1"/>
  <c r="BG317" i="13" s="1"/>
  <c r="BG318" i="13" s="1"/>
  <c r="BG319" i="13" s="1"/>
  <c r="BG320" i="13" s="1"/>
  <c r="BG321" i="13" s="1"/>
  <c r="BG322" i="13" s="1"/>
  <c r="BG323" i="13" s="1"/>
  <c r="BG324" i="13" s="1"/>
  <c r="BG325" i="13" s="1"/>
  <c r="BG326" i="13" s="1"/>
  <c r="BG327" i="13" s="1"/>
  <c r="BG328" i="13" s="1"/>
  <c r="BG329" i="13" s="1"/>
  <c r="BG330" i="13" s="1"/>
  <c r="BG331" i="13" s="1"/>
  <c r="BG332" i="13" s="1"/>
  <c r="BG333" i="13" s="1"/>
  <c r="BG334" i="13" s="1"/>
  <c r="BG335" i="13" s="1"/>
  <c r="BG336" i="13" s="1"/>
  <c r="BG337" i="13" s="1"/>
  <c r="BG338" i="13" s="1"/>
  <c r="BG339" i="13" s="1"/>
  <c r="BG340" i="13" s="1"/>
  <c r="BG341" i="13" s="1"/>
  <c r="BG342" i="13" s="1"/>
  <c r="BG343" i="13" s="1"/>
  <c r="BG344" i="13" s="1"/>
  <c r="BG345" i="13" s="1"/>
  <c r="BG346" i="13" s="1"/>
  <c r="BF71" i="13"/>
  <c r="BF72" i="13" s="1"/>
  <c r="BF73" i="13" s="1"/>
  <c r="BF74" i="13" s="1"/>
  <c r="BF75" i="13" s="1"/>
  <c r="BF76" i="13" s="1"/>
  <c r="BF77" i="13" s="1"/>
  <c r="BF78" i="13" s="1"/>
  <c r="BF79" i="13" s="1"/>
  <c r="BF80" i="13" s="1"/>
  <c r="BF81" i="13" s="1"/>
  <c r="BF82" i="13" s="1"/>
  <c r="BF83" i="13" s="1"/>
  <c r="BF84" i="13" s="1"/>
  <c r="BF85" i="13" s="1"/>
  <c r="BF86" i="13" s="1"/>
  <c r="BF87" i="13" s="1"/>
  <c r="BF88" i="13" s="1"/>
  <c r="BF89" i="13" s="1"/>
  <c r="BF90" i="13" s="1"/>
  <c r="BF91" i="13" s="1"/>
  <c r="BF92" i="13" s="1"/>
  <c r="BF93" i="13" s="1"/>
  <c r="BF94" i="13" s="1"/>
  <c r="BF95" i="13" s="1"/>
  <c r="BF96" i="13" s="1"/>
  <c r="BF97" i="13" s="1"/>
  <c r="BF98" i="13" s="1"/>
  <c r="BF99" i="13" s="1"/>
  <c r="BF100" i="13" s="1"/>
  <c r="BF101" i="13" s="1"/>
  <c r="BF102" i="13" s="1"/>
  <c r="BF103" i="13" s="1"/>
  <c r="BF104" i="13" s="1"/>
  <c r="BF105" i="13" s="1"/>
  <c r="BF106" i="13" s="1"/>
  <c r="BF107" i="13" s="1"/>
  <c r="BF108" i="13" s="1"/>
  <c r="BF109" i="13" s="1"/>
  <c r="BF110" i="13" s="1"/>
  <c r="BF111" i="13" s="1"/>
  <c r="BF112" i="13" s="1"/>
  <c r="BF113" i="13" s="1"/>
  <c r="BF114" i="13" s="1"/>
  <c r="BF115" i="13" s="1"/>
  <c r="BF116" i="13" s="1"/>
  <c r="BF117" i="13" s="1"/>
  <c r="BF118" i="13" s="1"/>
  <c r="BF119" i="13" s="1"/>
  <c r="BF120" i="13" s="1"/>
  <c r="BF121" i="13" s="1"/>
  <c r="BF122" i="13" s="1"/>
  <c r="BF123" i="13" s="1"/>
  <c r="BF124" i="13" s="1"/>
  <c r="BF125" i="13" s="1"/>
  <c r="BF126" i="13" s="1"/>
  <c r="BF127" i="13" s="1"/>
  <c r="BF128" i="13" s="1"/>
  <c r="BF129" i="13" s="1"/>
  <c r="BF130" i="13" s="1"/>
  <c r="BF131" i="13" s="1"/>
  <c r="BF132" i="13" s="1"/>
  <c r="BF133" i="13" s="1"/>
  <c r="BF134" i="13" s="1"/>
  <c r="BF135" i="13" s="1"/>
  <c r="BF136" i="13" s="1"/>
  <c r="BF137" i="13" s="1"/>
  <c r="BF138" i="13" s="1"/>
  <c r="BF139" i="13" s="1"/>
  <c r="BF140" i="13" s="1"/>
  <c r="BF141" i="13" s="1"/>
  <c r="BF142" i="13" s="1"/>
  <c r="BF143" i="13" s="1"/>
  <c r="BF144" i="13" s="1"/>
  <c r="BF145" i="13" s="1"/>
  <c r="BF146" i="13" s="1"/>
  <c r="BF147" i="13" s="1"/>
  <c r="BF148" i="13" s="1"/>
  <c r="BF149" i="13" s="1"/>
  <c r="BF150" i="13" s="1"/>
  <c r="BF151" i="13" s="1"/>
  <c r="BF152" i="13" s="1"/>
  <c r="BF153" i="13" s="1"/>
  <c r="BF154" i="13" s="1"/>
  <c r="BF155" i="13" s="1"/>
  <c r="BF156" i="13" s="1"/>
  <c r="BF157" i="13" s="1"/>
  <c r="BF158" i="13" s="1"/>
  <c r="BF159" i="13" s="1"/>
  <c r="BF160" i="13" s="1"/>
  <c r="BF161" i="13" s="1"/>
  <c r="BF162" i="13" s="1"/>
  <c r="BF163" i="13" s="1"/>
  <c r="BF164" i="13" s="1"/>
  <c r="BF165" i="13" s="1"/>
  <c r="BF166" i="13" s="1"/>
  <c r="BF167" i="13" s="1"/>
  <c r="BF168" i="13" s="1"/>
  <c r="BF169" i="13" s="1"/>
  <c r="BF170" i="13" s="1"/>
  <c r="BF171" i="13" s="1"/>
  <c r="BF172" i="13" s="1"/>
  <c r="BF173" i="13" s="1"/>
  <c r="BF174" i="13" s="1"/>
  <c r="BF175" i="13" s="1"/>
  <c r="BF176" i="13" s="1"/>
  <c r="BF177" i="13" s="1"/>
  <c r="BF178" i="13" s="1"/>
  <c r="BF179" i="13" s="1"/>
  <c r="BF180" i="13" s="1"/>
  <c r="BF181" i="13" s="1"/>
  <c r="BF182" i="13" s="1"/>
  <c r="BF183" i="13" s="1"/>
  <c r="BF184" i="13" s="1"/>
  <c r="BF185" i="13" s="1"/>
  <c r="BF186" i="13" s="1"/>
  <c r="BF187" i="13" s="1"/>
  <c r="BF188" i="13" s="1"/>
  <c r="BF189" i="13" s="1"/>
  <c r="BF190" i="13" s="1"/>
  <c r="BF191" i="13" s="1"/>
  <c r="BF192" i="13" s="1"/>
  <c r="BF193" i="13" s="1"/>
  <c r="BF194" i="13" s="1"/>
  <c r="BF195" i="13" s="1"/>
  <c r="BF196" i="13" s="1"/>
  <c r="BF197" i="13" s="1"/>
  <c r="BF198" i="13" s="1"/>
  <c r="BF199" i="13" s="1"/>
  <c r="BF200" i="13" s="1"/>
  <c r="BF201" i="13" s="1"/>
  <c r="BF202" i="13" s="1"/>
  <c r="BF203" i="13" s="1"/>
  <c r="BF204" i="13" s="1"/>
  <c r="BF205" i="13" s="1"/>
  <c r="BF206" i="13" s="1"/>
  <c r="BF207" i="13" s="1"/>
  <c r="BF208" i="13" s="1"/>
  <c r="BF209" i="13" s="1"/>
  <c r="BF210" i="13" s="1"/>
  <c r="BF211" i="13" s="1"/>
  <c r="BF212" i="13" s="1"/>
  <c r="BF213" i="13" s="1"/>
  <c r="BF214" i="13" s="1"/>
  <c r="BF215" i="13" s="1"/>
  <c r="BF216" i="13" s="1"/>
  <c r="BF217" i="13" s="1"/>
  <c r="BF218" i="13" s="1"/>
  <c r="BF219" i="13" s="1"/>
  <c r="BF220" i="13" s="1"/>
  <c r="BF221" i="13" s="1"/>
  <c r="BF222" i="13" s="1"/>
  <c r="BF223" i="13" s="1"/>
  <c r="BF224" i="13" s="1"/>
  <c r="BF225" i="13" s="1"/>
  <c r="BF226" i="13" s="1"/>
  <c r="BF227" i="13" s="1"/>
  <c r="BF228" i="13" s="1"/>
  <c r="BF229" i="13" s="1"/>
  <c r="BF230" i="13" s="1"/>
  <c r="BF231" i="13" s="1"/>
  <c r="BF232" i="13" s="1"/>
  <c r="BF233" i="13" s="1"/>
  <c r="BF234" i="13" s="1"/>
  <c r="BF235" i="13" s="1"/>
  <c r="BF236" i="13" s="1"/>
  <c r="BF237" i="13" s="1"/>
  <c r="BF238" i="13" s="1"/>
  <c r="BF239" i="13" s="1"/>
  <c r="BF240" i="13" s="1"/>
  <c r="BF241" i="13" s="1"/>
  <c r="BF242" i="13" s="1"/>
  <c r="BF243" i="13" s="1"/>
  <c r="BF244" i="13" s="1"/>
  <c r="BF245" i="13" s="1"/>
  <c r="BF246" i="13" s="1"/>
  <c r="BF247" i="13" s="1"/>
  <c r="BF248" i="13" s="1"/>
  <c r="BF249" i="13" s="1"/>
  <c r="BF250" i="13" s="1"/>
  <c r="BF251" i="13" s="1"/>
  <c r="BF252" i="13" s="1"/>
  <c r="BF253" i="13" s="1"/>
  <c r="BF254" i="13" s="1"/>
  <c r="BF255" i="13" s="1"/>
  <c r="BF256" i="13" s="1"/>
  <c r="BF257" i="13" s="1"/>
  <c r="BF258" i="13" s="1"/>
  <c r="BF259" i="13" s="1"/>
  <c r="BF260" i="13" s="1"/>
  <c r="BF261" i="13" s="1"/>
  <c r="BF262" i="13" s="1"/>
  <c r="BF263" i="13" s="1"/>
  <c r="BF264" i="13" s="1"/>
  <c r="BF265" i="13" s="1"/>
  <c r="BF266" i="13" s="1"/>
  <c r="BF267" i="13" s="1"/>
  <c r="BF268" i="13" s="1"/>
  <c r="BF269" i="13" s="1"/>
  <c r="BF270" i="13" s="1"/>
  <c r="BF271" i="13" s="1"/>
  <c r="BF272" i="13" s="1"/>
  <c r="BF273" i="13" s="1"/>
  <c r="BF274" i="13" s="1"/>
  <c r="BF275" i="13" s="1"/>
  <c r="BF276" i="13" s="1"/>
  <c r="BF277" i="13" s="1"/>
  <c r="BF278" i="13" s="1"/>
  <c r="BF279" i="13" s="1"/>
  <c r="BF280" i="13" s="1"/>
  <c r="BF281" i="13" s="1"/>
  <c r="BF282" i="13" s="1"/>
  <c r="BF283" i="13" s="1"/>
  <c r="BF284" i="13" s="1"/>
  <c r="BF285" i="13" s="1"/>
  <c r="BF286" i="13" s="1"/>
  <c r="BF287" i="13" s="1"/>
  <c r="BF288" i="13" s="1"/>
  <c r="BF289" i="13" s="1"/>
  <c r="BF290" i="13" s="1"/>
  <c r="BF291" i="13" s="1"/>
  <c r="BF292" i="13" s="1"/>
  <c r="BF293" i="13" s="1"/>
  <c r="BF294" i="13" s="1"/>
  <c r="BF295" i="13" s="1"/>
  <c r="BF296" i="13" s="1"/>
  <c r="BF297" i="13" s="1"/>
  <c r="BF298" i="13" s="1"/>
  <c r="BF299" i="13" s="1"/>
  <c r="BF300" i="13" s="1"/>
  <c r="BF301" i="13" s="1"/>
  <c r="BF302" i="13" s="1"/>
  <c r="BF303" i="13" s="1"/>
  <c r="BF304" i="13" s="1"/>
  <c r="BF305" i="13" s="1"/>
  <c r="BF306" i="13" s="1"/>
  <c r="BF307" i="13" s="1"/>
  <c r="BF308" i="13" s="1"/>
  <c r="BF309" i="13" s="1"/>
  <c r="BF310" i="13" s="1"/>
  <c r="BF311" i="13" s="1"/>
  <c r="BF312" i="13" s="1"/>
  <c r="BF313" i="13" s="1"/>
  <c r="BF314" i="13" s="1"/>
  <c r="BF315" i="13" s="1"/>
  <c r="BF316" i="13" s="1"/>
  <c r="BF317" i="13" s="1"/>
  <c r="BF318" i="13" s="1"/>
  <c r="BF319" i="13" s="1"/>
  <c r="BF320" i="13" s="1"/>
  <c r="BF321" i="13" s="1"/>
  <c r="BF322" i="13" s="1"/>
  <c r="BF323" i="13" s="1"/>
  <c r="BF324" i="13" s="1"/>
  <c r="BF325" i="13" s="1"/>
  <c r="BF326" i="13" s="1"/>
  <c r="BF327" i="13" s="1"/>
  <c r="BF328" i="13" s="1"/>
  <c r="BF329" i="13" s="1"/>
  <c r="BF330" i="13" s="1"/>
  <c r="BF331" i="13" s="1"/>
  <c r="BF332" i="13" s="1"/>
  <c r="BF333" i="13" s="1"/>
  <c r="BF334" i="13" s="1"/>
  <c r="BF335" i="13" s="1"/>
  <c r="BF336" i="13" s="1"/>
  <c r="BF337" i="13" s="1"/>
  <c r="BF338" i="13" s="1"/>
  <c r="BF339" i="13" s="1"/>
  <c r="BF340" i="13" s="1"/>
  <c r="BF341" i="13" s="1"/>
  <c r="BF342" i="13" s="1"/>
  <c r="BF343" i="13" s="1"/>
  <c r="BF344" i="13" s="1"/>
  <c r="BF345" i="13" s="1"/>
  <c r="BF346" i="13" s="1"/>
  <c r="BE71" i="13"/>
  <c r="BE72" i="13" s="1"/>
  <c r="BE73" i="13" s="1"/>
  <c r="BE74" i="13" s="1"/>
  <c r="BE75" i="13" s="1"/>
  <c r="BE76" i="13" s="1"/>
  <c r="BE77" i="13" s="1"/>
  <c r="BE78" i="13" s="1"/>
  <c r="BE79" i="13" s="1"/>
  <c r="BE80" i="13" s="1"/>
  <c r="BE81" i="13" s="1"/>
  <c r="BE82" i="13" s="1"/>
  <c r="BE83" i="13" s="1"/>
  <c r="BE84" i="13" s="1"/>
  <c r="BE85" i="13" s="1"/>
  <c r="BE86" i="13" s="1"/>
  <c r="BE87" i="13" s="1"/>
  <c r="BE88" i="13" s="1"/>
  <c r="BE89" i="13" s="1"/>
  <c r="BE90" i="13" s="1"/>
  <c r="BE91" i="13" s="1"/>
  <c r="BE92" i="13" s="1"/>
  <c r="BE93" i="13" s="1"/>
  <c r="BE94" i="13" s="1"/>
  <c r="BE95" i="13" s="1"/>
  <c r="BE96" i="13" s="1"/>
  <c r="BE97" i="13" s="1"/>
  <c r="BE98" i="13" s="1"/>
  <c r="BE99" i="13" s="1"/>
  <c r="BE100" i="13" s="1"/>
  <c r="BE101" i="13" s="1"/>
  <c r="BE102" i="13" s="1"/>
  <c r="BE103" i="13" s="1"/>
  <c r="BE104" i="13" s="1"/>
  <c r="BE105" i="13" s="1"/>
  <c r="BE106" i="13" s="1"/>
  <c r="BE107" i="13" s="1"/>
  <c r="BE108" i="13" s="1"/>
  <c r="BE109" i="13" s="1"/>
  <c r="BE110" i="13" s="1"/>
  <c r="BE111" i="13" s="1"/>
  <c r="BE112" i="13" s="1"/>
  <c r="BE113" i="13" s="1"/>
  <c r="BE114" i="13" s="1"/>
  <c r="BE115" i="13" s="1"/>
  <c r="BE116" i="13" s="1"/>
  <c r="BE117" i="13" s="1"/>
  <c r="BE118" i="13" s="1"/>
  <c r="BE119" i="13" s="1"/>
  <c r="BE120" i="13" s="1"/>
  <c r="BE121" i="13" s="1"/>
  <c r="BE122" i="13" s="1"/>
  <c r="BE123" i="13" s="1"/>
  <c r="BE124" i="13" s="1"/>
  <c r="BE125" i="13" s="1"/>
  <c r="BE126" i="13" s="1"/>
  <c r="BE127" i="13" s="1"/>
  <c r="BE128" i="13" s="1"/>
  <c r="BE129" i="13" s="1"/>
  <c r="BE130" i="13" s="1"/>
  <c r="BE131" i="13" s="1"/>
  <c r="BE132" i="13" s="1"/>
  <c r="BE133" i="13" s="1"/>
  <c r="BE134" i="13" s="1"/>
  <c r="BE135" i="13" s="1"/>
  <c r="BE136" i="13" s="1"/>
  <c r="BE137" i="13" s="1"/>
  <c r="BE138" i="13" s="1"/>
  <c r="BE139" i="13" s="1"/>
  <c r="BE140" i="13" s="1"/>
  <c r="BE141" i="13" s="1"/>
  <c r="BE142" i="13" s="1"/>
  <c r="BE143" i="13" s="1"/>
  <c r="BE144" i="13" s="1"/>
  <c r="BE145" i="13" s="1"/>
  <c r="BE146" i="13" s="1"/>
  <c r="BE147" i="13" s="1"/>
  <c r="BE148" i="13" s="1"/>
  <c r="BE149" i="13" s="1"/>
  <c r="BE150" i="13" s="1"/>
  <c r="BE151" i="13" s="1"/>
  <c r="BE152" i="13" s="1"/>
  <c r="BE153" i="13" s="1"/>
  <c r="BE154" i="13" s="1"/>
  <c r="BE155" i="13" s="1"/>
  <c r="BE156" i="13" s="1"/>
  <c r="BE157" i="13" s="1"/>
  <c r="BE158" i="13" s="1"/>
  <c r="BE159" i="13" s="1"/>
  <c r="BE160" i="13" s="1"/>
  <c r="BE161" i="13" s="1"/>
  <c r="BE162" i="13" s="1"/>
  <c r="BE163" i="13" s="1"/>
  <c r="BE164" i="13" s="1"/>
  <c r="BE165" i="13" s="1"/>
  <c r="BE166" i="13" s="1"/>
  <c r="BE167" i="13" s="1"/>
  <c r="BE168" i="13" s="1"/>
  <c r="BE169" i="13" s="1"/>
  <c r="BE170" i="13" s="1"/>
  <c r="BE171" i="13" s="1"/>
  <c r="BE172" i="13" s="1"/>
  <c r="BE173" i="13" s="1"/>
  <c r="BE174" i="13" s="1"/>
  <c r="BE175" i="13" s="1"/>
  <c r="BE176" i="13" s="1"/>
  <c r="BE177" i="13" s="1"/>
  <c r="BE178" i="13" s="1"/>
  <c r="BE179" i="13" s="1"/>
  <c r="BE180" i="13" s="1"/>
  <c r="BE181" i="13" s="1"/>
  <c r="BE182" i="13" s="1"/>
  <c r="BE183" i="13" s="1"/>
  <c r="BE184" i="13" s="1"/>
  <c r="BE185" i="13" s="1"/>
  <c r="BE186" i="13" s="1"/>
  <c r="BE187" i="13" s="1"/>
  <c r="BE188" i="13" s="1"/>
  <c r="BE189" i="13" s="1"/>
  <c r="BE190" i="13" s="1"/>
  <c r="BE191" i="13" s="1"/>
  <c r="BE192" i="13" s="1"/>
  <c r="BE193" i="13" s="1"/>
  <c r="BE194" i="13" s="1"/>
  <c r="BE195" i="13" s="1"/>
  <c r="BE196" i="13" s="1"/>
  <c r="BE197" i="13" s="1"/>
  <c r="BE198" i="13" s="1"/>
  <c r="BE199" i="13" s="1"/>
  <c r="BE200" i="13" s="1"/>
  <c r="BE201" i="13" s="1"/>
  <c r="BE202" i="13" s="1"/>
  <c r="BE203" i="13" s="1"/>
  <c r="BE204" i="13" s="1"/>
  <c r="BE205" i="13" s="1"/>
  <c r="BE206" i="13" s="1"/>
  <c r="BE207" i="13" s="1"/>
  <c r="BE208" i="13" s="1"/>
  <c r="BE209" i="13" s="1"/>
  <c r="BE210" i="13" s="1"/>
  <c r="BE211" i="13" s="1"/>
  <c r="BE212" i="13" s="1"/>
  <c r="BE213" i="13" s="1"/>
  <c r="BE214" i="13" s="1"/>
  <c r="BE215" i="13" s="1"/>
  <c r="BE216" i="13" s="1"/>
  <c r="BE217" i="13" s="1"/>
  <c r="BE218" i="13" s="1"/>
  <c r="BE219" i="13" s="1"/>
  <c r="BE220" i="13" s="1"/>
  <c r="BE221" i="13" s="1"/>
  <c r="BE222" i="13" s="1"/>
  <c r="BE223" i="13" s="1"/>
  <c r="BE224" i="13" s="1"/>
  <c r="BE225" i="13" s="1"/>
  <c r="BE226" i="13" s="1"/>
  <c r="BE227" i="13" s="1"/>
  <c r="BE228" i="13" s="1"/>
  <c r="BE229" i="13" s="1"/>
  <c r="BE230" i="13" s="1"/>
  <c r="BE231" i="13" s="1"/>
  <c r="BE232" i="13" s="1"/>
  <c r="BE233" i="13" s="1"/>
  <c r="BE234" i="13" s="1"/>
  <c r="BE235" i="13" s="1"/>
  <c r="BE236" i="13" s="1"/>
  <c r="BE237" i="13" s="1"/>
  <c r="BE238" i="13" s="1"/>
  <c r="BE239" i="13" s="1"/>
  <c r="BE240" i="13" s="1"/>
  <c r="BE241" i="13" s="1"/>
  <c r="BE242" i="13" s="1"/>
  <c r="BE243" i="13" s="1"/>
  <c r="BE244" i="13" s="1"/>
  <c r="BE245" i="13" s="1"/>
  <c r="BE246" i="13" s="1"/>
  <c r="BE247" i="13" s="1"/>
  <c r="BE248" i="13" s="1"/>
  <c r="BE249" i="13" s="1"/>
  <c r="BE250" i="13" s="1"/>
  <c r="BE251" i="13" s="1"/>
  <c r="BE252" i="13" s="1"/>
  <c r="BE253" i="13" s="1"/>
  <c r="BE254" i="13" s="1"/>
  <c r="BE255" i="13" s="1"/>
  <c r="BE256" i="13" s="1"/>
  <c r="BE257" i="13" s="1"/>
  <c r="BE258" i="13" s="1"/>
  <c r="BE259" i="13" s="1"/>
  <c r="BE260" i="13" s="1"/>
  <c r="BE261" i="13" s="1"/>
  <c r="BE262" i="13" s="1"/>
  <c r="BE263" i="13" s="1"/>
  <c r="BE264" i="13" s="1"/>
  <c r="BE265" i="13" s="1"/>
  <c r="BE266" i="13" s="1"/>
  <c r="BE267" i="13" s="1"/>
  <c r="BE268" i="13" s="1"/>
  <c r="BE269" i="13" s="1"/>
  <c r="BE270" i="13" s="1"/>
  <c r="BE271" i="13" s="1"/>
  <c r="BE272" i="13" s="1"/>
  <c r="BE273" i="13" s="1"/>
  <c r="BE274" i="13" s="1"/>
  <c r="BE275" i="13" s="1"/>
  <c r="BE276" i="13" s="1"/>
  <c r="BE277" i="13" s="1"/>
  <c r="BE278" i="13" s="1"/>
  <c r="BE279" i="13" s="1"/>
  <c r="BE280" i="13" s="1"/>
  <c r="BE281" i="13" s="1"/>
  <c r="BE282" i="13" s="1"/>
  <c r="BE283" i="13" s="1"/>
  <c r="BE284" i="13" s="1"/>
  <c r="BE285" i="13" s="1"/>
  <c r="BE286" i="13" s="1"/>
  <c r="BE287" i="13" s="1"/>
  <c r="BE288" i="13" s="1"/>
  <c r="BE289" i="13" s="1"/>
  <c r="BE290" i="13" s="1"/>
  <c r="BE291" i="13" s="1"/>
  <c r="BE292" i="13" s="1"/>
  <c r="BE293" i="13" s="1"/>
  <c r="BE294" i="13" s="1"/>
  <c r="BE295" i="13" s="1"/>
  <c r="BE296" i="13" s="1"/>
  <c r="BE297" i="13" s="1"/>
  <c r="BE298" i="13" s="1"/>
  <c r="BE299" i="13" s="1"/>
  <c r="BE300" i="13" s="1"/>
  <c r="BE301" i="13" s="1"/>
  <c r="BE302" i="13" s="1"/>
  <c r="BE303" i="13" s="1"/>
  <c r="BE304" i="13" s="1"/>
  <c r="BE305" i="13" s="1"/>
  <c r="BE306" i="13" s="1"/>
  <c r="BE307" i="13" s="1"/>
  <c r="BE308" i="13" s="1"/>
  <c r="BE309" i="13" s="1"/>
  <c r="BE310" i="13" s="1"/>
  <c r="BE311" i="13" s="1"/>
  <c r="BE312" i="13" s="1"/>
  <c r="BE313" i="13" s="1"/>
  <c r="BE314" i="13" s="1"/>
  <c r="BE315" i="13" s="1"/>
  <c r="BE316" i="13" s="1"/>
  <c r="BE317" i="13" s="1"/>
  <c r="BE318" i="13" s="1"/>
  <c r="BE319" i="13" s="1"/>
  <c r="BE320" i="13" s="1"/>
  <c r="BE321" i="13" s="1"/>
  <c r="BE322" i="13" s="1"/>
  <c r="BE323" i="13" s="1"/>
  <c r="BE324" i="13" s="1"/>
  <c r="BE325" i="13" s="1"/>
  <c r="BE326" i="13" s="1"/>
  <c r="BE327" i="13" s="1"/>
  <c r="BE328" i="13" s="1"/>
  <c r="BE329" i="13" s="1"/>
  <c r="BE330" i="13" s="1"/>
  <c r="BE331" i="13" s="1"/>
  <c r="BE332" i="13" s="1"/>
  <c r="BE333" i="13" s="1"/>
  <c r="BE334" i="13" s="1"/>
  <c r="BE335" i="13" s="1"/>
  <c r="BE336" i="13" s="1"/>
  <c r="BE337" i="13" s="1"/>
  <c r="BE338" i="13" s="1"/>
  <c r="BE339" i="13" s="1"/>
  <c r="BE340" i="13" s="1"/>
  <c r="BE341" i="13" s="1"/>
  <c r="BE342" i="13" s="1"/>
  <c r="BE343" i="13" s="1"/>
  <c r="BE344" i="13" s="1"/>
  <c r="BE345" i="13" s="1"/>
  <c r="BE346" i="13" s="1"/>
  <c r="BG61" i="13"/>
  <c r="BG62" i="13" s="1"/>
  <c r="BG63" i="13" s="1"/>
  <c r="BG64" i="13" s="1"/>
  <c r="BG65" i="13" s="1"/>
  <c r="BG66" i="13" s="1"/>
  <c r="BG67" i="13" s="1"/>
  <c r="BG68" i="13" s="1"/>
  <c r="BG69" i="13" s="1"/>
  <c r="BG70" i="13" s="1"/>
  <c r="BF61" i="13"/>
  <c r="BF62" i="13" s="1"/>
  <c r="BF63" i="13" s="1"/>
  <c r="BF64" i="13" s="1"/>
  <c r="BF65" i="13" s="1"/>
  <c r="BF66" i="13" s="1"/>
  <c r="BF67" i="13" s="1"/>
  <c r="BF68" i="13" s="1"/>
  <c r="BF69" i="13" s="1"/>
  <c r="BF70" i="13" s="1"/>
  <c r="BE61" i="13"/>
  <c r="BE62" i="13" s="1"/>
  <c r="BE63" i="13" s="1"/>
  <c r="BE64" i="13" s="1"/>
  <c r="BE65" i="13" s="1"/>
  <c r="BE66" i="13" s="1"/>
  <c r="BE67" i="13" s="1"/>
  <c r="BE68" i="13" s="1"/>
  <c r="BE69" i="13" s="1"/>
  <c r="BE70" i="13" s="1"/>
  <c r="I4" i="12"/>
  <c r="M4" i="12" s="1"/>
  <c r="BZ5" i="13"/>
  <c r="BY5" i="13"/>
  <c r="BX5" i="13"/>
  <c r="BZ4" i="13"/>
  <c r="BY4" i="13"/>
  <c r="BX4" i="13"/>
  <c r="BZ3" i="13"/>
  <c r="BY3" i="13"/>
  <c r="BX3" i="13"/>
  <c r="M5" i="12"/>
  <c r="N3" i="12"/>
  <c r="M3" i="12"/>
  <c r="L3" i="12"/>
  <c r="G3" i="12"/>
  <c r="K3" i="12" s="1"/>
  <c r="N7" i="12"/>
  <c r="S5" i="7"/>
  <c r="S6" i="7" s="1"/>
  <c r="R4" i="7"/>
  <c r="Q4" i="7"/>
  <c r="P4" i="7"/>
  <c r="O4" i="7"/>
  <c r="N4" i="7"/>
  <c r="BH54" i="13"/>
  <c r="BH53" i="13"/>
  <c r="BH52" i="13"/>
  <c r="BH51" i="13"/>
  <c r="BH50" i="13"/>
  <c r="BH49" i="13"/>
  <c r="BH48" i="13"/>
  <c r="BH47" i="13"/>
  <c r="BH46" i="13"/>
  <c r="BH45" i="13"/>
  <c r="BH44" i="13"/>
  <c r="BH43" i="13"/>
  <c r="BH42" i="13"/>
  <c r="BH41" i="13"/>
  <c r="BH40" i="13"/>
  <c r="BH39" i="13"/>
  <c r="BH38" i="13"/>
  <c r="BH37" i="13"/>
  <c r="BH36" i="13"/>
  <c r="BH35" i="13"/>
  <c r="BH34" i="13"/>
  <c r="BH33" i="13"/>
  <c r="BH32" i="13"/>
  <c r="BH31" i="13"/>
  <c r="BH30" i="13"/>
  <c r="BH29" i="13"/>
  <c r="BH28" i="13"/>
  <c r="BH27" i="13"/>
  <c r="BH26" i="13"/>
  <c r="BH25" i="13"/>
  <c r="BH24" i="13"/>
  <c r="BH23" i="13"/>
  <c r="BH22" i="13"/>
  <c r="BH21" i="13"/>
  <c r="BH20" i="13"/>
  <c r="BH19" i="13"/>
  <c r="BH18" i="13"/>
  <c r="BH17" i="13"/>
  <c r="BH16" i="13"/>
  <c r="BH15" i="13"/>
  <c r="BH14" i="13"/>
  <c r="BH13" i="13"/>
  <c r="BH12" i="13"/>
  <c r="BH11" i="13"/>
  <c r="BH10" i="13"/>
  <c r="BH9" i="13"/>
  <c r="BH8" i="13"/>
  <c r="BH7" i="13"/>
  <c r="BH6" i="13"/>
  <c r="BR56" i="13" l="1"/>
  <c r="BR55" i="13"/>
  <c r="BR54" i="13"/>
  <c r="BR53" i="13"/>
  <c r="BR52" i="13"/>
  <c r="BR51" i="13"/>
  <c r="BR50" i="13"/>
  <c r="BR49" i="13"/>
  <c r="BR48" i="13"/>
  <c r="BR47" i="13"/>
  <c r="BR46" i="13"/>
  <c r="BR45" i="13"/>
  <c r="BR44" i="13"/>
  <c r="BR43" i="13"/>
  <c r="BR42" i="13"/>
  <c r="BR41" i="13"/>
  <c r="BR40" i="13"/>
  <c r="BR39" i="13"/>
  <c r="BR38" i="13"/>
  <c r="BR37" i="13"/>
  <c r="BR36" i="13"/>
  <c r="BR35" i="13"/>
  <c r="BR34" i="13"/>
  <c r="BR33" i="13"/>
  <c r="BR32" i="13"/>
  <c r="BR31" i="13"/>
  <c r="BR30" i="13"/>
  <c r="BR29" i="13"/>
  <c r="BR28" i="13"/>
  <c r="BR27" i="13"/>
  <c r="BR26" i="13"/>
  <c r="BR25" i="13"/>
  <c r="BR24" i="13"/>
  <c r="BR23" i="13"/>
  <c r="BR22" i="13"/>
  <c r="BR21" i="13"/>
  <c r="BR20" i="13"/>
  <c r="BR19" i="13"/>
  <c r="BR18" i="13"/>
  <c r="BR17" i="13"/>
  <c r="BR16" i="13"/>
  <c r="BR15" i="13"/>
  <c r="BR14" i="13"/>
  <c r="BR13" i="13"/>
  <c r="BR12" i="13"/>
  <c r="BR11" i="13"/>
  <c r="BR10" i="13"/>
  <c r="BR9" i="13"/>
  <c r="BR8" i="13"/>
  <c r="BR7" i="13"/>
  <c r="BI61" i="13"/>
  <c r="BK60" i="13"/>
  <c r="BJ60" i="13"/>
  <c r="BI60" i="13"/>
  <c r="BK59" i="13"/>
  <c r="BJ59" i="13"/>
  <c r="BI59" i="13"/>
  <c r="BK58" i="13"/>
  <c r="BJ58" i="13"/>
  <c r="BI58" i="13"/>
  <c r="BK57" i="13"/>
  <c r="BJ57" i="13"/>
  <c r="BI57" i="13"/>
  <c r="BK56" i="13"/>
  <c r="BJ56" i="13"/>
  <c r="BI56" i="13"/>
  <c r="BK55" i="13"/>
  <c r="BJ55" i="13"/>
  <c r="BI55" i="13"/>
  <c r="BK54" i="13"/>
  <c r="BJ54" i="13"/>
  <c r="BI54" i="13"/>
  <c r="BK53" i="13"/>
  <c r="BJ53" i="13"/>
  <c r="BI53" i="13"/>
  <c r="BK52" i="13"/>
  <c r="BJ52" i="13"/>
  <c r="BI52" i="13"/>
  <c r="BK51" i="13"/>
  <c r="BJ51" i="13"/>
  <c r="BI51" i="13"/>
  <c r="BK50" i="13"/>
  <c r="BJ50" i="13"/>
  <c r="BI50" i="13"/>
  <c r="BK49" i="13"/>
  <c r="BJ49" i="13"/>
  <c r="BI49" i="13"/>
  <c r="BK48" i="13"/>
  <c r="BJ48" i="13"/>
  <c r="BI48" i="13"/>
  <c r="BK47" i="13"/>
  <c r="BJ47" i="13"/>
  <c r="BI47" i="13"/>
  <c r="BK46" i="13"/>
  <c r="BJ46" i="13"/>
  <c r="BI46" i="13"/>
  <c r="BK45" i="13"/>
  <c r="BJ45" i="13"/>
  <c r="BI45" i="13"/>
  <c r="BK44" i="13"/>
  <c r="BJ44" i="13"/>
  <c r="BI44" i="13"/>
  <c r="BK43" i="13"/>
  <c r="BJ43" i="13"/>
  <c r="BI43" i="13"/>
  <c r="BK42" i="13"/>
  <c r="BJ42" i="13"/>
  <c r="BI42" i="13"/>
  <c r="BK41" i="13"/>
  <c r="BJ41" i="13"/>
  <c r="BI41" i="13"/>
  <c r="BK40" i="13"/>
  <c r="BJ40" i="13"/>
  <c r="BI40" i="13"/>
  <c r="BK39" i="13"/>
  <c r="BJ39" i="13"/>
  <c r="BI39" i="13"/>
  <c r="BK38" i="13"/>
  <c r="BJ38" i="13"/>
  <c r="BI38" i="13"/>
  <c r="BK37" i="13"/>
  <c r="BJ37" i="13"/>
  <c r="BI37" i="13"/>
  <c r="BK36" i="13"/>
  <c r="BJ36" i="13"/>
  <c r="BI36" i="13"/>
  <c r="BK35" i="13"/>
  <c r="BJ35" i="13"/>
  <c r="BI35" i="13"/>
  <c r="BK34" i="13"/>
  <c r="BJ34" i="13"/>
  <c r="BI34" i="13"/>
  <c r="BK33" i="13"/>
  <c r="BJ33" i="13"/>
  <c r="BI33" i="13"/>
  <c r="BK32" i="13"/>
  <c r="BJ32" i="13"/>
  <c r="BI32" i="13"/>
  <c r="BK31" i="13"/>
  <c r="BJ31" i="13"/>
  <c r="BI31" i="13"/>
  <c r="BK30" i="13"/>
  <c r="BJ30" i="13"/>
  <c r="BI30" i="13"/>
  <c r="BK29" i="13"/>
  <c r="BJ29" i="13"/>
  <c r="BI29" i="13"/>
  <c r="BK28" i="13"/>
  <c r="BJ28" i="13"/>
  <c r="BI28" i="13"/>
  <c r="BK27" i="13"/>
  <c r="BJ27" i="13"/>
  <c r="BI27" i="13"/>
  <c r="BK26" i="13"/>
  <c r="BJ26" i="13"/>
  <c r="BI26" i="13"/>
  <c r="BK25" i="13"/>
  <c r="BJ25" i="13"/>
  <c r="BI25" i="13"/>
  <c r="BK24" i="13"/>
  <c r="BJ24" i="13"/>
  <c r="BI24" i="13"/>
  <c r="BK23" i="13"/>
  <c r="BJ23" i="13"/>
  <c r="BI23" i="13"/>
  <c r="BK22" i="13"/>
  <c r="BJ22" i="13"/>
  <c r="BI22" i="13"/>
  <c r="BK21" i="13"/>
  <c r="BJ21" i="13"/>
  <c r="BI21" i="13"/>
  <c r="BK20" i="13"/>
  <c r="BJ20" i="13"/>
  <c r="BI20" i="13"/>
  <c r="BK19" i="13"/>
  <c r="BJ19" i="13"/>
  <c r="BI19" i="13"/>
  <c r="BK18" i="13"/>
  <c r="BJ18" i="13"/>
  <c r="BI18" i="13"/>
  <c r="BK17" i="13"/>
  <c r="BJ17" i="13"/>
  <c r="BI17" i="13"/>
  <c r="BK16" i="13"/>
  <c r="BJ16" i="13"/>
  <c r="BI16" i="13"/>
  <c r="BK15" i="13"/>
  <c r="BJ15" i="13"/>
  <c r="BI15" i="13"/>
  <c r="BK14" i="13"/>
  <c r="BJ14" i="13"/>
  <c r="BI14" i="13"/>
  <c r="BK13" i="13"/>
  <c r="BJ13" i="13"/>
  <c r="BI13" i="13"/>
  <c r="BK12" i="13"/>
  <c r="BJ12" i="13"/>
  <c r="BI12" i="13"/>
  <c r="BK11" i="13"/>
  <c r="BJ11" i="13"/>
  <c r="BI11" i="13"/>
  <c r="BK10" i="13"/>
  <c r="BJ10" i="13"/>
  <c r="BI10" i="13"/>
  <c r="BK9" i="13"/>
  <c r="BJ9" i="13"/>
  <c r="BI9" i="13"/>
  <c r="BK8" i="13"/>
  <c r="BJ8" i="13"/>
  <c r="BI8" i="13"/>
  <c r="BK7" i="13"/>
  <c r="BJ7" i="13"/>
  <c r="BI7" i="13"/>
  <c r="BK6" i="13"/>
  <c r="BJ6" i="13"/>
  <c r="BI6" i="13"/>
  <c r="V55" i="13"/>
  <c r="U55" i="13"/>
  <c r="V54" i="13"/>
  <c r="U54" i="13"/>
  <c r="V53" i="13"/>
  <c r="U53" i="13"/>
  <c r="V52" i="13"/>
  <c r="U52" i="13"/>
  <c r="V51" i="13"/>
  <c r="U51" i="13"/>
  <c r="V50" i="13"/>
  <c r="U50" i="13"/>
  <c r="V49" i="13"/>
  <c r="U49" i="13"/>
  <c r="V48" i="13"/>
  <c r="U48" i="13"/>
  <c r="V47" i="13"/>
  <c r="U47" i="13"/>
  <c r="V46" i="13"/>
  <c r="U46" i="13"/>
  <c r="V45" i="13"/>
  <c r="U45" i="13"/>
  <c r="V44" i="13"/>
  <c r="U44" i="13"/>
  <c r="V43" i="13"/>
  <c r="U43" i="13"/>
  <c r="V42" i="13"/>
  <c r="U42" i="13"/>
  <c r="V41" i="13"/>
  <c r="U41" i="13"/>
  <c r="V40" i="13"/>
  <c r="U40" i="13"/>
  <c r="V39" i="13"/>
  <c r="U39" i="13"/>
  <c r="V38" i="13"/>
  <c r="U38" i="13"/>
  <c r="V37" i="13"/>
  <c r="U37" i="13"/>
  <c r="V36" i="13"/>
  <c r="U36" i="13"/>
  <c r="V35" i="13"/>
  <c r="U35" i="13"/>
  <c r="V34" i="13"/>
  <c r="U34" i="13"/>
  <c r="V33" i="13"/>
  <c r="U33" i="13"/>
  <c r="V32" i="13"/>
  <c r="U32" i="13"/>
  <c r="V31" i="13"/>
  <c r="U31" i="13"/>
  <c r="V30" i="13"/>
  <c r="U30" i="13"/>
  <c r="V29" i="13"/>
  <c r="U29" i="13"/>
  <c r="V28" i="13"/>
  <c r="U28" i="13"/>
  <c r="V27" i="13"/>
  <c r="U27" i="13"/>
  <c r="V26" i="13"/>
  <c r="U26" i="13"/>
  <c r="V25" i="13"/>
  <c r="U25" i="13"/>
  <c r="V24" i="13"/>
  <c r="U24" i="13"/>
  <c r="V23" i="13"/>
  <c r="U23" i="13"/>
  <c r="V22" i="13"/>
  <c r="U22" i="13"/>
  <c r="V21" i="13"/>
  <c r="U21" i="13"/>
  <c r="V20" i="13"/>
  <c r="U20" i="13"/>
  <c r="V19" i="13"/>
  <c r="U19" i="13"/>
  <c r="V18" i="13"/>
  <c r="U18" i="13"/>
  <c r="V17" i="13"/>
  <c r="U1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AN7" i="13"/>
  <c r="AM7" i="13"/>
  <c r="AK6" i="13"/>
  <c r="AT6" i="13" s="1"/>
  <c r="AJ6" i="13"/>
  <c r="AS6" i="13" s="1"/>
  <c r="AI6" i="13"/>
  <c r="AR6" i="13" s="1"/>
  <c r="AU6" i="13" s="1"/>
  <c r="AI7" i="13" s="1"/>
  <c r="E265" i="7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 s="1"/>
  <c r="E505" i="7" s="1"/>
  <c r="E506" i="7" s="1"/>
  <c r="E507" i="7" s="1"/>
  <c r="E508" i="7" s="1"/>
  <c r="E509" i="7" s="1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E521" i="7" s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 s="1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E548" i="7" s="1"/>
  <c r="E549" i="7" s="1"/>
  <c r="E550" i="7" s="1"/>
  <c r="E551" i="7" s="1"/>
  <c r="E552" i="7" s="1"/>
  <c r="E553" i="7" s="1"/>
  <c r="E554" i="7" s="1"/>
  <c r="E555" i="7" s="1"/>
  <c r="E556" i="7" s="1"/>
  <c r="L6" i="7"/>
  <c r="K5" i="7"/>
  <c r="J5" i="7"/>
  <c r="Q5" i="7" s="1"/>
  <c r="I5" i="7"/>
  <c r="P5" i="7" s="1"/>
  <c r="H5" i="7"/>
  <c r="L4" i="7"/>
  <c r="A169" i="12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J7" i="12"/>
  <c r="J7" i="7" l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S4" i="7"/>
  <c r="N7" i="7"/>
  <c r="P7" i="7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P111" i="7" s="1"/>
  <c r="P112" i="7" s="1"/>
  <c r="P113" i="7" s="1"/>
  <c r="P114" i="7" s="1"/>
  <c r="P115" i="7" s="1"/>
  <c r="P116" i="7" s="1"/>
  <c r="P117" i="7" s="1"/>
  <c r="P118" i="7" s="1"/>
  <c r="P119" i="7" s="1"/>
  <c r="P120" i="7" s="1"/>
  <c r="P121" i="7" s="1"/>
  <c r="P122" i="7" s="1"/>
  <c r="P123" i="7" s="1"/>
  <c r="P124" i="7" s="1"/>
  <c r="P125" i="7" s="1"/>
  <c r="P126" i="7" s="1"/>
  <c r="P127" i="7" s="1"/>
  <c r="P128" i="7" s="1"/>
  <c r="P129" i="7" s="1"/>
  <c r="P130" i="7" s="1"/>
  <c r="P131" i="7" s="1"/>
  <c r="P132" i="7" s="1"/>
  <c r="P133" i="7" s="1"/>
  <c r="P134" i="7" s="1"/>
  <c r="P135" i="7" s="1"/>
  <c r="P136" i="7" s="1"/>
  <c r="P137" i="7" s="1"/>
  <c r="P138" i="7" s="1"/>
  <c r="P139" i="7" s="1"/>
  <c r="P140" i="7" s="1"/>
  <c r="P141" i="7" s="1"/>
  <c r="P142" i="7" s="1"/>
  <c r="P143" i="7" s="1"/>
  <c r="P144" i="7" s="1"/>
  <c r="P145" i="7" s="1"/>
  <c r="P146" i="7" s="1"/>
  <c r="P147" i="7" s="1"/>
  <c r="P148" i="7" s="1"/>
  <c r="P149" i="7" s="1"/>
  <c r="P150" i="7" s="1"/>
  <c r="P151" i="7" s="1"/>
  <c r="P152" i="7" s="1"/>
  <c r="P153" i="7" s="1"/>
  <c r="P154" i="7" s="1"/>
  <c r="P155" i="7" s="1"/>
  <c r="P156" i="7" s="1"/>
  <c r="P157" i="7" s="1"/>
  <c r="P158" i="7" s="1"/>
  <c r="P159" i="7" s="1"/>
  <c r="P160" i="7" s="1"/>
  <c r="P161" i="7" s="1"/>
  <c r="P162" i="7" s="1"/>
  <c r="P163" i="7" s="1"/>
  <c r="P164" i="7" s="1"/>
  <c r="P165" i="7" s="1"/>
  <c r="P166" i="7" s="1"/>
  <c r="P167" i="7" s="1"/>
  <c r="P168" i="7" s="1"/>
  <c r="P169" i="7" s="1"/>
  <c r="P170" i="7" s="1"/>
  <c r="P171" i="7" s="1"/>
  <c r="P172" i="7" s="1"/>
  <c r="P173" i="7" s="1"/>
  <c r="P174" i="7" s="1"/>
  <c r="P175" i="7" s="1"/>
  <c r="P176" i="7" s="1"/>
  <c r="P177" i="7" s="1"/>
  <c r="P178" i="7" s="1"/>
  <c r="P179" i="7" s="1"/>
  <c r="P180" i="7" s="1"/>
  <c r="P181" i="7" s="1"/>
  <c r="P182" i="7" s="1"/>
  <c r="P183" i="7" s="1"/>
  <c r="P184" i="7" s="1"/>
  <c r="P185" i="7" s="1"/>
  <c r="P186" i="7" s="1"/>
  <c r="P187" i="7" s="1"/>
  <c r="P188" i="7" s="1"/>
  <c r="P189" i="7" s="1"/>
  <c r="P190" i="7" s="1"/>
  <c r="P191" i="7" s="1"/>
  <c r="P192" i="7" s="1"/>
  <c r="P193" i="7" s="1"/>
  <c r="P194" i="7" s="1"/>
  <c r="P195" i="7" s="1"/>
  <c r="P196" i="7" s="1"/>
  <c r="P197" i="7" s="1"/>
  <c r="P198" i="7" s="1"/>
  <c r="P199" i="7" s="1"/>
  <c r="P200" i="7" s="1"/>
  <c r="P201" i="7" s="1"/>
  <c r="P202" i="7" s="1"/>
  <c r="P203" i="7" s="1"/>
  <c r="P204" i="7" s="1"/>
  <c r="P205" i="7" s="1"/>
  <c r="P206" i="7" s="1"/>
  <c r="P207" i="7" s="1"/>
  <c r="P208" i="7" s="1"/>
  <c r="P209" i="7" s="1"/>
  <c r="P210" i="7" s="1"/>
  <c r="P211" i="7" s="1"/>
  <c r="P212" i="7" s="1"/>
  <c r="P213" i="7" s="1"/>
  <c r="P214" i="7" s="1"/>
  <c r="P215" i="7" s="1"/>
  <c r="P216" i="7" s="1"/>
  <c r="P217" i="7" s="1"/>
  <c r="P218" i="7" s="1"/>
  <c r="P219" i="7" s="1"/>
  <c r="P220" i="7" s="1"/>
  <c r="P221" i="7" s="1"/>
  <c r="P222" i="7" s="1"/>
  <c r="P223" i="7" s="1"/>
  <c r="P224" i="7" s="1"/>
  <c r="P225" i="7" s="1"/>
  <c r="P226" i="7" s="1"/>
  <c r="P227" i="7" s="1"/>
  <c r="P228" i="7" s="1"/>
  <c r="P229" i="7" s="1"/>
  <c r="P230" i="7" s="1"/>
  <c r="P231" i="7" s="1"/>
  <c r="P232" i="7" s="1"/>
  <c r="P233" i="7" s="1"/>
  <c r="P234" i="7" s="1"/>
  <c r="P235" i="7" s="1"/>
  <c r="P236" i="7" s="1"/>
  <c r="P237" i="7" s="1"/>
  <c r="P238" i="7" s="1"/>
  <c r="P239" i="7" s="1"/>
  <c r="P240" i="7" s="1"/>
  <c r="P241" i="7" s="1"/>
  <c r="P242" i="7" s="1"/>
  <c r="P243" i="7" s="1"/>
  <c r="P244" i="7" s="1"/>
  <c r="P245" i="7" s="1"/>
  <c r="P246" i="7" s="1"/>
  <c r="P247" i="7" s="1"/>
  <c r="P248" i="7" s="1"/>
  <c r="P249" i="7" s="1"/>
  <c r="P250" i="7" s="1"/>
  <c r="P251" i="7" s="1"/>
  <c r="P252" i="7" s="1"/>
  <c r="P253" i="7" s="1"/>
  <c r="P254" i="7" s="1"/>
  <c r="P255" i="7" s="1"/>
  <c r="P256" i="7" s="1"/>
  <c r="P257" i="7" s="1"/>
  <c r="P258" i="7" s="1"/>
  <c r="P259" i="7" s="1"/>
  <c r="P260" i="7" s="1"/>
  <c r="P261" i="7" s="1"/>
  <c r="P262" i="7" s="1"/>
  <c r="P263" i="7" s="1"/>
  <c r="P264" i="7" s="1"/>
  <c r="P265" i="7" s="1"/>
  <c r="K7" i="7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K257" i="7" s="1"/>
  <c r="K258" i="7" s="1"/>
  <c r="K259" i="7" s="1"/>
  <c r="K260" i="7" s="1"/>
  <c r="K261" i="7" s="1"/>
  <c r="K262" i="7" s="1"/>
  <c r="K263" i="7" s="1"/>
  <c r="K264" i="7" s="1"/>
  <c r="K265" i="7" s="1"/>
  <c r="R5" i="7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R111" i="7" s="1"/>
  <c r="R112" i="7" s="1"/>
  <c r="R113" i="7" s="1"/>
  <c r="R114" i="7" s="1"/>
  <c r="R115" i="7" s="1"/>
  <c r="R116" i="7" s="1"/>
  <c r="R117" i="7" s="1"/>
  <c r="R118" i="7" s="1"/>
  <c r="R119" i="7" s="1"/>
  <c r="R120" i="7" s="1"/>
  <c r="R121" i="7" s="1"/>
  <c r="R122" i="7" s="1"/>
  <c r="R123" i="7" s="1"/>
  <c r="R124" i="7" s="1"/>
  <c r="R125" i="7" s="1"/>
  <c r="R126" i="7" s="1"/>
  <c r="R127" i="7" s="1"/>
  <c r="R128" i="7" s="1"/>
  <c r="R129" i="7" s="1"/>
  <c r="R130" i="7" s="1"/>
  <c r="R131" i="7" s="1"/>
  <c r="R132" i="7" s="1"/>
  <c r="R133" i="7" s="1"/>
  <c r="R134" i="7" s="1"/>
  <c r="R135" i="7" s="1"/>
  <c r="R136" i="7" s="1"/>
  <c r="R137" i="7" s="1"/>
  <c r="R138" i="7" s="1"/>
  <c r="R139" i="7" s="1"/>
  <c r="R140" i="7" s="1"/>
  <c r="R141" i="7" s="1"/>
  <c r="R142" i="7" s="1"/>
  <c r="R143" i="7" s="1"/>
  <c r="R144" i="7" s="1"/>
  <c r="R145" i="7" s="1"/>
  <c r="R146" i="7" s="1"/>
  <c r="R147" i="7" s="1"/>
  <c r="R148" i="7" s="1"/>
  <c r="R149" i="7" s="1"/>
  <c r="R150" i="7" s="1"/>
  <c r="R151" i="7" s="1"/>
  <c r="R152" i="7" s="1"/>
  <c r="R153" i="7" s="1"/>
  <c r="R154" i="7" s="1"/>
  <c r="R155" i="7" s="1"/>
  <c r="R156" i="7" s="1"/>
  <c r="R157" i="7" s="1"/>
  <c r="R158" i="7" s="1"/>
  <c r="R159" i="7" s="1"/>
  <c r="R160" i="7" s="1"/>
  <c r="R161" i="7" s="1"/>
  <c r="R162" i="7" s="1"/>
  <c r="R163" i="7" s="1"/>
  <c r="R164" i="7" s="1"/>
  <c r="R165" i="7" s="1"/>
  <c r="R166" i="7" s="1"/>
  <c r="R167" i="7" s="1"/>
  <c r="R168" i="7" s="1"/>
  <c r="R169" i="7" s="1"/>
  <c r="R170" i="7" s="1"/>
  <c r="R171" i="7" s="1"/>
  <c r="R172" i="7" s="1"/>
  <c r="R173" i="7" s="1"/>
  <c r="R174" i="7" s="1"/>
  <c r="R175" i="7" s="1"/>
  <c r="R176" i="7" s="1"/>
  <c r="R177" i="7" s="1"/>
  <c r="R178" i="7" s="1"/>
  <c r="R179" i="7" s="1"/>
  <c r="R180" i="7" s="1"/>
  <c r="R181" i="7" s="1"/>
  <c r="R182" i="7" s="1"/>
  <c r="R183" i="7" s="1"/>
  <c r="R184" i="7" s="1"/>
  <c r="R185" i="7" s="1"/>
  <c r="R186" i="7" s="1"/>
  <c r="R187" i="7" s="1"/>
  <c r="R188" i="7" s="1"/>
  <c r="R189" i="7" s="1"/>
  <c r="R190" i="7" s="1"/>
  <c r="R191" i="7" s="1"/>
  <c r="R192" i="7" s="1"/>
  <c r="R193" i="7" s="1"/>
  <c r="R194" i="7" s="1"/>
  <c r="R195" i="7" s="1"/>
  <c r="R196" i="7" s="1"/>
  <c r="R197" i="7" s="1"/>
  <c r="R198" i="7" s="1"/>
  <c r="R199" i="7" s="1"/>
  <c r="R200" i="7" s="1"/>
  <c r="R201" i="7" s="1"/>
  <c r="R202" i="7" s="1"/>
  <c r="R203" i="7" s="1"/>
  <c r="R204" i="7" s="1"/>
  <c r="R205" i="7" s="1"/>
  <c r="R206" i="7" s="1"/>
  <c r="R207" i="7" s="1"/>
  <c r="R208" i="7" s="1"/>
  <c r="R209" i="7" s="1"/>
  <c r="R210" i="7" s="1"/>
  <c r="R211" i="7" s="1"/>
  <c r="R212" i="7" s="1"/>
  <c r="R213" i="7" s="1"/>
  <c r="R214" i="7" s="1"/>
  <c r="R215" i="7" s="1"/>
  <c r="R216" i="7" s="1"/>
  <c r="R217" i="7" s="1"/>
  <c r="R218" i="7" s="1"/>
  <c r="R219" i="7" s="1"/>
  <c r="R220" i="7" s="1"/>
  <c r="R221" i="7" s="1"/>
  <c r="R222" i="7" s="1"/>
  <c r="R223" i="7" s="1"/>
  <c r="R224" i="7" s="1"/>
  <c r="R225" i="7" s="1"/>
  <c r="R226" i="7" s="1"/>
  <c r="R227" i="7" s="1"/>
  <c r="R228" i="7" s="1"/>
  <c r="R229" i="7" s="1"/>
  <c r="R230" i="7" s="1"/>
  <c r="R231" i="7" s="1"/>
  <c r="R232" i="7" s="1"/>
  <c r="R233" i="7" s="1"/>
  <c r="R234" i="7" s="1"/>
  <c r="R235" i="7" s="1"/>
  <c r="R236" i="7" s="1"/>
  <c r="R237" i="7" s="1"/>
  <c r="R238" i="7" s="1"/>
  <c r="R239" i="7" s="1"/>
  <c r="R240" i="7" s="1"/>
  <c r="R241" i="7" s="1"/>
  <c r="R242" i="7" s="1"/>
  <c r="R243" i="7" s="1"/>
  <c r="R244" i="7" s="1"/>
  <c r="R245" i="7" s="1"/>
  <c r="R246" i="7" s="1"/>
  <c r="R247" i="7" s="1"/>
  <c r="R248" i="7" s="1"/>
  <c r="R249" i="7" s="1"/>
  <c r="R250" i="7" s="1"/>
  <c r="R251" i="7" s="1"/>
  <c r="R252" i="7" s="1"/>
  <c r="R253" i="7" s="1"/>
  <c r="R254" i="7" s="1"/>
  <c r="R255" i="7" s="1"/>
  <c r="R256" i="7" s="1"/>
  <c r="R257" i="7" s="1"/>
  <c r="R258" i="7" s="1"/>
  <c r="R259" i="7" s="1"/>
  <c r="R260" i="7" s="1"/>
  <c r="R261" i="7" s="1"/>
  <c r="R262" i="7" s="1"/>
  <c r="R263" i="7" s="1"/>
  <c r="R264" i="7" s="1"/>
  <c r="R265" i="7" s="1"/>
  <c r="H7" i="7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O5" i="7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O111" i="7" s="1"/>
  <c r="O112" i="7" s="1"/>
  <c r="O113" i="7" s="1"/>
  <c r="O114" i="7" s="1"/>
  <c r="O115" i="7" s="1"/>
  <c r="O116" i="7" s="1"/>
  <c r="O117" i="7" s="1"/>
  <c r="O118" i="7" s="1"/>
  <c r="O119" i="7" s="1"/>
  <c r="O120" i="7" s="1"/>
  <c r="O121" i="7" s="1"/>
  <c r="O122" i="7" s="1"/>
  <c r="O123" i="7" s="1"/>
  <c r="O124" i="7" s="1"/>
  <c r="O125" i="7" s="1"/>
  <c r="O126" i="7" s="1"/>
  <c r="O127" i="7" s="1"/>
  <c r="O128" i="7" s="1"/>
  <c r="O129" i="7" s="1"/>
  <c r="O130" i="7" s="1"/>
  <c r="O131" i="7" s="1"/>
  <c r="O132" i="7" s="1"/>
  <c r="O133" i="7" s="1"/>
  <c r="O134" i="7" s="1"/>
  <c r="O135" i="7" s="1"/>
  <c r="O136" i="7" s="1"/>
  <c r="O137" i="7" s="1"/>
  <c r="O138" i="7" s="1"/>
  <c r="O139" i="7" s="1"/>
  <c r="O140" i="7" s="1"/>
  <c r="O141" i="7" s="1"/>
  <c r="O142" i="7" s="1"/>
  <c r="O143" i="7" s="1"/>
  <c r="O144" i="7" s="1"/>
  <c r="O145" i="7" s="1"/>
  <c r="O146" i="7" s="1"/>
  <c r="O147" i="7" s="1"/>
  <c r="O148" i="7" s="1"/>
  <c r="O149" i="7" s="1"/>
  <c r="O150" i="7" s="1"/>
  <c r="O151" i="7" s="1"/>
  <c r="O152" i="7" s="1"/>
  <c r="O153" i="7" s="1"/>
  <c r="O154" i="7" s="1"/>
  <c r="O155" i="7" s="1"/>
  <c r="O156" i="7" s="1"/>
  <c r="O157" i="7" s="1"/>
  <c r="O158" i="7" s="1"/>
  <c r="O159" i="7" s="1"/>
  <c r="O160" i="7" s="1"/>
  <c r="O161" i="7" s="1"/>
  <c r="O162" i="7" s="1"/>
  <c r="O163" i="7" s="1"/>
  <c r="O164" i="7" s="1"/>
  <c r="O165" i="7" s="1"/>
  <c r="O166" i="7" s="1"/>
  <c r="O167" i="7" s="1"/>
  <c r="O168" i="7" s="1"/>
  <c r="O169" i="7" s="1"/>
  <c r="O170" i="7" s="1"/>
  <c r="O171" i="7" s="1"/>
  <c r="O172" i="7" s="1"/>
  <c r="O173" i="7" s="1"/>
  <c r="O174" i="7" s="1"/>
  <c r="O175" i="7" s="1"/>
  <c r="O176" i="7" s="1"/>
  <c r="O177" i="7" s="1"/>
  <c r="O178" i="7" s="1"/>
  <c r="O179" i="7" s="1"/>
  <c r="O180" i="7" s="1"/>
  <c r="O181" i="7" s="1"/>
  <c r="O182" i="7" s="1"/>
  <c r="O183" i="7" s="1"/>
  <c r="O184" i="7" s="1"/>
  <c r="O185" i="7" s="1"/>
  <c r="O186" i="7" s="1"/>
  <c r="O187" i="7" s="1"/>
  <c r="O188" i="7" s="1"/>
  <c r="O189" i="7" s="1"/>
  <c r="O190" i="7" s="1"/>
  <c r="O191" i="7" s="1"/>
  <c r="O192" i="7" s="1"/>
  <c r="O193" i="7" s="1"/>
  <c r="O194" i="7" s="1"/>
  <c r="O195" i="7" s="1"/>
  <c r="O196" i="7" s="1"/>
  <c r="O197" i="7" s="1"/>
  <c r="O198" i="7" s="1"/>
  <c r="O199" i="7" s="1"/>
  <c r="O200" i="7" s="1"/>
  <c r="O201" i="7" s="1"/>
  <c r="O202" i="7" s="1"/>
  <c r="O203" i="7" s="1"/>
  <c r="O204" i="7" s="1"/>
  <c r="O205" i="7" s="1"/>
  <c r="O206" i="7" s="1"/>
  <c r="O207" i="7" s="1"/>
  <c r="O208" i="7" s="1"/>
  <c r="O209" i="7" s="1"/>
  <c r="O210" i="7" s="1"/>
  <c r="O211" i="7" s="1"/>
  <c r="O212" i="7" s="1"/>
  <c r="O213" i="7" s="1"/>
  <c r="O214" i="7" s="1"/>
  <c r="O215" i="7" s="1"/>
  <c r="O216" i="7" s="1"/>
  <c r="O217" i="7" s="1"/>
  <c r="O218" i="7" s="1"/>
  <c r="O219" i="7" s="1"/>
  <c r="O220" i="7" s="1"/>
  <c r="O221" i="7" s="1"/>
  <c r="O222" i="7" s="1"/>
  <c r="O223" i="7" s="1"/>
  <c r="O224" i="7" s="1"/>
  <c r="O225" i="7" s="1"/>
  <c r="O226" i="7" s="1"/>
  <c r="O227" i="7" s="1"/>
  <c r="O228" i="7" s="1"/>
  <c r="O229" i="7" s="1"/>
  <c r="O230" i="7" s="1"/>
  <c r="O231" i="7" s="1"/>
  <c r="O232" i="7" s="1"/>
  <c r="O233" i="7" s="1"/>
  <c r="O234" i="7" s="1"/>
  <c r="O235" i="7" s="1"/>
  <c r="O236" i="7" s="1"/>
  <c r="O237" i="7" s="1"/>
  <c r="O238" i="7" s="1"/>
  <c r="O239" i="7" s="1"/>
  <c r="O240" i="7" s="1"/>
  <c r="O241" i="7" s="1"/>
  <c r="O242" i="7" s="1"/>
  <c r="O243" i="7" s="1"/>
  <c r="O244" i="7" s="1"/>
  <c r="O245" i="7" s="1"/>
  <c r="O246" i="7" s="1"/>
  <c r="O247" i="7" s="1"/>
  <c r="O248" i="7" s="1"/>
  <c r="O249" i="7" s="1"/>
  <c r="O250" i="7" s="1"/>
  <c r="O251" i="7" s="1"/>
  <c r="O252" i="7" s="1"/>
  <c r="O253" i="7" s="1"/>
  <c r="O254" i="7" s="1"/>
  <c r="O255" i="7" s="1"/>
  <c r="O256" i="7" s="1"/>
  <c r="O257" i="7" s="1"/>
  <c r="O258" i="7" s="1"/>
  <c r="O259" i="7" s="1"/>
  <c r="O260" i="7" s="1"/>
  <c r="O261" i="7" s="1"/>
  <c r="O262" i="7" s="1"/>
  <c r="O263" i="7" s="1"/>
  <c r="O264" i="7" s="1"/>
  <c r="O265" i="7" s="1"/>
  <c r="Q7" i="7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Q111" i="7" s="1"/>
  <c r="Q112" i="7" s="1"/>
  <c r="Q113" i="7" s="1"/>
  <c r="Q114" i="7" s="1"/>
  <c r="Q115" i="7" s="1"/>
  <c r="Q116" i="7" s="1"/>
  <c r="Q117" i="7" s="1"/>
  <c r="Q118" i="7" s="1"/>
  <c r="Q119" i="7" s="1"/>
  <c r="Q120" i="7" s="1"/>
  <c r="Q121" i="7" s="1"/>
  <c r="Q122" i="7" s="1"/>
  <c r="Q123" i="7" s="1"/>
  <c r="Q124" i="7" s="1"/>
  <c r="Q125" i="7" s="1"/>
  <c r="Q126" i="7" s="1"/>
  <c r="Q127" i="7" s="1"/>
  <c r="Q128" i="7" s="1"/>
  <c r="Q129" i="7" s="1"/>
  <c r="Q130" i="7" s="1"/>
  <c r="Q131" i="7" s="1"/>
  <c r="Q132" i="7" s="1"/>
  <c r="Q133" i="7" s="1"/>
  <c r="Q134" i="7" s="1"/>
  <c r="Q135" i="7" s="1"/>
  <c r="Q136" i="7" s="1"/>
  <c r="Q137" i="7" s="1"/>
  <c r="Q138" i="7" s="1"/>
  <c r="Q139" i="7" s="1"/>
  <c r="Q140" i="7" s="1"/>
  <c r="Q141" i="7" s="1"/>
  <c r="Q142" i="7" s="1"/>
  <c r="Q143" i="7" s="1"/>
  <c r="Q144" i="7" s="1"/>
  <c r="Q145" i="7" s="1"/>
  <c r="Q146" i="7" s="1"/>
  <c r="Q147" i="7" s="1"/>
  <c r="Q148" i="7" s="1"/>
  <c r="Q149" i="7" s="1"/>
  <c r="Q150" i="7" s="1"/>
  <c r="Q151" i="7" s="1"/>
  <c r="Q152" i="7" s="1"/>
  <c r="Q153" i="7" s="1"/>
  <c r="Q154" i="7" s="1"/>
  <c r="Q155" i="7" s="1"/>
  <c r="Q156" i="7" s="1"/>
  <c r="Q157" i="7" s="1"/>
  <c r="Q158" i="7" s="1"/>
  <c r="Q159" i="7" s="1"/>
  <c r="Q160" i="7" s="1"/>
  <c r="Q161" i="7" s="1"/>
  <c r="Q162" i="7" s="1"/>
  <c r="Q163" i="7" s="1"/>
  <c r="Q164" i="7" s="1"/>
  <c r="Q165" i="7" s="1"/>
  <c r="Q166" i="7" s="1"/>
  <c r="Q167" i="7" s="1"/>
  <c r="Q168" i="7" s="1"/>
  <c r="Q169" i="7" s="1"/>
  <c r="Q170" i="7" s="1"/>
  <c r="Q171" i="7" s="1"/>
  <c r="Q172" i="7" s="1"/>
  <c r="Q173" i="7" s="1"/>
  <c r="Q174" i="7" s="1"/>
  <c r="Q175" i="7" s="1"/>
  <c r="Q176" i="7" s="1"/>
  <c r="Q177" i="7" s="1"/>
  <c r="Q178" i="7" s="1"/>
  <c r="Q179" i="7" s="1"/>
  <c r="Q180" i="7" s="1"/>
  <c r="Q181" i="7" s="1"/>
  <c r="Q182" i="7" s="1"/>
  <c r="Q183" i="7" s="1"/>
  <c r="Q184" i="7" s="1"/>
  <c r="Q185" i="7" s="1"/>
  <c r="Q186" i="7" s="1"/>
  <c r="Q187" i="7" s="1"/>
  <c r="Q188" i="7" s="1"/>
  <c r="Q189" i="7" s="1"/>
  <c r="Q190" i="7" s="1"/>
  <c r="Q191" i="7" s="1"/>
  <c r="Q192" i="7" s="1"/>
  <c r="Q193" i="7" s="1"/>
  <c r="Q194" i="7" s="1"/>
  <c r="Q195" i="7" s="1"/>
  <c r="Q196" i="7" s="1"/>
  <c r="Q197" i="7" s="1"/>
  <c r="Q198" i="7" s="1"/>
  <c r="Q199" i="7" s="1"/>
  <c r="Q200" i="7" s="1"/>
  <c r="Q201" i="7" s="1"/>
  <c r="Q202" i="7" s="1"/>
  <c r="Q203" i="7" s="1"/>
  <c r="Q204" i="7" s="1"/>
  <c r="Q205" i="7" s="1"/>
  <c r="Q206" i="7" s="1"/>
  <c r="Q207" i="7" s="1"/>
  <c r="Q208" i="7" s="1"/>
  <c r="Q209" i="7" s="1"/>
  <c r="Q210" i="7" s="1"/>
  <c r="Q211" i="7" s="1"/>
  <c r="Q212" i="7" s="1"/>
  <c r="Q213" i="7" s="1"/>
  <c r="Q214" i="7" s="1"/>
  <c r="Q215" i="7" s="1"/>
  <c r="Q216" i="7" s="1"/>
  <c r="Q217" i="7" s="1"/>
  <c r="Q218" i="7" s="1"/>
  <c r="Q219" i="7" s="1"/>
  <c r="Q220" i="7" s="1"/>
  <c r="Q221" i="7" s="1"/>
  <c r="Q222" i="7" s="1"/>
  <c r="Q223" i="7" s="1"/>
  <c r="Q224" i="7" s="1"/>
  <c r="Q225" i="7" s="1"/>
  <c r="Q226" i="7" s="1"/>
  <c r="Q227" i="7" s="1"/>
  <c r="Q228" i="7" s="1"/>
  <c r="Q229" i="7" s="1"/>
  <c r="Q230" i="7" s="1"/>
  <c r="Q231" i="7" s="1"/>
  <c r="Q232" i="7" s="1"/>
  <c r="Q233" i="7" s="1"/>
  <c r="Q234" i="7" s="1"/>
  <c r="Q235" i="7" s="1"/>
  <c r="Q236" i="7" s="1"/>
  <c r="Q237" i="7" s="1"/>
  <c r="Q238" i="7" s="1"/>
  <c r="Q239" i="7" s="1"/>
  <c r="Q240" i="7" s="1"/>
  <c r="Q241" i="7" s="1"/>
  <c r="Q242" i="7" s="1"/>
  <c r="Q243" i="7" s="1"/>
  <c r="Q244" i="7" s="1"/>
  <c r="Q245" i="7" s="1"/>
  <c r="Q246" i="7" s="1"/>
  <c r="Q247" i="7" s="1"/>
  <c r="Q248" i="7" s="1"/>
  <c r="Q249" i="7" s="1"/>
  <c r="Q250" i="7" s="1"/>
  <c r="Q251" i="7" s="1"/>
  <c r="Q252" i="7" s="1"/>
  <c r="Q253" i="7" s="1"/>
  <c r="Q254" i="7" s="1"/>
  <c r="Q255" i="7" s="1"/>
  <c r="Q256" i="7" s="1"/>
  <c r="Q257" i="7" s="1"/>
  <c r="Q258" i="7" s="1"/>
  <c r="Q259" i="7" s="1"/>
  <c r="Q260" i="7" s="1"/>
  <c r="Q261" i="7" s="1"/>
  <c r="Q262" i="7" s="1"/>
  <c r="Q263" i="7" s="1"/>
  <c r="Q264" i="7" s="1"/>
  <c r="Q265" i="7" s="1"/>
  <c r="BP6" i="13"/>
  <c r="BO6" i="13"/>
  <c r="AX6" i="13"/>
  <c r="BA6" i="13" s="1"/>
  <c r="BQ6" i="13"/>
  <c r="AM8" i="13"/>
  <c r="AP8" i="13" s="1"/>
  <c r="AW6" i="13"/>
  <c r="AZ6" i="13" s="1"/>
  <c r="BC6" i="13" s="1"/>
  <c r="BM6" i="13"/>
  <c r="AN8" i="13"/>
  <c r="AQ8" i="13" s="1"/>
  <c r="AV6" i="13"/>
  <c r="AJ7" i="13" s="1"/>
  <c r="AS7" i="13" s="1"/>
  <c r="AK7" i="13"/>
  <c r="AT7" i="13" s="1"/>
  <c r="BL6" i="13"/>
  <c r="BN6" i="13"/>
  <c r="AQ7" i="13"/>
  <c r="AP7" i="13"/>
  <c r="V5" i="13"/>
  <c r="U5" i="13"/>
  <c r="T5" i="13"/>
  <c r="AN9" i="13"/>
  <c r="AQ9" i="13" s="1"/>
  <c r="I7" i="7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G7" i="7"/>
  <c r="C165" i="12"/>
  <c r="C161" i="12"/>
  <c r="C157" i="12"/>
  <c r="C153" i="12"/>
  <c r="C167" i="12"/>
  <c r="C163" i="12"/>
  <c r="C159" i="12"/>
  <c r="C155" i="12"/>
  <c r="C151" i="12"/>
  <c r="C147" i="12"/>
  <c r="C143" i="12"/>
  <c r="C139" i="12"/>
  <c r="C135" i="12"/>
  <c r="C131" i="12"/>
  <c r="C127" i="12"/>
  <c r="C123" i="12"/>
  <c r="C119" i="12"/>
  <c r="C115" i="12"/>
  <c r="C111" i="12"/>
  <c r="C168" i="12"/>
  <c r="C164" i="12"/>
  <c r="C160" i="12"/>
  <c r="C156" i="12"/>
  <c r="C152" i="12"/>
  <c r="C148" i="12"/>
  <c r="C144" i="12"/>
  <c r="C140" i="12"/>
  <c r="C136" i="12"/>
  <c r="C132" i="12"/>
  <c r="C128" i="12"/>
  <c r="C124" i="12"/>
  <c r="C120" i="12"/>
  <c r="C116" i="12"/>
  <c r="C112" i="12"/>
  <c r="C108" i="12"/>
  <c r="C104" i="12"/>
  <c r="C100" i="12"/>
  <c r="C96" i="12"/>
  <c r="C92" i="12"/>
  <c r="C88" i="12"/>
  <c r="C84" i="12"/>
  <c r="C80" i="12"/>
  <c r="C76" i="12"/>
  <c r="C31" i="12"/>
  <c r="C51" i="12"/>
  <c r="C55" i="12"/>
  <c r="C71" i="12"/>
  <c r="C9" i="12"/>
  <c r="C13" i="12"/>
  <c r="C17" i="12"/>
  <c r="C21" i="12"/>
  <c r="C25" i="12"/>
  <c r="C29" i="12"/>
  <c r="C33" i="12"/>
  <c r="C37" i="12"/>
  <c r="C41" i="12"/>
  <c r="C45" i="12"/>
  <c r="C49" i="12"/>
  <c r="C53" i="12"/>
  <c r="C57" i="12"/>
  <c r="C61" i="12"/>
  <c r="C65" i="12"/>
  <c r="C69" i="12"/>
  <c r="C73" i="12"/>
  <c r="C74" i="12"/>
  <c r="C75" i="12"/>
  <c r="C77" i="12"/>
  <c r="C78" i="12"/>
  <c r="C79" i="12"/>
  <c r="C81" i="12"/>
  <c r="C82" i="12"/>
  <c r="C83" i="12"/>
  <c r="C85" i="12"/>
  <c r="C86" i="12"/>
  <c r="C87" i="12"/>
  <c r="C89" i="12"/>
  <c r="C90" i="12"/>
  <c r="C91" i="12"/>
  <c r="C93" i="12"/>
  <c r="C94" i="12"/>
  <c r="C95" i="12"/>
  <c r="C97" i="12"/>
  <c r="C98" i="12"/>
  <c r="C99" i="12"/>
  <c r="C101" i="12"/>
  <c r="C102" i="12"/>
  <c r="C103" i="12"/>
  <c r="C105" i="12"/>
  <c r="C106" i="12"/>
  <c r="C107" i="12"/>
  <c r="C109" i="12"/>
  <c r="C110" i="12"/>
  <c r="C114" i="12"/>
  <c r="C118" i="12"/>
  <c r="C122" i="12"/>
  <c r="C126" i="12"/>
  <c r="C130" i="12"/>
  <c r="C134" i="12"/>
  <c r="C138" i="12"/>
  <c r="C142" i="12"/>
  <c r="C146" i="12"/>
  <c r="C150" i="12"/>
  <c r="C11" i="12"/>
  <c r="C19" i="12"/>
  <c r="C23" i="12"/>
  <c r="C27" i="12"/>
  <c r="C35" i="12"/>
  <c r="C39" i="12"/>
  <c r="C43" i="12"/>
  <c r="C47" i="12"/>
  <c r="C59" i="12"/>
  <c r="C63" i="12"/>
  <c r="C67" i="12"/>
  <c r="C6" i="12"/>
  <c r="C8" i="12"/>
  <c r="C12" i="12"/>
  <c r="C16" i="12"/>
  <c r="C20" i="12"/>
  <c r="C24" i="12"/>
  <c r="C28" i="12"/>
  <c r="C32" i="12"/>
  <c r="C36" i="12"/>
  <c r="C40" i="12"/>
  <c r="C44" i="12"/>
  <c r="C48" i="12"/>
  <c r="C52" i="12"/>
  <c r="C56" i="12"/>
  <c r="C60" i="12"/>
  <c r="C64" i="12"/>
  <c r="C68" i="12"/>
  <c r="C72" i="12"/>
  <c r="C7" i="12"/>
  <c r="C15" i="12"/>
  <c r="C10" i="12"/>
  <c r="C14" i="12"/>
  <c r="C18" i="12"/>
  <c r="C22" i="12"/>
  <c r="C26" i="12"/>
  <c r="C30" i="12"/>
  <c r="C34" i="12"/>
  <c r="C38" i="12"/>
  <c r="C42" i="12"/>
  <c r="C46" i="12"/>
  <c r="C50" i="12"/>
  <c r="C54" i="12"/>
  <c r="C58" i="12"/>
  <c r="C62" i="12"/>
  <c r="C66" i="12"/>
  <c r="C70" i="12"/>
  <c r="C113" i="12"/>
  <c r="C117" i="12"/>
  <c r="C121" i="12"/>
  <c r="C125" i="12"/>
  <c r="C129" i="12"/>
  <c r="C133" i="12"/>
  <c r="C137" i="12"/>
  <c r="C141" i="12"/>
  <c r="C145" i="12"/>
  <c r="C149" i="12"/>
  <c r="C154" i="12"/>
  <c r="C158" i="12"/>
  <c r="C162" i="12"/>
  <c r="C166" i="12"/>
  <c r="N8" i="7" l="1"/>
  <c r="S7" i="7"/>
  <c r="AY6" i="13"/>
  <c r="BB6" i="13" s="1"/>
  <c r="BD6" i="13" s="1"/>
  <c r="BP7" i="13"/>
  <c r="BQ7" i="13"/>
  <c r="AW7" i="13"/>
  <c r="AK8" i="13" s="1"/>
  <c r="AT8" i="13" s="1"/>
  <c r="BN7" i="13"/>
  <c r="Y346" i="13"/>
  <c r="Y344" i="13"/>
  <c r="Y342" i="13"/>
  <c r="Y340" i="13"/>
  <c r="Y338" i="13"/>
  <c r="Y336" i="13"/>
  <c r="Y334" i="13"/>
  <c r="Y332" i="13"/>
  <c r="Y330" i="13"/>
  <c r="Y328" i="13"/>
  <c r="Y326" i="13"/>
  <c r="Y324" i="13"/>
  <c r="Y322" i="13"/>
  <c r="Y320" i="13"/>
  <c r="Y318" i="13"/>
  <c r="Y316" i="13"/>
  <c r="Y314" i="13"/>
  <c r="Y312" i="13"/>
  <c r="Y310" i="13"/>
  <c r="Y308" i="13"/>
  <c r="Y306" i="13"/>
  <c r="Y304" i="13"/>
  <c r="Y302" i="13"/>
  <c r="Y300" i="13"/>
  <c r="Y298" i="13"/>
  <c r="Y296" i="13"/>
  <c r="Y294" i="13"/>
  <c r="Y292" i="13"/>
  <c r="Y290" i="13"/>
  <c r="Y288" i="13"/>
  <c r="Y286" i="13"/>
  <c r="Y284" i="13"/>
  <c r="Y282" i="13"/>
  <c r="Y280" i="13"/>
  <c r="Y278" i="13"/>
  <c r="Y276" i="13"/>
  <c r="Y274" i="13"/>
  <c r="Y272" i="13"/>
  <c r="Y270" i="13"/>
  <c r="Y268" i="13"/>
  <c r="Y266" i="13"/>
  <c r="Y264" i="13"/>
  <c r="Y262" i="13"/>
  <c r="Y260" i="13"/>
  <c r="Y258" i="13"/>
  <c r="Y256" i="13"/>
  <c r="Y254" i="13"/>
  <c r="Y252" i="13"/>
  <c r="Y250" i="13"/>
  <c r="Y248" i="13"/>
  <c r="Y246" i="13"/>
  <c r="Y244" i="13"/>
  <c r="Y242" i="13"/>
  <c r="Y240" i="13"/>
  <c r="Y238" i="13"/>
  <c r="Y236" i="13"/>
  <c r="Y234" i="13"/>
  <c r="Y232" i="13"/>
  <c r="Y230" i="13"/>
  <c r="Y228" i="13"/>
  <c r="Y226" i="13"/>
  <c r="Y224" i="13"/>
  <c r="Y222" i="13"/>
  <c r="Y220" i="13"/>
  <c r="Y218" i="13"/>
  <c r="Y216" i="13"/>
  <c r="Y214" i="13"/>
  <c r="Y212" i="13"/>
  <c r="Y210" i="13"/>
  <c r="Y208" i="13"/>
  <c r="Y206" i="13"/>
  <c r="Y204" i="13"/>
  <c r="Y202" i="13"/>
  <c r="Y200" i="13"/>
  <c r="Y198" i="13"/>
  <c r="Y196" i="13"/>
  <c r="Y194" i="13"/>
  <c r="Y192" i="13"/>
  <c r="Y190" i="13"/>
  <c r="Y188" i="13"/>
  <c r="Y186" i="13"/>
  <c r="Y184" i="13"/>
  <c r="Y182" i="13"/>
  <c r="Y337" i="13"/>
  <c r="Y333" i="13"/>
  <c r="Y325" i="13"/>
  <c r="Y317" i="13"/>
  <c r="Y309" i="13"/>
  <c r="Y305" i="13"/>
  <c r="Y297" i="13"/>
  <c r="Y289" i="13"/>
  <c r="Y343" i="13"/>
  <c r="Y339" i="13"/>
  <c r="Y335" i="13"/>
  <c r="Y331" i="13"/>
  <c r="Y327" i="13"/>
  <c r="Y323" i="13"/>
  <c r="Y319" i="13"/>
  <c r="Y315" i="13"/>
  <c r="Y311" i="13"/>
  <c r="Y307" i="13"/>
  <c r="Y303" i="13"/>
  <c r="Y299" i="13"/>
  <c r="Y295" i="13"/>
  <c r="Y291" i="13"/>
  <c r="Y287" i="13"/>
  <c r="Y283" i="13"/>
  <c r="Y279" i="13"/>
  <c r="Y275" i="13"/>
  <c r="Y271" i="13"/>
  <c r="Y267" i="13"/>
  <c r="Y263" i="13"/>
  <c r="Y259" i="13"/>
  <c r="Y255" i="13"/>
  <c r="Y251" i="13"/>
  <c r="Y247" i="13"/>
  <c r="Y243" i="13"/>
  <c r="Y239" i="13"/>
  <c r="Y235" i="13"/>
  <c r="Y231" i="13"/>
  <c r="Y227" i="13"/>
  <c r="Y223" i="13"/>
  <c r="Y219" i="13"/>
  <c r="Y215" i="13"/>
  <c r="Y211" i="13"/>
  <c r="Y207" i="13"/>
  <c r="Y203" i="13"/>
  <c r="Y199" i="13"/>
  <c r="Y195" i="13"/>
  <c r="Y191" i="13"/>
  <c r="Y187" i="13"/>
  <c r="Y183" i="13"/>
  <c r="Y179" i="13"/>
  <c r="Y177" i="13"/>
  <c r="Y175" i="13"/>
  <c r="Y173" i="13"/>
  <c r="Y171" i="13"/>
  <c r="Y169" i="13"/>
  <c r="Y167" i="13"/>
  <c r="Y165" i="13"/>
  <c r="Y163" i="13"/>
  <c r="Y161" i="13"/>
  <c r="Y159" i="13"/>
  <c r="Y157" i="13"/>
  <c r="Y155" i="13"/>
  <c r="Y153" i="13"/>
  <c r="Y151" i="13"/>
  <c r="Y149" i="13"/>
  <c r="Y147" i="13"/>
  <c r="Y145" i="13"/>
  <c r="Y143" i="13"/>
  <c r="Y141" i="13"/>
  <c r="Y139" i="13"/>
  <c r="Y137" i="13"/>
  <c r="Y135" i="13"/>
  <c r="Y133" i="13"/>
  <c r="Y131" i="13"/>
  <c r="Y129" i="13"/>
  <c r="Y127" i="13"/>
  <c r="Y125" i="13"/>
  <c r="Y123" i="13"/>
  <c r="Y121" i="13"/>
  <c r="Y119" i="13"/>
  <c r="Y117" i="13"/>
  <c r="Y115" i="13"/>
  <c r="Y113" i="13"/>
  <c r="Y111" i="13"/>
  <c r="Y109" i="13"/>
  <c r="Y107" i="13"/>
  <c r="Y105" i="13"/>
  <c r="Y103" i="13"/>
  <c r="Y101" i="13"/>
  <c r="Y99" i="13"/>
  <c r="Y97" i="13"/>
  <c r="Y95" i="13"/>
  <c r="Y93" i="13"/>
  <c r="Y91" i="13"/>
  <c r="Y89" i="13"/>
  <c r="Y87" i="13"/>
  <c r="Y85" i="13"/>
  <c r="Y83" i="13"/>
  <c r="Y81" i="13"/>
  <c r="Y79" i="13"/>
  <c r="Y77" i="13"/>
  <c r="Y75" i="13"/>
  <c r="Y73" i="13"/>
  <c r="Y71" i="13"/>
  <c r="Y69" i="13"/>
  <c r="Y67" i="13"/>
  <c r="Y65" i="13"/>
  <c r="Y63" i="13"/>
  <c r="Y61" i="13"/>
  <c r="Y59" i="13"/>
  <c r="Y58" i="13"/>
  <c r="Y345" i="13"/>
  <c r="Y341" i="13"/>
  <c r="Y329" i="13"/>
  <c r="Y321" i="13"/>
  <c r="Y313" i="13"/>
  <c r="Y301" i="13"/>
  <c r="Y293" i="13"/>
  <c r="Y285" i="13"/>
  <c r="Y269" i="13"/>
  <c r="Y253" i="13"/>
  <c r="Y237" i="13"/>
  <c r="Y221" i="13"/>
  <c r="Y205" i="13"/>
  <c r="Y189" i="13"/>
  <c r="Y174" i="13"/>
  <c r="Y166" i="13"/>
  <c r="Y158" i="13"/>
  <c r="Y150" i="13"/>
  <c r="Y142" i="13"/>
  <c r="Y134" i="13"/>
  <c r="Y126" i="13"/>
  <c r="Y118" i="13"/>
  <c r="Y110" i="13"/>
  <c r="Y102" i="13"/>
  <c r="Y94" i="13"/>
  <c r="Y86" i="13"/>
  <c r="Y78" i="13"/>
  <c r="Y70" i="13"/>
  <c r="Y62" i="13"/>
  <c r="Y257" i="13"/>
  <c r="Y193" i="13"/>
  <c r="Y176" i="13"/>
  <c r="Y144" i="13"/>
  <c r="Y136" i="13"/>
  <c r="Y64" i="13"/>
  <c r="Y281" i="13"/>
  <c r="Y265" i="13"/>
  <c r="Y249" i="13"/>
  <c r="Y233" i="13"/>
  <c r="Y217" i="13"/>
  <c r="Y201" i="13"/>
  <c r="Y185" i="13"/>
  <c r="Y180" i="13"/>
  <c r="Y172" i="13"/>
  <c r="Y164" i="13"/>
  <c r="Y156" i="13"/>
  <c r="Y148" i="13"/>
  <c r="Y140" i="13"/>
  <c r="Y132" i="13"/>
  <c r="Y124" i="13"/>
  <c r="Y116" i="13"/>
  <c r="Y108" i="13"/>
  <c r="Y100" i="13"/>
  <c r="Y92" i="13"/>
  <c r="Y84" i="13"/>
  <c r="Y76" i="13"/>
  <c r="Y68" i="13"/>
  <c r="Y60" i="13"/>
  <c r="Y277" i="13"/>
  <c r="Y261" i="13"/>
  <c r="Y245" i="13"/>
  <c r="Y229" i="13"/>
  <c r="Y213" i="13"/>
  <c r="Y197" i="13"/>
  <c r="Y181" i="13"/>
  <c r="Y178" i="13"/>
  <c r="Y170" i="13"/>
  <c r="Y162" i="13"/>
  <c r="Y154" i="13"/>
  <c r="Y146" i="13"/>
  <c r="Y138" i="13"/>
  <c r="Y130" i="13"/>
  <c r="Y122" i="13"/>
  <c r="Y114" i="13"/>
  <c r="Y106" i="13"/>
  <c r="Y98" i="13"/>
  <c r="Y90" i="13"/>
  <c r="Y82" i="13"/>
  <c r="Y74" i="13"/>
  <c r="Y66" i="13"/>
  <c r="Y273" i="13"/>
  <c r="Y241" i="13"/>
  <c r="Y225" i="13"/>
  <c r="Y209" i="13"/>
  <c r="Y168" i="13"/>
  <c r="Y160" i="13"/>
  <c r="Y152" i="13"/>
  <c r="Y128" i="13"/>
  <c r="Y120" i="13"/>
  <c r="Y112" i="13"/>
  <c r="Y104" i="13"/>
  <c r="Y96" i="13"/>
  <c r="Y88" i="13"/>
  <c r="Y80" i="13"/>
  <c r="Y72" i="13"/>
  <c r="AV7" i="13"/>
  <c r="AJ8" i="13" s="1"/>
  <c r="AS8" i="13" s="1"/>
  <c r="AV8" i="13" s="1"/>
  <c r="AJ9" i="13" s="1"/>
  <c r="AS9" i="13" s="1"/>
  <c r="BM7" i="13"/>
  <c r="W57" i="13"/>
  <c r="T57" i="13" s="1"/>
  <c r="W345" i="13"/>
  <c r="W343" i="13"/>
  <c r="W341" i="13"/>
  <c r="W339" i="13"/>
  <c r="W337" i="13"/>
  <c r="W335" i="13"/>
  <c r="W333" i="13"/>
  <c r="W331" i="13"/>
  <c r="W329" i="13"/>
  <c r="W327" i="13"/>
  <c r="W325" i="13"/>
  <c r="W323" i="13"/>
  <c r="W321" i="13"/>
  <c r="W319" i="13"/>
  <c r="W317" i="13"/>
  <c r="W315" i="13"/>
  <c r="W313" i="13"/>
  <c r="W311" i="13"/>
  <c r="W309" i="13"/>
  <c r="W307" i="13"/>
  <c r="W305" i="13"/>
  <c r="W303" i="13"/>
  <c r="W301" i="13"/>
  <c r="W299" i="13"/>
  <c r="W297" i="13"/>
  <c r="W295" i="13"/>
  <c r="W293" i="13"/>
  <c r="W291" i="13"/>
  <c r="W289" i="13"/>
  <c r="W287" i="13"/>
  <c r="W285" i="13"/>
  <c r="W283" i="13"/>
  <c r="W281" i="13"/>
  <c r="W279" i="13"/>
  <c r="W277" i="13"/>
  <c r="W275" i="13"/>
  <c r="W273" i="13"/>
  <c r="W271" i="13"/>
  <c r="W269" i="13"/>
  <c r="W267" i="13"/>
  <c r="W265" i="13"/>
  <c r="W263" i="13"/>
  <c r="W261" i="13"/>
  <c r="W259" i="13"/>
  <c r="W257" i="13"/>
  <c r="W255" i="13"/>
  <c r="W253" i="13"/>
  <c r="W251" i="13"/>
  <c r="W249" i="13"/>
  <c r="W247" i="13"/>
  <c r="W245" i="13"/>
  <c r="W243" i="13"/>
  <c r="W241" i="13"/>
  <c r="W239" i="13"/>
  <c r="W237" i="13"/>
  <c r="W235" i="13"/>
  <c r="W233" i="13"/>
  <c r="W231" i="13"/>
  <c r="W229" i="13"/>
  <c r="W227" i="13"/>
  <c r="W225" i="13"/>
  <c r="W223" i="13"/>
  <c r="W221" i="13"/>
  <c r="W219" i="13"/>
  <c r="W217" i="13"/>
  <c r="W215" i="13"/>
  <c r="W213" i="13"/>
  <c r="W211" i="13"/>
  <c r="W209" i="13"/>
  <c r="W207" i="13"/>
  <c r="W205" i="13"/>
  <c r="W203" i="13"/>
  <c r="W201" i="13"/>
  <c r="W199" i="13"/>
  <c r="W197" i="13"/>
  <c r="W195" i="13"/>
  <c r="W193" i="13"/>
  <c r="W191" i="13"/>
  <c r="W189" i="13"/>
  <c r="W187" i="13"/>
  <c r="W185" i="13"/>
  <c r="W183" i="13"/>
  <c r="W181" i="13"/>
  <c r="W328" i="13"/>
  <c r="W320" i="13"/>
  <c r="W312" i="13"/>
  <c r="W300" i="13"/>
  <c r="W292" i="13"/>
  <c r="W284" i="13"/>
  <c r="W346" i="13"/>
  <c r="W342" i="13"/>
  <c r="W338" i="13"/>
  <c r="W334" i="13"/>
  <c r="W330" i="13"/>
  <c r="W326" i="13"/>
  <c r="W322" i="13"/>
  <c r="W318" i="13"/>
  <c r="W314" i="13"/>
  <c r="W310" i="13"/>
  <c r="W306" i="13"/>
  <c r="W302" i="13"/>
  <c r="W298" i="13"/>
  <c r="W294" i="13"/>
  <c r="W290" i="13"/>
  <c r="W286" i="13"/>
  <c r="W282" i="13"/>
  <c r="W278" i="13"/>
  <c r="W274" i="13"/>
  <c r="W270" i="13"/>
  <c r="W266" i="13"/>
  <c r="W262" i="13"/>
  <c r="W258" i="13"/>
  <c r="W254" i="13"/>
  <c r="W250" i="13"/>
  <c r="W246" i="13"/>
  <c r="W242" i="13"/>
  <c r="W238" i="13"/>
  <c r="W234" i="13"/>
  <c r="W230" i="13"/>
  <c r="W226" i="13"/>
  <c r="W222" i="13"/>
  <c r="W218" i="13"/>
  <c r="W214" i="13"/>
  <c r="W210" i="13"/>
  <c r="W206" i="13"/>
  <c r="W202" i="13"/>
  <c r="W198" i="13"/>
  <c r="W194" i="13"/>
  <c r="W190" i="13"/>
  <c r="W186" i="13"/>
  <c r="W182" i="13"/>
  <c r="W180" i="13"/>
  <c r="W178" i="13"/>
  <c r="W176" i="13"/>
  <c r="W174" i="13"/>
  <c r="W172" i="13"/>
  <c r="W170" i="13"/>
  <c r="W168" i="13"/>
  <c r="W166" i="13"/>
  <c r="W164" i="13"/>
  <c r="W162" i="13"/>
  <c r="W160" i="13"/>
  <c r="W158" i="13"/>
  <c r="W156" i="13"/>
  <c r="W154" i="13"/>
  <c r="W152" i="13"/>
  <c r="W150" i="13"/>
  <c r="W148" i="13"/>
  <c r="W146" i="13"/>
  <c r="W144" i="13"/>
  <c r="W142" i="13"/>
  <c r="W140" i="13"/>
  <c r="W138" i="13"/>
  <c r="W136" i="13"/>
  <c r="W134" i="13"/>
  <c r="W132" i="13"/>
  <c r="W130" i="13"/>
  <c r="W128" i="13"/>
  <c r="W126" i="13"/>
  <c r="W124" i="13"/>
  <c r="W122" i="13"/>
  <c r="W120" i="13"/>
  <c r="W118" i="13"/>
  <c r="W116" i="13"/>
  <c r="W114" i="13"/>
  <c r="W112" i="13"/>
  <c r="W110" i="13"/>
  <c r="W108" i="13"/>
  <c r="W106" i="13"/>
  <c r="W104" i="13"/>
  <c r="W102" i="13"/>
  <c r="W100" i="13"/>
  <c r="W98" i="13"/>
  <c r="W96" i="13"/>
  <c r="W94" i="13"/>
  <c r="W92" i="13"/>
  <c r="W90" i="13"/>
  <c r="W88" i="13"/>
  <c r="W86" i="13"/>
  <c r="W84" i="13"/>
  <c r="W82" i="13"/>
  <c r="W80" i="13"/>
  <c r="W78" i="13"/>
  <c r="W76" i="13"/>
  <c r="W74" i="13"/>
  <c r="W72" i="13"/>
  <c r="W70" i="13"/>
  <c r="W68" i="13"/>
  <c r="W66" i="13"/>
  <c r="W64" i="13"/>
  <c r="W62" i="13"/>
  <c r="W60" i="13"/>
  <c r="W344" i="13"/>
  <c r="W340" i="13"/>
  <c r="W336" i="13"/>
  <c r="W332" i="13"/>
  <c r="W324" i="13"/>
  <c r="W316" i="13"/>
  <c r="W308" i="13"/>
  <c r="W304" i="13"/>
  <c r="W296" i="13"/>
  <c r="W288" i="13"/>
  <c r="W280" i="13"/>
  <c r="W264" i="13"/>
  <c r="W248" i="13"/>
  <c r="W232" i="13"/>
  <c r="W216" i="13"/>
  <c r="W200" i="13"/>
  <c r="W184" i="13"/>
  <c r="W177" i="13"/>
  <c r="W169" i="13"/>
  <c r="W161" i="13"/>
  <c r="W153" i="13"/>
  <c r="W145" i="13"/>
  <c r="W137" i="13"/>
  <c r="W129" i="13"/>
  <c r="W121" i="13"/>
  <c r="W113" i="13"/>
  <c r="W105" i="13"/>
  <c r="W97" i="13"/>
  <c r="W89" i="13"/>
  <c r="W81" i="13"/>
  <c r="W73" i="13"/>
  <c r="W65" i="13"/>
  <c r="W220" i="13"/>
  <c r="W155" i="13"/>
  <c r="W75" i="13"/>
  <c r="W276" i="13"/>
  <c r="W260" i="13"/>
  <c r="W244" i="13"/>
  <c r="W228" i="13"/>
  <c r="W212" i="13"/>
  <c r="W196" i="13"/>
  <c r="W175" i="13"/>
  <c r="W167" i="13"/>
  <c r="W159" i="13"/>
  <c r="W151" i="13"/>
  <c r="W143" i="13"/>
  <c r="W135" i="13"/>
  <c r="W127" i="13"/>
  <c r="W119" i="13"/>
  <c r="W111" i="13"/>
  <c r="W103" i="13"/>
  <c r="W95" i="13"/>
  <c r="W87" i="13"/>
  <c r="W79" i="13"/>
  <c r="W71" i="13"/>
  <c r="W63" i="13"/>
  <c r="W58" i="13"/>
  <c r="W272" i="13"/>
  <c r="W256" i="13"/>
  <c r="W240" i="13"/>
  <c r="W224" i="13"/>
  <c r="W208" i="13"/>
  <c r="W192" i="13"/>
  <c r="W173" i="13"/>
  <c r="W165" i="13"/>
  <c r="W157" i="13"/>
  <c r="W149" i="13"/>
  <c r="W141" i="13"/>
  <c r="W133" i="13"/>
  <c r="W125" i="13"/>
  <c r="W117" i="13"/>
  <c r="W109" i="13"/>
  <c r="W101" i="13"/>
  <c r="W93" i="13"/>
  <c r="W85" i="13"/>
  <c r="W77" i="13"/>
  <c r="W69" i="13"/>
  <c r="W61" i="13"/>
  <c r="W268" i="13"/>
  <c r="W252" i="13"/>
  <c r="W236" i="13"/>
  <c r="W204" i="13"/>
  <c r="W188" i="13"/>
  <c r="W179" i="13"/>
  <c r="W171" i="13"/>
  <c r="W163" i="13"/>
  <c r="W147" i="13"/>
  <c r="W139" i="13"/>
  <c r="W131" i="13"/>
  <c r="W123" i="13"/>
  <c r="W115" i="13"/>
  <c r="W107" i="13"/>
  <c r="W99" i="13"/>
  <c r="W91" i="13"/>
  <c r="W83" i="13"/>
  <c r="W67" i="13"/>
  <c r="W59" i="13"/>
  <c r="X346" i="13"/>
  <c r="X344" i="13"/>
  <c r="X342" i="13"/>
  <c r="X340" i="13"/>
  <c r="X338" i="13"/>
  <c r="X336" i="13"/>
  <c r="X334" i="13"/>
  <c r="X332" i="13"/>
  <c r="X330" i="13"/>
  <c r="X328" i="13"/>
  <c r="X326" i="13"/>
  <c r="X324" i="13"/>
  <c r="X322" i="13"/>
  <c r="X320" i="13"/>
  <c r="X318" i="13"/>
  <c r="X316" i="13"/>
  <c r="X314" i="13"/>
  <c r="X312" i="13"/>
  <c r="X310" i="13"/>
  <c r="X308" i="13"/>
  <c r="X306" i="13"/>
  <c r="X304" i="13"/>
  <c r="X302" i="13"/>
  <c r="X300" i="13"/>
  <c r="X298" i="13"/>
  <c r="X296" i="13"/>
  <c r="X294" i="13"/>
  <c r="X292" i="13"/>
  <c r="X290" i="13"/>
  <c r="X288" i="13"/>
  <c r="X286" i="13"/>
  <c r="X284" i="13"/>
  <c r="X282" i="13"/>
  <c r="X280" i="13"/>
  <c r="X278" i="13"/>
  <c r="X276" i="13"/>
  <c r="X274" i="13"/>
  <c r="X272" i="13"/>
  <c r="X270" i="13"/>
  <c r="X268" i="13"/>
  <c r="X266" i="13"/>
  <c r="X264" i="13"/>
  <c r="X262" i="13"/>
  <c r="X260" i="13"/>
  <c r="X258" i="13"/>
  <c r="X256" i="13"/>
  <c r="X254" i="13"/>
  <c r="X252" i="13"/>
  <c r="X250" i="13"/>
  <c r="X248" i="13"/>
  <c r="X246" i="13"/>
  <c r="X244" i="13"/>
  <c r="X242" i="13"/>
  <c r="X240" i="13"/>
  <c r="X238" i="13"/>
  <c r="X236" i="13"/>
  <c r="X234" i="13"/>
  <c r="X232" i="13"/>
  <c r="X230" i="13"/>
  <c r="X228" i="13"/>
  <c r="X226" i="13"/>
  <c r="X224" i="13"/>
  <c r="X222" i="13"/>
  <c r="X220" i="13"/>
  <c r="X218" i="13"/>
  <c r="X216" i="13"/>
  <c r="X214" i="13"/>
  <c r="X212" i="13"/>
  <c r="X210" i="13"/>
  <c r="X208" i="13"/>
  <c r="X206" i="13"/>
  <c r="X204" i="13"/>
  <c r="X202" i="13"/>
  <c r="X200" i="13"/>
  <c r="X198" i="13"/>
  <c r="X196" i="13"/>
  <c r="X194" i="13"/>
  <c r="X192" i="13"/>
  <c r="X190" i="13"/>
  <c r="X188" i="13"/>
  <c r="X186" i="13"/>
  <c r="X184" i="13"/>
  <c r="X182" i="13"/>
  <c r="X343" i="13"/>
  <c r="X339" i="13"/>
  <c r="X335" i="13"/>
  <c r="X331" i="13"/>
  <c r="X327" i="13"/>
  <c r="X323" i="13"/>
  <c r="X319" i="13"/>
  <c r="X315" i="13"/>
  <c r="X311" i="13"/>
  <c r="X307" i="13"/>
  <c r="X303" i="13"/>
  <c r="X299" i="13"/>
  <c r="X295" i="13"/>
  <c r="X291" i="13"/>
  <c r="X287" i="13"/>
  <c r="X283" i="13"/>
  <c r="X279" i="13"/>
  <c r="X275" i="13"/>
  <c r="X271" i="13"/>
  <c r="X267" i="13"/>
  <c r="X263" i="13"/>
  <c r="X259" i="13"/>
  <c r="X255" i="13"/>
  <c r="X251" i="13"/>
  <c r="X247" i="13"/>
  <c r="X243" i="13"/>
  <c r="X239" i="13"/>
  <c r="X235" i="13"/>
  <c r="X231" i="13"/>
  <c r="X227" i="13"/>
  <c r="X223" i="13"/>
  <c r="X219" i="13"/>
  <c r="X215" i="13"/>
  <c r="X211" i="13"/>
  <c r="X207" i="13"/>
  <c r="X203" i="13"/>
  <c r="X199" i="13"/>
  <c r="X195" i="13"/>
  <c r="X191" i="13"/>
  <c r="X187" i="13"/>
  <c r="X183" i="13"/>
  <c r="X179" i="13"/>
  <c r="X177" i="13"/>
  <c r="X175" i="13"/>
  <c r="X173" i="13"/>
  <c r="X171" i="13"/>
  <c r="X169" i="13"/>
  <c r="X167" i="13"/>
  <c r="X165" i="13"/>
  <c r="X163" i="13"/>
  <c r="X161" i="13"/>
  <c r="X159" i="13"/>
  <c r="X157" i="13"/>
  <c r="X155" i="13"/>
  <c r="X153" i="13"/>
  <c r="X151" i="13"/>
  <c r="X149" i="13"/>
  <c r="X147" i="13"/>
  <c r="X145" i="13"/>
  <c r="X143" i="13"/>
  <c r="X141" i="13"/>
  <c r="X139" i="13"/>
  <c r="X137" i="13"/>
  <c r="X135" i="13"/>
  <c r="X133" i="13"/>
  <c r="X131" i="13"/>
  <c r="X129" i="13"/>
  <c r="X127" i="13"/>
  <c r="X125" i="13"/>
  <c r="X123" i="13"/>
  <c r="X121" i="13"/>
  <c r="X119" i="13"/>
  <c r="X117" i="13"/>
  <c r="X115" i="13"/>
  <c r="X113" i="13"/>
  <c r="X111" i="13"/>
  <c r="X109" i="13"/>
  <c r="X107" i="13"/>
  <c r="X105" i="13"/>
  <c r="X103" i="13"/>
  <c r="X101" i="13"/>
  <c r="X99" i="13"/>
  <c r="X97" i="13"/>
  <c r="X95" i="13"/>
  <c r="X93" i="13"/>
  <c r="X91" i="13"/>
  <c r="X89" i="13"/>
  <c r="X87" i="13"/>
  <c r="X85" i="13"/>
  <c r="X83" i="13"/>
  <c r="X81" i="13"/>
  <c r="X79" i="13"/>
  <c r="X77" i="13"/>
  <c r="X75" i="13"/>
  <c r="X73" i="13"/>
  <c r="X71" i="13"/>
  <c r="X69" i="13"/>
  <c r="X67" i="13"/>
  <c r="X65" i="13"/>
  <c r="X63" i="13"/>
  <c r="X61" i="13"/>
  <c r="X59" i="13"/>
  <c r="X58" i="13"/>
  <c r="X345" i="13"/>
  <c r="X337" i="13"/>
  <c r="X329" i="13"/>
  <c r="X321" i="13"/>
  <c r="X313" i="13"/>
  <c r="X305" i="13"/>
  <c r="X297" i="13"/>
  <c r="X289" i="13"/>
  <c r="X281" i="13"/>
  <c r="X273" i="13"/>
  <c r="X265" i="13"/>
  <c r="X253" i="13"/>
  <c r="X245" i="13"/>
  <c r="X233" i="13"/>
  <c r="X225" i="13"/>
  <c r="X217" i="13"/>
  <c r="X209" i="13"/>
  <c r="X201" i="13"/>
  <c r="X193" i="13"/>
  <c r="X185" i="13"/>
  <c r="X180" i="13"/>
  <c r="X176" i="13"/>
  <c r="X172" i="13"/>
  <c r="X168" i="13"/>
  <c r="X164" i="13"/>
  <c r="X160" i="13"/>
  <c r="X156" i="13"/>
  <c r="X152" i="13"/>
  <c r="X148" i="13"/>
  <c r="X144" i="13"/>
  <c r="X140" i="13"/>
  <c r="X136" i="13"/>
  <c r="X132" i="13"/>
  <c r="X128" i="13"/>
  <c r="X124" i="13"/>
  <c r="X120" i="13"/>
  <c r="X116" i="13"/>
  <c r="X112" i="13"/>
  <c r="X108" i="13"/>
  <c r="X104" i="13"/>
  <c r="X100" i="13"/>
  <c r="X96" i="13"/>
  <c r="X92" i="13"/>
  <c r="X88" i="13"/>
  <c r="X84" i="13"/>
  <c r="X80" i="13"/>
  <c r="X76" i="13"/>
  <c r="X72" i="13"/>
  <c r="X68" i="13"/>
  <c r="X64" i="13"/>
  <c r="X60" i="13"/>
  <c r="X341" i="13"/>
  <c r="X333" i="13"/>
  <c r="X325" i="13"/>
  <c r="X317" i="13"/>
  <c r="X309" i="13"/>
  <c r="X301" i="13"/>
  <c r="X293" i="13"/>
  <c r="X285" i="13"/>
  <c r="X277" i="13"/>
  <c r="X269" i="13"/>
  <c r="X261" i="13"/>
  <c r="X257" i="13"/>
  <c r="X249" i="13"/>
  <c r="X241" i="13"/>
  <c r="X237" i="13"/>
  <c r="X229" i="13"/>
  <c r="X221" i="13"/>
  <c r="X213" i="13"/>
  <c r="X205" i="13"/>
  <c r="X197" i="13"/>
  <c r="X189" i="13"/>
  <c r="X181" i="13"/>
  <c r="X178" i="13"/>
  <c r="X174" i="13"/>
  <c r="X170" i="13"/>
  <c r="X166" i="13"/>
  <c r="X162" i="13"/>
  <c r="X158" i="13"/>
  <c r="X154" i="13"/>
  <c r="X150" i="13"/>
  <c r="X146" i="13"/>
  <c r="X142" i="13"/>
  <c r="X138" i="13"/>
  <c r="X134" i="13"/>
  <c r="X130" i="13"/>
  <c r="X126" i="13"/>
  <c r="X122" i="13"/>
  <c r="X118" i="13"/>
  <c r="X114" i="13"/>
  <c r="X110" i="13"/>
  <c r="X106" i="13"/>
  <c r="X102" i="13"/>
  <c r="X98" i="13"/>
  <c r="X94" i="13"/>
  <c r="X90" i="13"/>
  <c r="X86" i="13"/>
  <c r="X82" i="13"/>
  <c r="X78" i="13"/>
  <c r="X74" i="13"/>
  <c r="X70" i="13"/>
  <c r="X66" i="13"/>
  <c r="X62" i="13"/>
  <c r="AM9" i="13"/>
  <c r="AM10" i="13" s="1"/>
  <c r="AP10" i="13" s="1"/>
  <c r="AP9" i="13"/>
  <c r="Y56" i="13"/>
  <c r="V56" i="13" s="1"/>
  <c r="Y57" i="13"/>
  <c r="X57" i="13"/>
  <c r="X56" i="13"/>
  <c r="U56" i="13" s="1"/>
  <c r="AN10" i="13"/>
  <c r="AQ10" i="13" s="1"/>
  <c r="G8" i="7"/>
  <c r="L7" i="7"/>
  <c r="N9" i="7" l="1"/>
  <c r="S8" i="7"/>
  <c r="AY7" i="13"/>
  <c r="BB7" i="13" s="1"/>
  <c r="BP8" i="13"/>
  <c r="AY8" i="13"/>
  <c r="BB8" i="13" s="1"/>
  <c r="T58" i="13"/>
  <c r="T59" i="13" s="1"/>
  <c r="T60" i="13" s="1"/>
  <c r="T61" i="13" s="1"/>
  <c r="BP9" i="13"/>
  <c r="AW8" i="13"/>
  <c r="AK9" i="13" s="1"/>
  <c r="AT9" i="13" s="1"/>
  <c r="AW9" i="13" s="1"/>
  <c r="AK10" i="13" s="1"/>
  <c r="BQ8" i="13"/>
  <c r="AZ7" i="13"/>
  <c r="BC7" i="13" s="1"/>
  <c r="BM9" i="13"/>
  <c r="AV9" i="13"/>
  <c r="AJ10" i="13" s="1"/>
  <c r="AS10" i="13" s="1"/>
  <c r="BN8" i="13"/>
  <c r="BM8" i="13"/>
  <c r="AM11" i="13"/>
  <c r="AP11" i="13" s="1"/>
  <c r="V62" i="13"/>
  <c r="V57" i="13"/>
  <c r="V58" i="13" s="1"/>
  <c r="V59" i="13" s="1"/>
  <c r="V60" i="13" s="1"/>
  <c r="V61" i="13" s="1"/>
  <c r="S56" i="13"/>
  <c r="U57" i="13"/>
  <c r="U58" i="13" s="1"/>
  <c r="U59" i="13" s="1"/>
  <c r="U60" i="13" s="1"/>
  <c r="U61" i="13" s="1"/>
  <c r="R56" i="13"/>
  <c r="AN11" i="13"/>
  <c r="AQ11" i="13" s="1"/>
  <c r="L8" i="7"/>
  <c r="G9" i="7"/>
  <c r="N10" i="7" l="1"/>
  <c r="S9" i="7"/>
  <c r="AM12" i="13"/>
  <c r="AP12" i="13" s="1"/>
  <c r="BP10" i="13"/>
  <c r="BQ9" i="13"/>
  <c r="AZ9" i="13"/>
  <c r="BC9" i="13" s="1"/>
  <c r="BN9" i="13"/>
  <c r="AZ8" i="13"/>
  <c r="BC8" i="13" s="1"/>
  <c r="AY9" i="13"/>
  <c r="BB9" i="13" s="1"/>
  <c r="AT10" i="13"/>
  <c r="BM10" i="13"/>
  <c r="AV10" i="13"/>
  <c r="AJ11" i="13" s="1"/>
  <c r="AS11" i="13" s="1"/>
  <c r="V63" i="13"/>
  <c r="U62" i="13"/>
  <c r="T62" i="13"/>
  <c r="AN12" i="13"/>
  <c r="AQ12" i="13" s="1"/>
  <c r="G10" i="7"/>
  <c r="L9" i="7"/>
  <c r="N11" i="7" l="1"/>
  <c r="S10" i="7"/>
  <c r="AM13" i="13"/>
  <c r="AP13" i="13" s="1"/>
  <c r="BQ10" i="13"/>
  <c r="BP11" i="13"/>
  <c r="AY10" i="13"/>
  <c r="BB10" i="13" s="1"/>
  <c r="BN10" i="13"/>
  <c r="AW10" i="13"/>
  <c r="AK11" i="13" s="1"/>
  <c r="AT11" i="13" s="1"/>
  <c r="BM11" i="13"/>
  <c r="AV11" i="13"/>
  <c r="AJ12" i="13" s="1"/>
  <c r="AS12" i="13" s="1"/>
  <c r="V64" i="13"/>
  <c r="T63" i="13"/>
  <c r="U63" i="13"/>
  <c r="AN13" i="13"/>
  <c r="AQ13" i="13" s="1"/>
  <c r="L10" i="7"/>
  <c r="G11" i="7"/>
  <c r="N12" i="7" l="1"/>
  <c r="S11" i="7"/>
  <c r="AM14" i="13"/>
  <c r="AP14" i="13" s="1"/>
  <c r="AZ10" i="13"/>
  <c r="BC10" i="13" s="1"/>
  <c r="BQ11" i="13"/>
  <c r="BP12" i="13"/>
  <c r="AY11" i="13"/>
  <c r="BB11" i="13" s="1"/>
  <c r="BN11" i="13"/>
  <c r="AW11" i="13"/>
  <c r="AK12" i="13" s="1"/>
  <c r="AT12" i="13" s="1"/>
  <c r="BM12" i="13"/>
  <c r="AV12" i="13"/>
  <c r="AJ13" i="13" s="1"/>
  <c r="AS13" i="13" s="1"/>
  <c r="U64" i="13"/>
  <c r="V65" i="13"/>
  <c r="T64" i="13"/>
  <c r="AN14" i="13"/>
  <c r="AQ14" i="13" s="1"/>
  <c r="L11" i="7"/>
  <c r="G12" i="7"/>
  <c r="N13" i="7" l="1"/>
  <c r="S12" i="7"/>
  <c r="AZ11" i="13"/>
  <c r="BC11" i="13" s="1"/>
  <c r="AM15" i="13"/>
  <c r="AP15" i="13" s="1"/>
  <c r="BQ12" i="13"/>
  <c r="AV13" i="13"/>
  <c r="AJ14" i="13" s="1"/>
  <c r="AS14" i="13" s="1"/>
  <c r="BM14" i="13" s="1"/>
  <c r="BP13" i="13"/>
  <c r="AY12" i="13"/>
  <c r="BB12" i="13" s="1"/>
  <c r="BN12" i="13"/>
  <c r="AW12" i="13"/>
  <c r="AK13" i="13" s="1"/>
  <c r="AT13" i="13" s="1"/>
  <c r="BM13" i="13"/>
  <c r="T65" i="13"/>
  <c r="U65" i="13"/>
  <c r="V66" i="13"/>
  <c r="AN15" i="13"/>
  <c r="AQ15" i="13" s="1"/>
  <c r="L12" i="7"/>
  <c r="G13" i="7"/>
  <c r="N14" i="7" l="1"/>
  <c r="S13" i="7"/>
  <c r="AV14" i="13"/>
  <c r="AJ15" i="13" s="1"/>
  <c r="AS15" i="13" s="1"/>
  <c r="BP15" i="13" s="1"/>
  <c r="AM16" i="13"/>
  <c r="AP16" i="13" s="1"/>
  <c r="AZ12" i="13"/>
  <c r="BC12" i="13" s="1"/>
  <c r="BP14" i="13"/>
  <c r="BQ13" i="13"/>
  <c r="AY13" i="13"/>
  <c r="BB13" i="13" s="1"/>
  <c r="BN13" i="13"/>
  <c r="AW13" i="13"/>
  <c r="AK14" i="13" s="1"/>
  <c r="AT14" i="13" s="1"/>
  <c r="T66" i="13"/>
  <c r="U66" i="13"/>
  <c r="V67" i="13"/>
  <c r="AN16" i="13"/>
  <c r="AQ16" i="13" s="1"/>
  <c r="L13" i="7"/>
  <c r="G14" i="7"/>
  <c r="N15" i="7" l="1"/>
  <c r="S14" i="7"/>
  <c r="AY14" i="13"/>
  <c r="BB14" i="13" s="1"/>
  <c r="AV15" i="13"/>
  <c r="AJ16" i="13" s="1"/>
  <c r="AS16" i="13" s="1"/>
  <c r="BP16" i="13" s="1"/>
  <c r="BM15" i="13"/>
  <c r="AM17" i="13"/>
  <c r="AP17" i="13" s="1"/>
  <c r="BQ14" i="13"/>
  <c r="AZ13" i="13"/>
  <c r="BC13" i="13" s="1"/>
  <c r="AW14" i="13"/>
  <c r="AK15" i="13" s="1"/>
  <c r="AT15" i="13" s="1"/>
  <c r="BN14" i="13"/>
  <c r="BM16" i="13"/>
  <c r="V68" i="13"/>
  <c r="T67" i="13"/>
  <c r="U67" i="13"/>
  <c r="AV16" i="13"/>
  <c r="AJ17" i="13" s="1"/>
  <c r="AS17" i="13" s="1"/>
  <c r="AN17" i="13"/>
  <c r="AQ17" i="13" s="1"/>
  <c r="L14" i="7"/>
  <c r="G15" i="7"/>
  <c r="AZ14" i="13" l="1"/>
  <c r="BC14" i="13" s="1"/>
  <c r="N16" i="7"/>
  <c r="S15" i="7"/>
  <c r="AY15" i="13"/>
  <c r="BB15" i="13" s="1"/>
  <c r="AM18" i="13"/>
  <c r="AP18" i="13" s="1"/>
  <c r="BQ15" i="13"/>
  <c r="BP17" i="13"/>
  <c r="AY16" i="13"/>
  <c r="BB16" i="13" s="1"/>
  <c r="AW15" i="13"/>
  <c r="AK16" i="13" s="1"/>
  <c r="AT16" i="13" s="1"/>
  <c r="BN15" i="13"/>
  <c r="BM17" i="13"/>
  <c r="U68" i="13"/>
  <c r="V69" i="13"/>
  <c r="T68" i="13"/>
  <c r="AV17" i="13"/>
  <c r="AJ18" i="13" s="1"/>
  <c r="AM19" i="13"/>
  <c r="AP19" i="13" s="1"/>
  <c r="AN18" i="13"/>
  <c r="AQ18" i="13" s="1"/>
  <c r="L15" i="7"/>
  <c r="G16" i="7"/>
  <c r="N17" i="7" l="1"/>
  <c r="S16" i="7"/>
  <c r="AY17" i="13"/>
  <c r="BB17" i="13" s="1"/>
  <c r="AS18" i="13"/>
  <c r="BP18" i="13" s="1"/>
  <c r="BQ16" i="13"/>
  <c r="AZ15" i="13"/>
  <c r="BC15" i="13" s="1"/>
  <c r="BN16" i="13"/>
  <c r="AW16" i="13"/>
  <c r="AK17" i="13" s="1"/>
  <c r="AT17" i="13" s="1"/>
  <c r="BM18" i="13"/>
  <c r="T69" i="13"/>
  <c r="U69" i="13"/>
  <c r="V70" i="13"/>
  <c r="AV18" i="13"/>
  <c r="AJ19" i="13" s="1"/>
  <c r="AS19" i="13" s="1"/>
  <c r="AM20" i="13"/>
  <c r="AP20" i="13" s="1"/>
  <c r="AN19" i="13"/>
  <c r="AQ19" i="13" s="1"/>
  <c r="L16" i="7"/>
  <c r="G17" i="7"/>
  <c r="N18" i="7" l="1"/>
  <c r="S17" i="7"/>
  <c r="AZ16" i="13"/>
  <c r="BC16" i="13" s="1"/>
  <c r="BQ17" i="13"/>
  <c r="BP19" i="13"/>
  <c r="AY18" i="13"/>
  <c r="BB18" i="13" s="1"/>
  <c r="AW17" i="13"/>
  <c r="AK18" i="13" s="1"/>
  <c r="AT18" i="13" s="1"/>
  <c r="BN17" i="13"/>
  <c r="BM19" i="13"/>
  <c r="T70" i="13"/>
  <c r="V71" i="13"/>
  <c r="U70" i="13"/>
  <c r="AV19" i="13"/>
  <c r="AJ20" i="13" s="1"/>
  <c r="AS20" i="13" s="1"/>
  <c r="AN20" i="13"/>
  <c r="AQ20" i="13" s="1"/>
  <c r="AM21" i="13"/>
  <c r="AP21" i="13" s="1"/>
  <c r="L17" i="7"/>
  <c r="G18" i="7"/>
  <c r="N19" i="7" l="1"/>
  <c r="S18" i="7"/>
  <c r="BQ18" i="13"/>
  <c r="AZ17" i="13"/>
  <c r="BC17" i="13" s="1"/>
  <c r="BP20" i="13"/>
  <c r="AY19" i="13"/>
  <c r="BB19" i="13" s="1"/>
  <c r="AW18" i="13"/>
  <c r="AK19" i="13" s="1"/>
  <c r="AT19" i="13" s="1"/>
  <c r="BN18" i="13"/>
  <c r="BM20" i="13"/>
  <c r="T71" i="13"/>
  <c r="V72" i="13"/>
  <c r="U71" i="13"/>
  <c r="AV20" i="13"/>
  <c r="AJ21" i="13" s="1"/>
  <c r="AS21" i="13" s="1"/>
  <c r="AM22" i="13"/>
  <c r="AP22" i="13" s="1"/>
  <c r="AN21" i="13"/>
  <c r="AQ21" i="13" s="1"/>
  <c r="L18" i="7"/>
  <c r="G19" i="7"/>
  <c r="AZ18" i="13" l="1"/>
  <c r="BC18" i="13" s="1"/>
  <c r="N20" i="7"/>
  <c r="S19" i="7"/>
  <c r="BP21" i="13"/>
  <c r="BQ19" i="13"/>
  <c r="AY20" i="13"/>
  <c r="BB20" i="13" s="1"/>
  <c r="BN19" i="13"/>
  <c r="AW19" i="13"/>
  <c r="AK20" i="13" s="1"/>
  <c r="AT20" i="13" s="1"/>
  <c r="BM21" i="13"/>
  <c r="U72" i="13"/>
  <c r="T72" i="13"/>
  <c r="V73" i="13"/>
  <c r="AN22" i="13"/>
  <c r="AQ22" i="13" s="1"/>
  <c r="AM23" i="13"/>
  <c r="AP23" i="13" s="1"/>
  <c r="AV21" i="13"/>
  <c r="AJ22" i="13" s="1"/>
  <c r="AS22" i="13" s="1"/>
  <c r="G20" i="7"/>
  <c r="L19" i="7"/>
  <c r="N21" i="7" l="1"/>
  <c r="S20" i="7"/>
  <c r="BQ20" i="13"/>
  <c r="AY21" i="13"/>
  <c r="BB21" i="13" s="1"/>
  <c r="BP22" i="13"/>
  <c r="AZ19" i="13"/>
  <c r="BC19" i="13" s="1"/>
  <c r="AW20" i="13"/>
  <c r="AK21" i="13" s="1"/>
  <c r="AT21" i="13" s="1"/>
  <c r="BN20" i="13"/>
  <c r="BM22" i="13"/>
  <c r="V74" i="13"/>
  <c r="U73" i="13"/>
  <c r="T73" i="13"/>
  <c r="AV22" i="13"/>
  <c r="AJ23" i="13" s="1"/>
  <c r="AS23" i="13" s="1"/>
  <c r="AN23" i="13"/>
  <c r="AQ23" i="13" s="1"/>
  <c r="AM24" i="13"/>
  <c r="AP24" i="13" s="1"/>
  <c r="L20" i="7"/>
  <c r="G21" i="7"/>
  <c r="N22" i="7" l="1"/>
  <c r="S21" i="7"/>
  <c r="BP23" i="13"/>
  <c r="AZ20" i="13"/>
  <c r="BC20" i="13" s="1"/>
  <c r="BQ21" i="13"/>
  <c r="AY22" i="13"/>
  <c r="BB22" i="13" s="1"/>
  <c r="BN21" i="13"/>
  <c r="AW21" i="13"/>
  <c r="AK22" i="13" s="1"/>
  <c r="AT22" i="13" s="1"/>
  <c r="BM23" i="13"/>
  <c r="V75" i="13"/>
  <c r="U74" i="13"/>
  <c r="T74" i="13"/>
  <c r="AN24" i="13"/>
  <c r="AQ24" i="13" s="1"/>
  <c r="AM25" i="13"/>
  <c r="AP25" i="13" s="1"/>
  <c r="AV23" i="13"/>
  <c r="AJ24" i="13" s="1"/>
  <c r="AS24" i="13" s="1"/>
  <c r="G22" i="7"/>
  <c r="L21" i="7"/>
  <c r="AZ21" i="13" l="1"/>
  <c r="BC21" i="13" s="1"/>
  <c r="AY23" i="13"/>
  <c r="BB23" i="13" s="1"/>
  <c r="N23" i="7"/>
  <c r="S22" i="7"/>
  <c r="BP24" i="13"/>
  <c r="BQ22" i="13"/>
  <c r="BN22" i="13"/>
  <c r="AW22" i="13"/>
  <c r="AK23" i="13" s="1"/>
  <c r="AT23" i="13" s="1"/>
  <c r="BM24" i="13"/>
  <c r="T75" i="13"/>
  <c r="U75" i="13"/>
  <c r="V76" i="13"/>
  <c r="AV24" i="13"/>
  <c r="AJ25" i="13" s="1"/>
  <c r="AS25" i="13" s="1"/>
  <c r="AN25" i="13"/>
  <c r="AQ25" i="13" s="1"/>
  <c r="AM26" i="13"/>
  <c r="AP26" i="13" s="1"/>
  <c r="L22" i="7"/>
  <c r="G23" i="7"/>
  <c r="N24" i="7" l="1"/>
  <c r="S23" i="7"/>
  <c r="AY24" i="13"/>
  <c r="BB24" i="13" s="1"/>
  <c r="BP25" i="13"/>
  <c r="AZ22" i="13"/>
  <c r="BC22" i="13" s="1"/>
  <c r="BQ23" i="13"/>
  <c r="AW23" i="13"/>
  <c r="AK24" i="13" s="1"/>
  <c r="AT24" i="13" s="1"/>
  <c r="BN23" i="13"/>
  <c r="BM25" i="13"/>
  <c r="V77" i="13"/>
  <c r="T76" i="13"/>
  <c r="U76" i="13"/>
  <c r="AN26" i="13"/>
  <c r="AQ26" i="13" s="1"/>
  <c r="AM27" i="13"/>
  <c r="AP27" i="13" s="1"/>
  <c r="AV25" i="13"/>
  <c r="AJ26" i="13" s="1"/>
  <c r="AS26" i="13" s="1"/>
  <c r="G24" i="7"/>
  <c r="L23" i="7"/>
  <c r="N25" i="7" l="1"/>
  <c r="S24" i="7"/>
  <c r="BP26" i="13"/>
  <c r="BQ24" i="13"/>
  <c r="AY25" i="13"/>
  <c r="BB25" i="13" s="1"/>
  <c r="AZ23" i="13"/>
  <c r="BC23" i="13" s="1"/>
  <c r="AW24" i="13"/>
  <c r="AK25" i="13" s="1"/>
  <c r="AT25" i="13" s="1"/>
  <c r="BN24" i="13"/>
  <c r="BM26" i="13"/>
  <c r="U77" i="13"/>
  <c r="V78" i="13"/>
  <c r="T77" i="13"/>
  <c r="AV26" i="13"/>
  <c r="AJ27" i="13" s="1"/>
  <c r="AS27" i="13" s="1"/>
  <c r="AN27" i="13"/>
  <c r="AQ27" i="13" s="1"/>
  <c r="AM28" i="13"/>
  <c r="AP28" i="13" s="1"/>
  <c r="L24" i="7"/>
  <c r="G25" i="7"/>
  <c r="AY26" i="13" l="1"/>
  <c r="BB26" i="13" s="1"/>
  <c r="N26" i="7"/>
  <c r="S25" i="7"/>
  <c r="BQ25" i="13"/>
  <c r="BP27" i="13"/>
  <c r="AZ24" i="13"/>
  <c r="BC24" i="13" s="1"/>
  <c r="AW25" i="13"/>
  <c r="AK26" i="13" s="1"/>
  <c r="AT26" i="13" s="1"/>
  <c r="BN25" i="13"/>
  <c r="BM27" i="13"/>
  <c r="T78" i="13"/>
  <c r="V79" i="13"/>
  <c r="U78" i="13"/>
  <c r="AN28" i="13"/>
  <c r="AQ28" i="13" s="1"/>
  <c r="AM29" i="13"/>
  <c r="AP29" i="13" s="1"/>
  <c r="AV27" i="13"/>
  <c r="AJ28" i="13" s="1"/>
  <c r="AS28" i="13" s="1"/>
  <c r="G26" i="7"/>
  <c r="L25" i="7"/>
  <c r="N27" i="7" l="1"/>
  <c r="S26" i="7"/>
  <c r="BP28" i="13"/>
  <c r="AZ25" i="13"/>
  <c r="BC25" i="13" s="1"/>
  <c r="BQ26" i="13"/>
  <c r="AY27" i="13"/>
  <c r="BB27" i="13" s="1"/>
  <c r="AW26" i="13"/>
  <c r="AK27" i="13" s="1"/>
  <c r="AT27" i="13" s="1"/>
  <c r="BN26" i="13"/>
  <c r="BM28" i="13"/>
  <c r="U79" i="13"/>
  <c r="T79" i="13"/>
  <c r="V80" i="13"/>
  <c r="AV28" i="13"/>
  <c r="AJ29" i="13" s="1"/>
  <c r="AS29" i="13" s="1"/>
  <c r="AN29" i="13"/>
  <c r="AQ29" i="13" s="1"/>
  <c r="AM30" i="13"/>
  <c r="AP30" i="13" s="1"/>
  <c r="L26" i="7"/>
  <c r="G27" i="7"/>
  <c r="AY28" i="13" l="1"/>
  <c r="BB28" i="13" s="1"/>
  <c r="N28" i="7"/>
  <c r="S27" i="7"/>
  <c r="BQ27" i="13"/>
  <c r="BP29" i="13"/>
  <c r="AZ26" i="13"/>
  <c r="BC26" i="13" s="1"/>
  <c r="AW27" i="13"/>
  <c r="AK28" i="13" s="1"/>
  <c r="AT28" i="13" s="1"/>
  <c r="BN27" i="13"/>
  <c r="AV29" i="13"/>
  <c r="AJ30" i="13" s="1"/>
  <c r="AS30" i="13" s="1"/>
  <c r="V81" i="13"/>
  <c r="U80" i="13"/>
  <c r="T80" i="13"/>
  <c r="AN30" i="13"/>
  <c r="AQ30" i="13" s="1"/>
  <c r="AM31" i="13"/>
  <c r="AP31" i="13" s="1"/>
  <c r="G28" i="7"/>
  <c r="L27" i="7"/>
  <c r="N29" i="7" l="1"/>
  <c r="S28" i="7"/>
  <c r="BP30" i="13"/>
  <c r="AZ27" i="13"/>
  <c r="BC27" i="13" s="1"/>
  <c r="AY29" i="13"/>
  <c r="BB29" i="13" s="1"/>
  <c r="BQ28" i="13"/>
  <c r="BN28" i="13"/>
  <c r="AW28" i="13"/>
  <c r="AK29" i="13" s="1"/>
  <c r="AT29" i="13" s="1"/>
  <c r="AV30" i="13"/>
  <c r="AY30" i="13" s="1"/>
  <c r="BB30" i="13" s="1"/>
  <c r="BM29" i="13"/>
  <c r="T81" i="13"/>
  <c r="V82" i="13"/>
  <c r="U81" i="13"/>
  <c r="AN31" i="13"/>
  <c r="AQ31" i="13" s="1"/>
  <c r="AM32" i="13"/>
  <c r="AP32" i="13" s="1"/>
  <c r="L28" i="7"/>
  <c r="G29" i="7"/>
  <c r="N30" i="7" l="1"/>
  <c r="S29" i="7"/>
  <c r="AJ31" i="13"/>
  <c r="AS31" i="13" s="1"/>
  <c r="BP31" i="13" s="1"/>
  <c r="AZ28" i="13"/>
  <c r="BC28" i="13" s="1"/>
  <c r="BQ29" i="13"/>
  <c r="AW29" i="13"/>
  <c r="AK30" i="13" s="1"/>
  <c r="AT30" i="13" s="1"/>
  <c r="BN29" i="13"/>
  <c r="BM30" i="13"/>
  <c r="T82" i="13"/>
  <c r="V83" i="13"/>
  <c r="U82" i="13"/>
  <c r="AM33" i="13"/>
  <c r="AP33" i="13" s="1"/>
  <c r="AN32" i="13"/>
  <c r="AQ32" i="13" s="1"/>
  <c r="G30" i="7"/>
  <c r="L29" i="7"/>
  <c r="N31" i="7" l="1"/>
  <c r="S30" i="7"/>
  <c r="AV31" i="13"/>
  <c r="AJ32" i="13" s="1"/>
  <c r="AS32" i="13" s="1"/>
  <c r="BP32" i="13" s="1"/>
  <c r="BM31" i="13"/>
  <c r="AZ29" i="13"/>
  <c r="BC29" i="13" s="1"/>
  <c r="BQ30" i="13"/>
  <c r="BN30" i="13"/>
  <c r="AW30" i="13"/>
  <c r="AK31" i="13" s="1"/>
  <c r="AT31" i="13" s="1"/>
  <c r="T83" i="13"/>
  <c r="U83" i="13"/>
  <c r="V84" i="13"/>
  <c r="AN33" i="13"/>
  <c r="AQ33" i="13" s="1"/>
  <c r="AM34" i="13"/>
  <c r="AP34" i="13" s="1"/>
  <c r="L30" i="7"/>
  <c r="G31" i="7"/>
  <c r="N32" i="7" l="1"/>
  <c r="S31" i="7"/>
  <c r="AY31" i="13"/>
  <c r="BB31" i="13" s="1"/>
  <c r="AV32" i="13"/>
  <c r="AJ33" i="13" s="1"/>
  <c r="AS33" i="13" s="1"/>
  <c r="BP33" i="13" s="1"/>
  <c r="BM32" i="13"/>
  <c r="AZ31" i="13"/>
  <c r="BC31" i="13" s="1"/>
  <c r="BQ31" i="13"/>
  <c r="AZ30" i="13"/>
  <c r="BC30" i="13" s="1"/>
  <c r="AW31" i="13"/>
  <c r="AK32" i="13" s="1"/>
  <c r="AT32" i="13" s="1"/>
  <c r="BN31" i="13"/>
  <c r="V85" i="13"/>
  <c r="T84" i="13"/>
  <c r="U84" i="13"/>
  <c r="AN34" i="13"/>
  <c r="AQ34" i="13" s="1"/>
  <c r="AM35" i="13"/>
  <c r="AP35" i="13" s="1"/>
  <c r="G32" i="7"/>
  <c r="L31" i="7"/>
  <c r="AV33" i="13" l="1"/>
  <c r="AJ34" i="13" s="1"/>
  <c r="AS34" i="13" s="1"/>
  <c r="BM33" i="13"/>
  <c r="N33" i="7"/>
  <c r="S32" i="7"/>
  <c r="AY32" i="13"/>
  <c r="BB32" i="13" s="1"/>
  <c r="BP34" i="13"/>
  <c r="BQ32" i="13"/>
  <c r="AY33" i="13"/>
  <c r="BB33" i="13" s="1"/>
  <c r="BN32" i="13"/>
  <c r="AW32" i="13"/>
  <c r="AK33" i="13" s="1"/>
  <c r="AT33" i="13" s="1"/>
  <c r="U85" i="13"/>
  <c r="V86" i="13"/>
  <c r="T85" i="13"/>
  <c r="AM36" i="13"/>
  <c r="AP36" i="13" s="1"/>
  <c r="AN35" i="13"/>
  <c r="AQ35" i="13" s="1"/>
  <c r="L32" i="7"/>
  <c r="G33" i="7"/>
  <c r="N34" i="7" l="1"/>
  <c r="S33" i="7"/>
  <c r="BQ33" i="13"/>
  <c r="AZ32" i="13"/>
  <c r="BC32" i="13" s="1"/>
  <c r="AW33" i="13"/>
  <c r="AK34" i="13" s="1"/>
  <c r="AT34" i="13" s="1"/>
  <c r="BN33" i="13"/>
  <c r="BM34" i="13"/>
  <c r="AV34" i="13"/>
  <c r="T86" i="13"/>
  <c r="U86" i="13"/>
  <c r="V87" i="13"/>
  <c r="AN36" i="13"/>
  <c r="AQ36" i="13" s="1"/>
  <c r="AM37" i="13"/>
  <c r="AP37" i="13" s="1"/>
  <c r="G34" i="7"/>
  <c r="L33" i="7"/>
  <c r="N35" i="7" l="1"/>
  <c r="S34" i="7"/>
  <c r="AZ33" i="13"/>
  <c r="BC33" i="13" s="1"/>
  <c r="AJ35" i="13"/>
  <c r="AS35" i="13" s="1"/>
  <c r="AY34" i="13"/>
  <c r="BB34" i="13" s="1"/>
  <c r="BQ34" i="13"/>
  <c r="BN34" i="13"/>
  <c r="AW34" i="13"/>
  <c r="AK35" i="13" s="1"/>
  <c r="AT35" i="13" s="1"/>
  <c r="V88" i="13"/>
  <c r="T87" i="13"/>
  <c r="U87" i="13"/>
  <c r="AM38" i="13"/>
  <c r="AP38" i="13" s="1"/>
  <c r="AN37" i="13"/>
  <c r="AQ37" i="13" s="1"/>
  <c r="L34" i="7"/>
  <c r="G35" i="7"/>
  <c r="N36" i="7" l="1"/>
  <c r="S35" i="7"/>
  <c r="BQ35" i="13"/>
  <c r="AZ34" i="13"/>
  <c r="BC34" i="13" s="1"/>
  <c r="BP35" i="13"/>
  <c r="AV35" i="13"/>
  <c r="AJ36" i="13" s="1"/>
  <c r="AS36" i="13" s="1"/>
  <c r="BN35" i="13"/>
  <c r="AW35" i="13"/>
  <c r="AK36" i="13" s="1"/>
  <c r="AT36" i="13" s="1"/>
  <c r="BM35" i="13"/>
  <c r="U88" i="13"/>
  <c r="V89" i="13"/>
  <c r="T88" i="13"/>
  <c r="AN38" i="13"/>
  <c r="AQ38" i="13" s="1"/>
  <c r="AM39" i="13"/>
  <c r="AP39" i="13" s="1"/>
  <c r="G36" i="7"/>
  <c r="L35" i="7"/>
  <c r="N37" i="7" l="1"/>
  <c r="S36" i="7"/>
  <c r="AY35" i="13"/>
  <c r="BB35" i="13" s="1"/>
  <c r="AZ35" i="13"/>
  <c r="BC35" i="13" s="1"/>
  <c r="BP36" i="13"/>
  <c r="BQ36" i="13"/>
  <c r="AW36" i="13"/>
  <c r="AK37" i="13" s="1"/>
  <c r="AT37" i="13" s="1"/>
  <c r="BN36" i="13"/>
  <c r="BM36" i="13"/>
  <c r="AV36" i="13"/>
  <c r="AJ37" i="13" s="1"/>
  <c r="AS37" i="13" s="1"/>
  <c r="T89" i="13"/>
  <c r="U89" i="13"/>
  <c r="V90" i="13"/>
  <c r="AM40" i="13"/>
  <c r="AP40" i="13" s="1"/>
  <c r="AN39" i="13"/>
  <c r="AQ39" i="13" s="1"/>
  <c r="L36" i="7"/>
  <c r="G37" i="7"/>
  <c r="N38" i="7" l="1"/>
  <c r="S37" i="7"/>
  <c r="AZ36" i="13"/>
  <c r="BC36" i="13" s="1"/>
  <c r="BP37" i="13"/>
  <c r="BQ37" i="13"/>
  <c r="AY36" i="13"/>
  <c r="BB36" i="13" s="1"/>
  <c r="AW37" i="13"/>
  <c r="AK38" i="13" s="1"/>
  <c r="AT38" i="13" s="1"/>
  <c r="BN37" i="13"/>
  <c r="AV37" i="13"/>
  <c r="AJ38" i="13" s="1"/>
  <c r="AS38" i="13" s="1"/>
  <c r="V91" i="13"/>
  <c r="T90" i="13"/>
  <c r="U90" i="13"/>
  <c r="AN40" i="13"/>
  <c r="AQ40" i="13" s="1"/>
  <c r="AM41" i="13"/>
  <c r="AP41" i="13" s="1"/>
  <c r="G38" i="7"/>
  <c r="L37" i="7"/>
  <c r="N39" i="7" l="1"/>
  <c r="S38" i="7"/>
  <c r="AY37" i="13"/>
  <c r="BB37" i="13" s="1"/>
  <c r="BQ38" i="13"/>
  <c r="BP38" i="13"/>
  <c r="AZ37" i="13"/>
  <c r="BC37" i="13" s="1"/>
  <c r="BN38" i="13"/>
  <c r="AW38" i="13"/>
  <c r="AK39" i="13" s="1"/>
  <c r="AT39" i="13" s="1"/>
  <c r="AV38" i="13"/>
  <c r="AJ39" i="13" s="1"/>
  <c r="AS39" i="13" s="1"/>
  <c r="BM37" i="13"/>
  <c r="U91" i="13"/>
  <c r="V92" i="13"/>
  <c r="T91" i="13"/>
  <c r="AM42" i="13"/>
  <c r="AP42" i="13" s="1"/>
  <c r="AN41" i="13"/>
  <c r="AQ41" i="13" s="1"/>
  <c r="L38" i="7"/>
  <c r="G39" i="7"/>
  <c r="N40" i="7" l="1"/>
  <c r="S39" i="7"/>
  <c r="AY38" i="13"/>
  <c r="BB38" i="13" s="1"/>
  <c r="AZ38" i="13"/>
  <c r="BC38" i="13" s="1"/>
  <c r="BQ39" i="13"/>
  <c r="BP39" i="13"/>
  <c r="AW39" i="13"/>
  <c r="AK40" i="13" s="1"/>
  <c r="AT40" i="13" s="1"/>
  <c r="BN39" i="13"/>
  <c r="BM39" i="13"/>
  <c r="AV39" i="13"/>
  <c r="AJ40" i="13" s="1"/>
  <c r="AS40" i="13" s="1"/>
  <c r="BM38" i="13"/>
  <c r="T92" i="13"/>
  <c r="U92" i="13"/>
  <c r="V93" i="13"/>
  <c r="AN42" i="13"/>
  <c r="AQ42" i="13" s="1"/>
  <c r="AM43" i="13"/>
  <c r="AP43" i="13" s="1"/>
  <c r="G40" i="7"/>
  <c r="L39" i="7"/>
  <c r="N41" i="7" l="1"/>
  <c r="S40" i="7"/>
  <c r="AZ39" i="13"/>
  <c r="BC39" i="13" s="1"/>
  <c r="BP40" i="13"/>
  <c r="BQ40" i="13"/>
  <c r="AY39" i="13"/>
  <c r="BB39" i="13" s="1"/>
  <c r="BN40" i="13"/>
  <c r="AW40" i="13"/>
  <c r="AK41" i="13" s="1"/>
  <c r="AT41" i="13" s="1"/>
  <c r="BM40" i="13"/>
  <c r="AV40" i="13"/>
  <c r="AJ41" i="13" s="1"/>
  <c r="AS41" i="13" s="1"/>
  <c r="T93" i="13"/>
  <c r="V94" i="13"/>
  <c r="U93" i="13"/>
  <c r="AN43" i="13"/>
  <c r="AQ43" i="13" s="1"/>
  <c r="AM44" i="13"/>
  <c r="AP44" i="13" s="1"/>
  <c r="L40" i="7"/>
  <c r="G41" i="7"/>
  <c r="N42" i="7" l="1"/>
  <c r="S41" i="7"/>
  <c r="BP41" i="13"/>
  <c r="BQ41" i="13"/>
  <c r="AY40" i="13"/>
  <c r="BB40" i="13" s="1"/>
  <c r="AZ40" i="13"/>
  <c r="BC40" i="13" s="1"/>
  <c r="BN41" i="13"/>
  <c r="AW41" i="13"/>
  <c r="AK42" i="13" s="1"/>
  <c r="AT42" i="13" s="1"/>
  <c r="AV41" i="13"/>
  <c r="AJ42" i="13" s="1"/>
  <c r="AS42" i="13" s="1"/>
  <c r="T94" i="13"/>
  <c r="V95" i="13"/>
  <c r="U94" i="13"/>
  <c r="AM45" i="13"/>
  <c r="AP45" i="13" s="1"/>
  <c r="AN44" i="13"/>
  <c r="AQ44" i="13" s="1"/>
  <c r="L41" i="7"/>
  <c r="G42" i="7"/>
  <c r="N43" i="7" l="1"/>
  <c r="S42" i="7"/>
  <c r="BP42" i="13"/>
  <c r="AY41" i="13"/>
  <c r="BB41" i="13" s="1"/>
  <c r="BQ42" i="13"/>
  <c r="AZ41" i="13"/>
  <c r="BC41" i="13" s="1"/>
  <c r="AW42" i="13"/>
  <c r="AK43" i="13" s="1"/>
  <c r="AT43" i="13" s="1"/>
  <c r="BN42" i="13"/>
  <c r="AV42" i="13"/>
  <c r="AJ43" i="13" s="1"/>
  <c r="AS43" i="13" s="1"/>
  <c r="BM41" i="13"/>
  <c r="V96" i="13"/>
  <c r="U95" i="13"/>
  <c r="T95" i="13"/>
  <c r="AN45" i="13"/>
  <c r="AQ45" i="13" s="1"/>
  <c r="AM46" i="13"/>
  <c r="AP46" i="13" s="1"/>
  <c r="L42" i="7"/>
  <c r="G43" i="7"/>
  <c r="N44" i="7" l="1"/>
  <c r="S43" i="7"/>
  <c r="AY42" i="13"/>
  <c r="BB42" i="13" s="1"/>
  <c r="BQ43" i="13"/>
  <c r="BP43" i="13"/>
  <c r="AZ42" i="13"/>
  <c r="BC42" i="13" s="1"/>
  <c r="BN43" i="13"/>
  <c r="AW43" i="13"/>
  <c r="AK44" i="13" s="1"/>
  <c r="AT44" i="13" s="1"/>
  <c r="AV43" i="13"/>
  <c r="AJ44" i="13" s="1"/>
  <c r="AS44" i="13" s="1"/>
  <c r="BM42" i="13"/>
  <c r="T96" i="13"/>
  <c r="V97" i="13"/>
  <c r="U96" i="13"/>
  <c r="AN46" i="13"/>
  <c r="AQ46" i="13" s="1"/>
  <c r="AM47" i="13"/>
  <c r="AP47" i="13" s="1"/>
  <c r="G44" i="7"/>
  <c r="L43" i="7"/>
  <c r="N45" i="7" l="1"/>
  <c r="S44" i="7"/>
  <c r="AY43" i="13"/>
  <c r="BB43" i="13" s="1"/>
  <c r="BQ44" i="13"/>
  <c r="BP44" i="13"/>
  <c r="AZ43" i="13"/>
  <c r="BC43" i="13" s="1"/>
  <c r="BN44" i="13"/>
  <c r="AW44" i="13"/>
  <c r="AK45" i="13" s="1"/>
  <c r="AT45" i="13" s="1"/>
  <c r="BM44" i="13"/>
  <c r="AV44" i="13"/>
  <c r="AJ45" i="13" s="1"/>
  <c r="AS45" i="13" s="1"/>
  <c r="BM43" i="13"/>
  <c r="T97" i="13"/>
  <c r="U97" i="13"/>
  <c r="V98" i="13"/>
  <c r="AN47" i="13"/>
  <c r="AQ47" i="13" s="1"/>
  <c r="AM48" i="13"/>
  <c r="AP48" i="13" s="1"/>
  <c r="L44" i="7"/>
  <c r="G45" i="7"/>
  <c r="N46" i="7" l="1"/>
  <c r="S45" i="7"/>
  <c r="BQ45" i="13"/>
  <c r="AZ44" i="13"/>
  <c r="BC44" i="13" s="1"/>
  <c r="BP45" i="13"/>
  <c r="AY44" i="13"/>
  <c r="BB44" i="13" s="1"/>
  <c r="BN45" i="13"/>
  <c r="AW45" i="13"/>
  <c r="AK46" i="13" s="1"/>
  <c r="AT46" i="13" s="1"/>
  <c r="BM45" i="13"/>
  <c r="AV45" i="13"/>
  <c r="AJ46" i="13" s="1"/>
  <c r="AS46" i="13" s="1"/>
  <c r="V99" i="13"/>
  <c r="T98" i="13"/>
  <c r="U98" i="13"/>
  <c r="AN48" i="13"/>
  <c r="AQ48" i="13" s="1"/>
  <c r="AM49" i="13"/>
  <c r="AP49" i="13" s="1"/>
  <c r="G46" i="7"/>
  <c r="L45" i="7"/>
  <c r="N47" i="7" l="1"/>
  <c r="S46" i="7"/>
  <c r="AZ45" i="13"/>
  <c r="BC45" i="13" s="1"/>
  <c r="BP46" i="13"/>
  <c r="BQ46" i="13"/>
  <c r="AY45" i="13"/>
  <c r="BB45" i="13" s="1"/>
  <c r="BN46" i="13"/>
  <c r="AW46" i="13"/>
  <c r="AK47" i="13" s="1"/>
  <c r="AT47" i="13" s="1"/>
  <c r="BM46" i="13"/>
  <c r="AV46" i="13"/>
  <c r="AJ47" i="13" s="1"/>
  <c r="AS47" i="13" s="1"/>
  <c r="U99" i="13"/>
  <c r="V100" i="13"/>
  <c r="T99" i="13"/>
  <c r="AM50" i="13"/>
  <c r="AP50" i="13" s="1"/>
  <c r="AN49" i="13"/>
  <c r="AQ49" i="13" s="1"/>
  <c r="L46" i="7"/>
  <c r="G47" i="7"/>
  <c r="N48" i="7" l="1"/>
  <c r="S47" i="7"/>
  <c r="AZ46" i="13"/>
  <c r="BC46" i="13" s="1"/>
  <c r="AY46" i="13"/>
  <c r="BB46" i="13" s="1"/>
  <c r="BQ47" i="13"/>
  <c r="BP47" i="13"/>
  <c r="AW47" i="13"/>
  <c r="AK48" i="13" s="1"/>
  <c r="AT48" i="13" s="1"/>
  <c r="BN47" i="13"/>
  <c r="BM47" i="13"/>
  <c r="AV47" i="13"/>
  <c r="AJ48" i="13" s="1"/>
  <c r="AS48" i="13" s="1"/>
  <c r="T100" i="13"/>
  <c r="U100" i="13"/>
  <c r="V101" i="13"/>
  <c r="AN50" i="13"/>
  <c r="AQ50" i="13" s="1"/>
  <c r="AM51" i="13"/>
  <c r="AP51" i="13" s="1"/>
  <c r="G48" i="7"/>
  <c r="L47" i="7"/>
  <c r="N49" i="7" l="1"/>
  <c r="S48" i="7"/>
  <c r="BP48" i="13"/>
  <c r="AY47" i="13"/>
  <c r="BB47" i="13" s="1"/>
  <c r="BQ48" i="13"/>
  <c r="AZ47" i="13"/>
  <c r="BC47" i="13" s="1"/>
  <c r="BN48" i="13"/>
  <c r="AW48" i="13"/>
  <c r="AK49" i="13" s="1"/>
  <c r="AT49" i="13" s="1"/>
  <c r="AV48" i="13"/>
  <c r="AJ49" i="13" s="1"/>
  <c r="AS49" i="13" s="1"/>
  <c r="T101" i="13"/>
  <c r="V102" i="13"/>
  <c r="U101" i="13"/>
  <c r="AM52" i="13"/>
  <c r="AP52" i="13" s="1"/>
  <c r="AN51" i="13"/>
  <c r="AQ51" i="13" s="1"/>
  <c r="L48" i="7"/>
  <c r="G49" i="7"/>
  <c r="N50" i="7" l="1"/>
  <c r="S49" i="7"/>
  <c r="AY48" i="13"/>
  <c r="BB48" i="13" s="1"/>
  <c r="AZ48" i="13"/>
  <c r="BC48" i="13" s="1"/>
  <c r="BQ49" i="13"/>
  <c r="BP49" i="13"/>
  <c r="BN49" i="13"/>
  <c r="AW49" i="13"/>
  <c r="AK50" i="13" s="1"/>
  <c r="AT50" i="13" s="1"/>
  <c r="BM49" i="13"/>
  <c r="AV49" i="13"/>
  <c r="AJ50" i="13" s="1"/>
  <c r="AS50" i="13" s="1"/>
  <c r="BM48" i="13"/>
  <c r="U102" i="13"/>
  <c r="T102" i="13"/>
  <c r="V103" i="13"/>
  <c r="AN52" i="13"/>
  <c r="AQ52" i="13" s="1"/>
  <c r="AM53" i="13"/>
  <c r="L49" i="7"/>
  <c r="G50" i="7"/>
  <c r="N51" i="7" l="1"/>
  <c r="S50" i="7"/>
  <c r="BP50" i="13"/>
  <c r="BQ50" i="13"/>
  <c r="AZ49" i="13"/>
  <c r="BC49" i="13" s="1"/>
  <c r="AY49" i="13"/>
  <c r="BB49" i="13" s="1"/>
  <c r="AP53" i="13"/>
  <c r="BN50" i="13"/>
  <c r="AW50" i="13"/>
  <c r="AK51" i="13" s="1"/>
  <c r="AT51" i="13" s="1"/>
  <c r="BM50" i="13"/>
  <c r="AV50" i="13"/>
  <c r="AJ51" i="13" s="1"/>
  <c r="AS51" i="13" s="1"/>
  <c r="V104" i="13"/>
  <c r="U103" i="13"/>
  <c r="T103" i="13"/>
  <c r="AM54" i="13"/>
  <c r="AN53" i="13"/>
  <c r="L50" i="7"/>
  <c r="G51" i="7"/>
  <c r="N52" i="7" l="1"/>
  <c r="S51" i="7"/>
  <c r="AY50" i="13"/>
  <c r="BB50" i="13" s="1"/>
  <c r="BQ51" i="13"/>
  <c r="BP51" i="13"/>
  <c r="AZ50" i="13"/>
  <c r="BC50" i="13" s="1"/>
  <c r="AP54" i="13"/>
  <c r="AQ53" i="13"/>
  <c r="AW51" i="13"/>
  <c r="AK52" i="13" s="1"/>
  <c r="AT52" i="13" s="1"/>
  <c r="BN51" i="13"/>
  <c r="BM51" i="13"/>
  <c r="AV51" i="13"/>
  <c r="AJ52" i="13" s="1"/>
  <c r="AS52" i="13" s="1"/>
  <c r="T104" i="13"/>
  <c r="V105" i="13"/>
  <c r="U104" i="13"/>
  <c r="AN54" i="13"/>
  <c r="AM55" i="13"/>
  <c r="L51" i="7"/>
  <c r="G52" i="7"/>
  <c r="AZ51" i="13" l="1"/>
  <c r="BC51" i="13" s="1"/>
  <c r="N53" i="7"/>
  <c r="S52" i="7"/>
  <c r="BP52" i="13"/>
  <c r="BQ52" i="13"/>
  <c r="AY51" i="13"/>
  <c r="BB51" i="13" s="1"/>
  <c r="AP55" i="13"/>
  <c r="AQ54" i="13"/>
  <c r="BN52" i="13"/>
  <c r="AW52" i="13"/>
  <c r="AK53" i="13" s="1"/>
  <c r="AT53" i="13" s="1"/>
  <c r="BM52" i="13"/>
  <c r="AV52" i="13"/>
  <c r="AJ53" i="13" s="1"/>
  <c r="AS53" i="13" s="1"/>
  <c r="T105" i="13"/>
  <c r="U105" i="13"/>
  <c r="V106" i="13"/>
  <c r="AM56" i="13"/>
  <c r="AN55" i="13"/>
  <c r="L52" i="7"/>
  <c r="G53" i="7"/>
  <c r="N54" i="7" l="1"/>
  <c r="S53" i="7"/>
  <c r="AY52" i="13"/>
  <c r="BB52" i="13" s="1"/>
  <c r="BQ53" i="13"/>
  <c r="BP53" i="13"/>
  <c r="AZ52" i="13"/>
  <c r="BC52" i="13" s="1"/>
  <c r="AQ55" i="13"/>
  <c r="BN53" i="13"/>
  <c r="AW53" i="13"/>
  <c r="AK54" i="13" s="1"/>
  <c r="AT54" i="13" s="1"/>
  <c r="AV53" i="13"/>
  <c r="AJ54" i="13" s="1"/>
  <c r="AS54" i="13" s="1"/>
  <c r="AP56" i="13"/>
  <c r="AP57" i="13" s="1"/>
  <c r="T106" i="13"/>
  <c r="U106" i="13"/>
  <c r="V107" i="13"/>
  <c r="AN56" i="13"/>
  <c r="L53" i="7"/>
  <c r="G54" i="7"/>
  <c r="N55" i="7" l="1"/>
  <c r="S54" i="7"/>
  <c r="AZ53" i="13"/>
  <c r="BC53" i="13" s="1"/>
  <c r="AY53" i="13"/>
  <c r="BB53" i="13" s="1"/>
  <c r="BQ54" i="13"/>
  <c r="BP54" i="13"/>
  <c r="AM57" i="13"/>
  <c r="AP58" i="13"/>
  <c r="AP59" i="13" s="1"/>
  <c r="AP60" i="13" s="1"/>
  <c r="AP61" i="13" s="1"/>
  <c r="AP62" i="13" s="1"/>
  <c r="AP63" i="13" s="1"/>
  <c r="AP64" i="13" s="1"/>
  <c r="AP65" i="13" s="1"/>
  <c r="AP66" i="13" s="1"/>
  <c r="AP67" i="13" s="1"/>
  <c r="AP68" i="13" s="1"/>
  <c r="AP69" i="13" s="1"/>
  <c r="AP70" i="13" s="1"/>
  <c r="AP71" i="13" s="1"/>
  <c r="AP72" i="13" s="1"/>
  <c r="AP73" i="13" s="1"/>
  <c r="AP74" i="13" s="1"/>
  <c r="AP75" i="13" s="1"/>
  <c r="AP76" i="13" s="1"/>
  <c r="AP77" i="13" s="1"/>
  <c r="AP78" i="13" s="1"/>
  <c r="AP79" i="13" s="1"/>
  <c r="AP80" i="13" s="1"/>
  <c r="AP81" i="13" s="1"/>
  <c r="AP82" i="13" s="1"/>
  <c r="AP83" i="13" s="1"/>
  <c r="AP84" i="13" s="1"/>
  <c r="AP85" i="13" s="1"/>
  <c r="AP86" i="13" s="1"/>
  <c r="AP87" i="13" s="1"/>
  <c r="AP88" i="13" s="1"/>
  <c r="AP89" i="13" s="1"/>
  <c r="AP90" i="13" s="1"/>
  <c r="AP91" i="13" s="1"/>
  <c r="AP92" i="13" s="1"/>
  <c r="AP93" i="13" s="1"/>
  <c r="AP94" i="13" s="1"/>
  <c r="AP95" i="13" s="1"/>
  <c r="AP96" i="13" s="1"/>
  <c r="AP97" i="13" s="1"/>
  <c r="AP98" i="13" s="1"/>
  <c r="AP99" i="13" s="1"/>
  <c r="AP100" i="13" s="1"/>
  <c r="AP101" i="13" s="1"/>
  <c r="AP102" i="13" s="1"/>
  <c r="AP103" i="13" s="1"/>
  <c r="AP104" i="13" s="1"/>
  <c r="AP105" i="13" s="1"/>
  <c r="AP106" i="13" s="1"/>
  <c r="AP107" i="13" s="1"/>
  <c r="AP108" i="13" s="1"/>
  <c r="AP109" i="13" s="1"/>
  <c r="AP110" i="13" s="1"/>
  <c r="AP111" i="13" s="1"/>
  <c r="AP112" i="13" s="1"/>
  <c r="AP113" i="13" s="1"/>
  <c r="AP114" i="13" s="1"/>
  <c r="AP115" i="13" s="1"/>
  <c r="AP116" i="13" s="1"/>
  <c r="AP117" i="13" s="1"/>
  <c r="AP118" i="13" s="1"/>
  <c r="AP119" i="13" s="1"/>
  <c r="AP120" i="13" s="1"/>
  <c r="AP121" i="13" s="1"/>
  <c r="AP122" i="13" s="1"/>
  <c r="AP123" i="13" s="1"/>
  <c r="AP124" i="13" s="1"/>
  <c r="AP125" i="13" s="1"/>
  <c r="AP126" i="13" s="1"/>
  <c r="AP127" i="13" s="1"/>
  <c r="AP128" i="13" s="1"/>
  <c r="AP129" i="13" s="1"/>
  <c r="AP130" i="13" s="1"/>
  <c r="AP131" i="13" s="1"/>
  <c r="AP132" i="13" s="1"/>
  <c r="AP133" i="13" s="1"/>
  <c r="AP134" i="13" s="1"/>
  <c r="AP135" i="13" s="1"/>
  <c r="AP136" i="13" s="1"/>
  <c r="AP137" i="13" s="1"/>
  <c r="AP138" i="13" s="1"/>
  <c r="AP139" i="13" s="1"/>
  <c r="AP140" i="13" s="1"/>
  <c r="AP141" i="13" s="1"/>
  <c r="AP142" i="13" s="1"/>
  <c r="AP143" i="13" s="1"/>
  <c r="AP144" i="13" s="1"/>
  <c r="AP145" i="13" s="1"/>
  <c r="AP146" i="13" s="1"/>
  <c r="AP147" i="13" s="1"/>
  <c r="AP148" i="13" s="1"/>
  <c r="AP149" i="13" s="1"/>
  <c r="AP150" i="13" s="1"/>
  <c r="AP151" i="13" s="1"/>
  <c r="AP152" i="13" s="1"/>
  <c r="AP153" i="13" s="1"/>
  <c r="AP154" i="13" s="1"/>
  <c r="AP155" i="13" s="1"/>
  <c r="AP156" i="13" s="1"/>
  <c r="AP157" i="13" s="1"/>
  <c r="AP158" i="13" s="1"/>
  <c r="AP159" i="13" s="1"/>
  <c r="AP160" i="13" s="1"/>
  <c r="AP161" i="13" s="1"/>
  <c r="AP162" i="13" s="1"/>
  <c r="AP163" i="13" s="1"/>
  <c r="AP164" i="13" s="1"/>
  <c r="AP165" i="13" s="1"/>
  <c r="AP166" i="13" s="1"/>
  <c r="AP167" i="13" s="1"/>
  <c r="AP168" i="13" s="1"/>
  <c r="AP169" i="13" s="1"/>
  <c r="AP170" i="13" s="1"/>
  <c r="AP171" i="13" s="1"/>
  <c r="AP172" i="13" s="1"/>
  <c r="AP173" i="13" s="1"/>
  <c r="AP174" i="13" s="1"/>
  <c r="AP175" i="13" s="1"/>
  <c r="AP176" i="13" s="1"/>
  <c r="AP177" i="13" s="1"/>
  <c r="AP178" i="13" s="1"/>
  <c r="AP179" i="13" s="1"/>
  <c r="AP180" i="13" s="1"/>
  <c r="AP181" i="13" s="1"/>
  <c r="AP182" i="13" s="1"/>
  <c r="AP183" i="13" s="1"/>
  <c r="AP184" i="13" s="1"/>
  <c r="AP185" i="13" s="1"/>
  <c r="AP186" i="13" s="1"/>
  <c r="AP187" i="13" s="1"/>
  <c r="AP188" i="13" s="1"/>
  <c r="AP189" i="13" s="1"/>
  <c r="AP190" i="13" s="1"/>
  <c r="AP191" i="13" s="1"/>
  <c r="AP192" i="13" s="1"/>
  <c r="AP193" i="13" s="1"/>
  <c r="AP194" i="13" s="1"/>
  <c r="AP195" i="13" s="1"/>
  <c r="AP196" i="13" s="1"/>
  <c r="AP197" i="13" s="1"/>
  <c r="AP198" i="13" s="1"/>
  <c r="AP199" i="13" s="1"/>
  <c r="AP200" i="13" s="1"/>
  <c r="AP201" i="13" s="1"/>
  <c r="AP202" i="13" s="1"/>
  <c r="AP203" i="13" s="1"/>
  <c r="AP204" i="13" s="1"/>
  <c r="AP205" i="13" s="1"/>
  <c r="AP206" i="13" s="1"/>
  <c r="AP207" i="13" s="1"/>
  <c r="AP208" i="13" s="1"/>
  <c r="AP209" i="13" s="1"/>
  <c r="AP210" i="13" s="1"/>
  <c r="AP211" i="13" s="1"/>
  <c r="AP212" i="13" s="1"/>
  <c r="AP213" i="13" s="1"/>
  <c r="AP214" i="13" s="1"/>
  <c r="AP215" i="13" s="1"/>
  <c r="AP216" i="13" s="1"/>
  <c r="AP217" i="13" s="1"/>
  <c r="AP218" i="13" s="1"/>
  <c r="AP219" i="13" s="1"/>
  <c r="AP220" i="13" s="1"/>
  <c r="AP221" i="13" s="1"/>
  <c r="AP222" i="13" s="1"/>
  <c r="AP223" i="13" s="1"/>
  <c r="AP224" i="13" s="1"/>
  <c r="AP225" i="13" s="1"/>
  <c r="AP226" i="13" s="1"/>
  <c r="AP227" i="13" s="1"/>
  <c r="AP228" i="13" s="1"/>
  <c r="AP229" i="13" s="1"/>
  <c r="AP230" i="13" s="1"/>
  <c r="AP231" i="13" s="1"/>
  <c r="AP232" i="13" s="1"/>
  <c r="AP233" i="13" s="1"/>
  <c r="AP234" i="13" s="1"/>
  <c r="AP235" i="13" s="1"/>
  <c r="AP236" i="13" s="1"/>
  <c r="AP237" i="13" s="1"/>
  <c r="AP238" i="13" s="1"/>
  <c r="AP239" i="13" s="1"/>
  <c r="AP240" i="13" s="1"/>
  <c r="AP241" i="13" s="1"/>
  <c r="AP242" i="13" s="1"/>
  <c r="AP243" i="13" s="1"/>
  <c r="AP244" i="13" s="1"/>
  <c r="AP245" i="13" s="1"/>
  <c r="AP246" i="13" s="1"/>
  <c r="AP247" i="13" s="1"/>
  <c r="AP248" i="13" s="1"/>
  <c r="AP249" i="13" s="1"/>
  <c r="AP250" i="13" s="1"/>
  <c r="AP251" i="13" s="1"/>
  <c r="AP252" i="13" s="1"/>
  <c r="AP253" i="13" s="1"/>
  <c r="AP254" i="13" s="1"/>
  <c r="AP255" i="13" s="1"/>
  <c r="AP256" i="13" s="1"/>
  <c r="AP257" i="13" s="1"/>
  <c r="AP258" i="13" s="1"/>
  <c r="AP259" i="13" s="1"/>
  <c r="AP260" i="13" s="1"/>
  <c r="AP261" i="13" s="1"/>
  <c r="AP262" i="13" s="1"/>
  <c r="AP263" i="13" s="1"/>
  <c r="AP264" i="13" s="1"/>
  <c r="AP265" i="13" s="1"/>
  <c r="AP266" i="13" s="1"/>
  <c r="AP267" i="13" s="1"/>
  <c r="AP268" i="13" s="1"/>
  <c r="AP269" i="13" s="1"/>
  <c r="AP270" i="13" s="1"/>
  <c r="AP271" i="13" s="1"/>
  <c r="AP272" i="13" s="1"/>
  <c r="AP273" i="13" s="1"/>
  <c r="AP274" i="13" s="1"/>
  <c r="AP275" i="13" s="1"/>
  <c r="AP276" i="13" s="1"/>
  <c r="AP277" i="13" s="1"/>
  <c r="AP278" i="13" s="1"/>
  <c r="AP279" i="13" s="1"/>
  <c r="AP280" i="13" s="1"/>
  <c r="AP281" i="13" s="1"/>
  <c r="AP282" i="13" s="1"/>
  <c r="AP283" i="13" s="1"/>
  <c r="AP284" i="13" s="1"/>
  <c r="AP285" i="13" s="1"/>
  <c r="AP286" i="13" s="1"/>
  <c r="AP287" i="13" s="1"/>
  <c r="AP288" i="13" s="1"/>
  <c r="AP289" i="13" s="1"/>
  <c r="AP290" i="13" s="1"/>
  <c r="AP291" i="13" s="1"/>
  <c r="AP292" i="13" s="1"/>
  <c r="AP293" i="13" s="1"/>
  <c r="AP294" i="13" s="1"/>
  <c r="AP295" i="13" s="1"/>
  <c r="AP296" i="13" s="1"/>
  <c r="AP297" i="13" s="1"/>
  <c r="AP298" i="13" s="1"/>
  <c r="AP299" i="13" s="1"/>
  <c r="AP300" i="13" s="1"/>
  <c r="AP301" i="13" s="1"/>
  <c r="AP302" i="13" s="1"/>
  <c r="AP303" i="13" s="1"/>
  <c r="AP304" i="13" s="1"/>
  <c r="AP305" i="13" s="1"/>
  <c r="AP306" i="13" s="1"/>
  <c r="AP307" i="13" s="1"/>
  <c r="AP308" i="13" s="1"/>
  <c r="AP309" i="13" s="1"/>
  <c r="AP310" i="13" s="1"/>
  <c r="AP311" i="13" s="1"/>
  <c r="AP312" i="13" s="1"/>
  <c r="AP313" i="13" s="1"/>
  <c r="AP314" i="13" s="1"/>
  <c r="AP315" i="13" s="1"/>
  <c r="AP316" i="13" s="1"/>
  <c r="AP317" i="13" s="1"/>
  <c r="AP318" i="13" s="1"/>
  <c r="AP319" i="13" s="1"/>
  <c r="AP320" i="13" s="1"/>
  <c r="AP321" i="13" s="1"/>
  <c r="AP322" i="13" s="1"/>
  <c r="AP323" i="13" s="1"/>
  <c r="AP324" i="13" s="1"/>
  <c r="AP325" i="13" s="1"/>
  <c r="AP326" i="13" s="1"/>
  <c r="AP327" i="13" s="1"/>
  <c r="AP328" i="13" s="1"/>
  <c r="AP329" i="13" s="1"/>
  <c r="AP330" i="13" s="1"/>
  <c r="AP331" i="13" s="1"/>
  <c r="AP332" i="13" s="1"/>
  <c r="AP333" i="13" s="1"/>
  <c r="AP334" i="13" s="1"/>
  <c r="AP335" i="13" s="1"/>
  <c r="AP336" i="13" s="1"/>
  <c r="AP337" i="13" s="1"/>
  <c r="AP338" i="13" s="1"/>
  <c r="AP339" i="13" s="1"/>
  <c r="AP340" i="13" s="1"/>
  <c r="AP341" i="13" s="1"/>
  <c r="AP342" i="13" s="1"/>
  <c r="AP343" i="13" s="1"/>
  <c r="AP344" i="13" s="1"/>
  <c r="AP345" i="13" s="1"/>
  <c r="AP346" i="13" s="1"/>
  <c r="AW54" i="13"/>
  <c r="AK55" i="13" s="1"/>
  <c r="AT55" i="13" s="1"/>
  <c r="BN54" i="13"/>
  <c r="BM54" i="13"/>
  <c r="AV54" i="13"/>
  <c r="AJ55" i="13" s="1"/>
  <c r="AS55" i="13" s="1"/>
  <c r="BM53" i="13"/>
  <c r="AQ56" i="13"/>
  <c r="AQ57" i="13" s="1"/>
  <c r="U107" i="13"/>
  <c r="V108" i="13"/>
  <c r="T107" i="13"/>
  <c r="L54" i="7"/>
  <c r="G55" i="7"/>
  <c r="N56" i="7" l="1"/>
  <c r="S55" i="7"/>
  <c r="AZ54" i="13"/>
  <c r="BC54" i="13" s="1"/>
  <c r="AY54" i="13"/>
  <c r="BB54" i="13" s="1"/>
  <c r="AN57" i="13"/>
  <c r="AQ58" i="13"/>
  <c r="AQ59" i="13" s="1"/>
  <c r="AQ60" i="13" s="1"/>
  <c r="AQ61" i="13" s="1"/>
  <c r="AQ62" i="13" s="1"/>
  <c r="AQ63" i="13" s="1"/>
  <c r="AQ64" i="13" s="1"/>
  <c r="AQ65" i="13" s="1"/>
  <c r="AQ66" i="13" s="1"/>
  <c r="AQ67" i="13" s="1"/>
  <c r="AQ68" i="13" s="1"/>
  <c r="AQ69" i="13" s="1"/>
  <c r="AQ70" i="13" s="1"/>
  <c r="AQ71" i="13" s="1"/>
  <c r="AQ72" i="13" s="1"/>
  <c r="AQ73" i="13" s="1"/>
  <c r="AQ74" i="13" s="1"/>
  <c r="AQ75" i="13" s="1"/>
  <c r="AQ76" i="13" s="1"/>
  <c r="AQ77" i="13" s="1"/>
  <c r="AQ78" i="13" s="1"/>
  <c r="AQ79" i="13" s="1"/>
  <c r="AQ80" i="13" s="1"/>
  <c r="AQ81" i="13" s="1"/>
  <c r="AQ82" i="13" s="1"/>
  <c r="AQ83" i="13" s="1"/>
  <c r="AQ84" i="13" s="1"/>
  <c r="AQ85" i="13" s="1"/>
  <c r="AQ86" i="13" s="1"/>
  <c r="AQ87" i="13" s="1"/>
  <c r="AQ88" i="13" s="1"/>
  <c r="AQ89" i="13" s="1"/>
  <c r="AQ90" i="13" s="1"/>
  <c r="AQ91" i="13" s="1"/>
  <c r="AQ92" i="13" s="1"/>
  <c r="AQ93" i="13" s="1"/>
  <c r="AQ94" i="13" s="1"/>
  <c r="AQ95" i="13" s="1"/>
  <c r="AQ96" i="13" s="1"/>
  <c r="AQ97" i="13" s="1"/>
  <c r="AQ98" i="13" s="1"/>
  <c r="AQ99" i="13" s="1"/>
  <c r="AQ100" i="13" s="1"/>
  <c r="AQ101" i="13" s="1"/>
  <c r="AQ102" i="13" s="1"/>
  <c r="AQ103" i="13" s="1"/>
  <c r="AQ104" i="13" s="1"/>
  <c r="AQ105" i="13" s="1"/>
  <c r="AQ106" i="13" s="1"/>
  <c r="AQ107" i="13" s="1"/>
  <c r="AQ108" i="13" s="1"/>
  <c r="AQ109" i="13" s="1"/>
  <c r="AQ110" i="13" s="1"/>
  <c r="AQ111" i="13" s="1"/>
  <c r="AQ112" i="13" s="1"/>
  <c r="AQ113" i="13" s="1"/>
  <c r="AQ114" i="13" s="1"/>
  <c r="AQ115" i="13" s="1"/>
  <c r="AQ116" i="13" s="1"/>
  <c r="AQ117" i="13" s="1"/>
  <c r="AQ118" i="13" s="1"/>
  <c r="AQ119" i="13" s="1"/>
  <c r="AQ120" i="13" s="1"/>
  <c r="AQ121" i="13" s="1"/>
  <c r="AQ122" i="13" s="1"/>
  <c r="AQ123" i="13" s="1"/>
  <c r="AQ124" i="13" s="1"/>
  <c r="AQ125" i="13" s="1"/>
  <c r="AQ126" i="13" s="1"/>
  <c r="AQ127" i="13" s="1"/>
  <c r="AQ128" i="13" s="1"/>
  <c r="AQ129" i="13" s="1"/>
  <c r="AQ130" i="13" s="1"/>
  <c r="AQ131" i="13" s="1"/>
  <c r="AQ132" i="13" s="1"/>
  <c r="AQ133" i="13" s="1"/>
  <c r="AQ134" i="13" s="1"/>
  <c r="AQ135" i="13" s="1"/>
  <c r="AQ136" i="13" s="1"/>
  <c r="AQ137" i="13" s="1"/>
  <c r="AQ138" i="13" s="1"/>
  <c r="AQ139" i="13" s="1"/>
  <c r="AQ140" i="13" s="1"/>
  <c r="AQ141" i="13" s="1"/>
  <c r="AQ142" i="13" s="1"/>
  <c r="AQ143" i="13" s="1"/>
  <c r="AQ144" i="13" s="1"/>
  <c r="AQ145" i="13" s="1"/>
  <c r="AQ146" i="13" s="1"/>
  <c r="AQ147" i="13" s="1"/>
  <c r="AQ148" i="13" s="1"/>
  <c r="AQ149" i="13" s="1"/>
  <c r="AQ150" i="13" s="1"/>
  <c r="AQ151" i="13" s="1"/>
  <c r="AQ152" i="13" s="1"/>
  <c r="AQ153" i="13" s="1"/>
  <c r="AQ154" i="13" s="1"/>
  <c r="AQ155" i="13" s="1"/>
  <c r="AQ156" i="13" s="1"/>
  <c r="AQ157" i="13" s="1"/>
  <c r="AQ158" i="13" s="1"/>
  <c r="AQ159" i="13" s="1"/>
  <c r="AQ160" i="13" s="1"/>
  <c r="AQ161" i="13" s="1"/>
  <c r="AQ162" i="13" s="1"/>
  <c r="AQ163" i="13" s="1"/>
  <c r="AQ164" i="13" s="1"/>
  <c r="AQ165" i="13" s="1"/>
  <c r="AQ166" i="13" s="1"/>
  <c r="AQ167" i="13" s="1"/>
  <c r="AQ168" i="13" s="1"/>
  <c r="AQ169" i="13" s="1"/>
  <c r="AQ170" i="13" s="1"/>
  <c r="AQ171" i="13" s="1"/>
  <c r="AQ172" i="13" s="1"/>
  <c r="AQ173" i="13" s="1"/>
  <c r="AQ174" i="13" s="1"/>
  <c r="AQ175" i="13" s="1"/>
  <c r="AQ176" i="13" s="1"/>
  <c r="AQ177" i="13" s="1"/>
  <c r="AQ178" i="13" s="1"/>
  <c r="AQ179" i="13" s="1"/>
  <c r="AQ180" i="13" s="1"/>
  <c r="AQ181" i="13" s="1"/>
  <c r="AQ182" i="13" s="1"/>
  <c r="AQ183" i="13" s="1"/>
  <c r="AQ184" i="13" s="1"/>
  <c r="AQ185" i="13" s="1"/>
  <c r="AQ186" i="13" s="1"/>
  <c r="AQ187" i="13" s="1"/>
  <c r="AQ188" i="13" s="1"/>
  <c r="AQ189" i="13" s="1"/>
  <c r="AQ190" i="13" s="1"/>
  <c r="AQ191" i="13" s="1"/>
  <c r="AQ192" i="13" s="1"/>
  <c r="AQ193" i="13" s="1"/>
  <c r="AQ194" i="13" s="1"/>
  <c r="AQ195" i="13" s="1"/>
  <c r="AQ196" i="13" s="1"/>
  <c r="AQ197" i="13" s="1"/>
  <c r="AQ198" i="13" s="1"/>
  <c r="AQ199" i="13" s="1"/>
  <c r="AQ200" i="13" s="1"/>
  <c r="AQ201" i="13" s="1"/>
  <c r="AQ202" i="13" s="1"/>
  <c r="AQ203" i="13" s="1"/>
  <c r="AQ204" i="13" s="1"/>
  <c r="AQ205" i="13" s="1"/>
  <c r="AQ206" i="13" s="1"/>
  <c r="AQ207" i="13" s="1"/>
  <c r="AQ208" i="13" s="1"/>
  <c r="AQ209" i="13" s="1"/>
  <c r="AQ210" i="13" s="1"/>
  <c r="AQ211" i="13" s="1"/>
  <c r="AQ212" i="13" s="1"/>
  <c r="AQ213" i="13" s="1"/>
  <c r="AQ214" i="13" s="1"/>
  <c r="AQ215" i="13" s="1"/>
  <c r="AQ216" i="13" s="1"/>
  <c r="AQ217" i="13" s="1"/>
  <c r="AQ218" i="13" s="1"/>
  <c r="AQ219" i="13" s="1"/>
  <c r="AQ220" i="13" s="1"/>
  <c r="AQ221" i="13" s="1"/>
  <c r="AQ222" i="13" s="1"/>
  <c r="AQ223" i="13" s="1"/>
  <c r="AQ224" i="13" s="1"/>
  <c r="AQ225" i="13" s="1"/>
  <c r="AQ226" i="13" s="1"/>
  <c r="AQ227" i="13" s="1"/>
  <c r="AQ228" i="13" s="1"/>
  <c r="AQ229" i="13" s="1"/>
  <c r="AQ230" i="13" s="1"/>
  <c r="AQ231" i="13" s="1"/>
  <c r="AQ232" i="13" s="1"/>
  <c r="AQ233" i="13" s="1"/>
  <c r="AQ234" i="13" s="1"/>
  <c r="AQ235" i="13" s="1"/>
  <c r="AQ236" i="13" s="1"/>
  <c r="AQ237" i="13" s="1"/>
  <c r="AQ238" i="13" s="1"/>
  <c r="AQ239" i="13" s="1"/>
  <c r="AQ240" i="13" s="1"/>
  <c r="AQ241" i="13" s="1"/>
  <c r="AQ242" i="13" s="1"/>
  <c r="AQ243" i="13" s="1"/>
  <c r="AQ244" i="13" s="1"/>
  <c r="AQ245" i="13" s="1"/>
  <c r="AQ246" i="13" s="1"/>
  <c r="AQ247" i="13" s="1"/>
  <c r="AQ248" i="13" s="1"/>
  <c r="AQ249" i="13" s="1"/>
  <c r="AQ250" i="13" s="1"/>
  <c r="AQ251" i="13" s="1"/>
  <c r="AQ252" i="13" s="1"/>
  <c r="AQ253" i="13" s="1"/>
  <c r="AQ254" i="13" s="1"/>
  <c r="AQ255" i="13" s="1"/>
  <c r="AQ256" i="13" s="1"/>
  <c r="AQ257" i="13" s="1"/>
  <c r="AQ258" i="13" s="1"/>
  <c r="AQ259" i="13" s="1"/>
  <c r="AQ260" i="13" s="1"/>
  <c r="AQ261" i="13" s="1"/>
  <c r="AQ262" i="13" s="1"/>
  <c r="AQ263" i="13" s="1"/>
  <c r="AQ264" i="13" s="1"/>
  <c r="AQ265" i="13" s="1"/>
  <c r="AQ266" i="13" s="1"/>
  <c r="AQ267" i="13" s="1"/>
  <c r="AQ268" i="13" s="1"/>
  <c r="AQ269" i="13" s="1"/>
  <c r="AQ270" i="13" s="1"/>
  <c r="AQ271" i="13" s="1"/>
  <c r="AQ272" i="13" s="1"/>
  <c r="AQ273" i="13" s="1"/>
  <c r="AQ274" i="13" s="1"/>
  <c r="AQ275" i="13" s="1"/>
  <c r="AQ276" i="13" s="1"/>
  <c r="AQ277" i="13" s="1"/>
  <c r="AQ278" i="13" s="1"/>
  <c r="AQ279" i="13" s="1"/>
  <c r="AQ280" i="13" s="1"/>
  <c r="AQ281" i="13" s="1"/>
  <c r="AQ282" i="13" s="1"/>
  <c r="AQ283" i="13" s="1"/>
  <c r="AQ284" i="13" s="1"/>
  <c r="AQ285" i="13" s="1"/>
  <c r="AQ286" i="13" s="1"/>
  <c r="AQ287" i="13" s="1"/>
  <c r="AQ288" i="13" s="1"/>
  <c r="AQ289" i="13" s="1"/>
  <c r="AQ290" i="13" s="1"/>
  <c r="AQ291" i="13" s="1"/>
  <c r="AQ292" i="13" s="1"/>
  <c r="AQ293" i="13" s="1"/>
  <c r="AQ294" i="13" s="1"/>
  <c r="AQ295" i="13" s="1"/>
  <c r="AQ296" i="13" s="1"/>
  <c r="AQ297" i="13" s="1"/>
  <c r="AQ298" i="13" s="1"/>
  <c r="AQ299" i="13" s="1"/>
  <c r="AQ300" i="13" s="1"/>
  <c r="AQ301" i="13" s="1"/>
  <c r="AQ302" i="13" s="1"/>
  <c r="AQ303" i="13" s="1"/>
  <c r="AQ304" i="13" s="1"/>
  <c r="AQ305" i="13" s="1"/>
  <c r="AQ306" i="13" s="1"/>
  <c r="AQ307" i="13" s="1"/>
  <c r="AQ308" i="13" s="1"/>
  <c r="AQ309" i="13" s="1"/>
  <c r="AQ310" i="13" s="1"/>
  <c r="AQ311" i="13" s="1"/>
  <c r="AQ312" i="13" s="1"/>
  <c r="AQ313" i="13" s="1"/>
  <c r="AQ314" i="13" s="1"/>
  <c r="AQ315" i="13" s="1"/>
  <c r="AQ316" i="13" s="1"/>
  <c r="AQ317" i="13" s="1"/>
  <c r="AQ318" i="13" s="1"/>
  <c r="AQ319" i="13" s="1"/>
  <c r="AQ320" i="13" s="1"/>
  <c r="AQ321" i="13" s="1"/>
  <c r="AQ322" i="13" s="1"/>
  <c r="AQ323" i="13" s="1"/>
  <c r="AQ324" i="13" s="1"/>
  <c r="AQ325" i="13" s="1"/>
  <c r="AQ326" i="13" s="1"/>
  <c r="AQ327" i="13" s="1"/>
  <c r="AQ328" i="13" s="1"/>
  <c r="AQ329" i="13" s="1"/>
  <c r="AQ330" i="13" s="1"/>
  <c r="AQ331" i="13" s="1"/>
  <c r="AQ332" i="13" s="1"/>
  <c r="AQ333" i="13" s="1"/>
  <c r="AQ334" i="13" s="1"/>
  <c r="AQ335" i="13" s="1"/>
  <c r="AQ336" i="13" s="1"/>
  <c r="AQ337" i="13" s="1"/>
  <c r="AQ338" i="13" s="1"/>
  <c r="AQ339" i="13" s="1"/>
  <c r="AQ340" i="13" s="1"/>
  <c r="AQ341" i="13" s="1"/>
  <c r="AQ342" i="13" s="1"/>
  <c r="AQ343" i="13" s="1"/>
  <c r="AQ344" i="13" s="1"/>
  <c r="AQ345" i="13" s="1"/>
  <c r="AQ346" i="13" s="1"/>
  <c r="AM58" i="13"/>
  <c r="AW55" i="13"/>
  <c r="AK56" i="13" s="1"/>
  <c r="AT56" i="13" s="1"/>
  <c r="BN55" i="13"/>
  <c r="BM55" i="13"/>
  <c r="AV55" i="13"/>
  <c r="AJ56" i="13" s="1"/>
  <c r="T108" i="13"/>
  <c r="U108" i="13"/>
  <c r="V109" i="13"/>
  <c r="L55" i="7"/>
  <c r="G56" i="7"/>
  <c r="N57" i="7" l="1"/>
  <c r="S56" i="7"/>
  <c r="AY55" i="13"/>
  <c r="BB55" i="13" s="1"/>
  <c r="AZ55" i="13"/>
  <c r="BC55" i="13" s="1"/>
  <c r="AS56" i="13"/>
  <c r="BM56" i="13" s="1"/>
  <c r="AN58" i="13"/>
  <c r="AM59" i="13"/>
  <c r="BN56" i="13"/>
  <c r="AW56" i="13"/>
  <c r="AK57" i="13" s="1"/>
  <c r="T109" i="13"/>
  <c r="V110" i="13"/>
  <c r="U109" i="13"/>
  <c r="L56" i="7"/>
  <c r="G57" i="7"/>
  <c r="N58" i="7" l="1"/>
  <c r="S57" i="7"/>
  <c r="AZ56" i="13"/>
  <c r="BC56" i="13" s="1"/>
  <c r="AV56" i="13"/>
  <c r="AJ57" i="13" s="1"/>
  <c r="AM60" i="13"/>
  <c r="AN59" i="13"/>
  <c r="T110" i="13"/>
  <c r="V111" i="13"/>
  <c r="U110" i="13"/>
  <c r="L57" i="7"/>
  <c r="G58" i="7"/>
  <c r="AY56" i="13" l="1"/>
  <c r="BB56" i="13" s="1"/>
  <c r="N59" i="7"/>
  <c r="S58" i="7"/>
  <c r="AN60" i="13"/>
  <c r="AM61" i="13"/>
  <c r="V112" i="13"/>
  <c r="U111" i="13"/>
  <c r="T111" i="13"/>
  <c r="L58" i="7"/>
  <c r="G59" i="7"/>
  <c r="N60" i="7" l="1"/>
  <c r="S59" i="7"/>
  <c r="AN61" i="13"/>
  <c r="AM62" i="13"/>
  <c r="AM63" i="13" s="1"/>
  <c r="AM64" i="13" s="1"/>
  <c r="AM65" i="13" s="1"/>
  <c r="AM66" i="13" s="1"/>
  <c r="AM67" i="13" s="1"/>
  <c r="AM68" i="13" s="1"/>
  <c r="AM69" i="13" s="1"/>
  <c r="AM70" i="13" s="1"/>
  <c r="AM71" i="13" s="1"/>
  <c r="AM72" i="13" s="1"/>
  <c r="AM73" i="13" s="1"/>
  <c r="AM74" i="13" s="1"/>
  <c r="AM75" i="13" s="1"/>
  <c r="AM76" i="13" s="1"/>
  <c r="AM77" i="13" s="1"/>
  <c r="AM78" i="13" s="1"/>
  <c r="AM79" i="13" s="1"/>
  <c r="AM80" i="13" s="1"/>
  <c r="AM81" i="13" s="1"/>
  <c r="AM82" i="13" s="1"/>
  <c r="AM83" i="13" s="1"/>
  <c r="AM84" i="13" s="1"/>
  <c r="AM85" i="13" s="1"/>
  <c r="AM86" i="13" s="1"/>
  <c r="AM87" i="13" s="1"/>
  <c r="AM88" i="13" s="1"/>
  <c r="AM89" i="13" s="1"/>
  <c r="AM90" i="13" s="1"/>
  <c r="AM91" i="13" s="1"/>
  <c r="AM92" i="13" s="1"/>
  <c r="AM93" i="13" s="1"/>
  <c r="AM94" i="13" s="1"/>
  <c r="AM95" i="13" s="1"/>
  <c r="AM96" i="13" s="1"/>
  <c r="AM97" i="13" s="1"/>
  <c r="AM98" i="13" s="1"/>
  <c r="AM99" i="13" s="1"/>
  <c r="AM100" i="13" s="1"/>
  <c r="AM101" i="13" s="1"/>
  <c r="AM102" i="13" s="1"/>
  <c r="AM103" i="13" s="1"/>
  <c r="AM104" i="13" s="1"/>
  <c r="AM105" i="13" s="1"/>
  <c r="AM106" i="13" s="1"/>
  <c r="AM107" i="13" s="1"/>
  <c r="AM108" i="13" s="1"/>
  <c r="AM109" i="13" s="1"/>
  <c r="AM110" i="13" s="1"/>
  <c r="AM111" i="13" s="1"/>
  <c r="AM112" i="13" s="1"/>
  <c r="AM113" i="13" s="1"/>
  <c r="AM114" i="13" s="1"/>
  <c r="AM115" i="13" s="1"/>
  <c r="AM116" i="13" s="1"/>
  <c r="AM117" i="13" s="1"/>
  <c r="AM118" i="13" s="1"/>
  <c r="AM119" i="13" s="1"/>
  <c r="AM120" i="13" s="1"/>
  <c r="AM121" i="13" s="1"/>
  <c r="AM122" i="13" s="1"/>
  <c r="AM123" i="13" s="1"/>
  <c r="AM124" i="13" s="1"/>
  <c r="AM125" i="13" s="1"/>
  <c r="AM126" i="13" s="1"/>
  <c r="AM127" i="13" s="1"/>
  <c r="AM128" i="13" s="1"/>
  <c r="AM129" i="13" s="1"/>
  <c r="AM130" i="13" s="1"/>
  <c r="AM131" i="13" s="1"/>
  <c r="AM132" i="13" s="1"/>
  <c r="AM133" i="13" s="1"/>
  <c r="AM134" i="13" s="1"/>
  <c r="AM135" i="13" s="1"/>
  <c r="AM136" i="13" s="1"/>
  <c r="AM137" i="13" s="1"/>
  <c r="AM138" i="13" s="1"/>
  <c r="AM139" i="13" s="1"/>
  <c r="AM140" i="13" s="1"/>
  <c r="AM141" i="13" s="1"/>
  <c r="AM142" i="13" s="1"/>
  <c r="AM143" i="13" s="1"/>
  <c r="AM144" i="13" s="1"/>
  <c r="AM145" i="13" s="1"/>
  <c r="AM146" i="13" s="1"/>
  <c r="AM147" i="13" s="1"/>
  <c r="AM148" i="13" s="1"/>
  <c r="AM149" i="13" s="1"/>
  <c r="AM150" i="13" s="1"/>
  <c r="AM151" i="13" s="1"/>
  <c r="AM152" i="13" s="1"/>
  <c r="AM153" i="13" s="1"/>
  <c r="AM154" i="13" s="1"/>
  <c r="AM155" i="13" s="1"/>
  <c r="AM156" i="13" s="1"/>
  <c r="AM157" i="13" s="1"/>
  <c r="AM158" i="13" s="1"/>
  <c r="AM159" i="13" s="1"/>
  <c r="AM160" i="13" s="1"/>
  <c r="AM161" i="13" s="1"/>
  <c r="AM162" i="13" s="1"/>
  <c r="AM163" i="13" s="1"/>
  <c r="AM164" i="13" s="1"/>
  <c r="AM165" i="13" s="1"/>
  <c r="AM166" i="13" s="1"/>
  <c r="AM167" i="13" s="1"/>
  <c r="AM168" i="13" s="1"/>
  <c r="AM169" i="13" s="1"/>
  <c r="AM170" i="13" s="1"/>
  <c r="AM171" i="13" s="1"/>
  <c r="AM172" i="13" s="1"/>
  <c r="AM173" i="13" s="1"/>
  <c r="AM174" i="13" s="1"/>
  <c r="AM175" i="13" s="1"/>
  <c r="AM176" i="13" s="1"/>
  <c r="AM177" i="13" s="1"/>
  <c r="AM178" i="13" s="1"/>
  <c r="AM179" i="13" s="1"/>
  <c r="AM180" i="13" s="1"/>
  <c r="AM181" i="13" s="1"/>
  <c r="AM182" i="13" s="1"/>
  <c r="AM183" i="13" s="1"/>
  <c r="AM184" i="13" s="1"/>
  <c r="AM185" i="13" s="1"/>
  <c r="AM186" i="13" s="1"/>
  <c r="AM187" i="13" s="1"/>
  <c r="AM188" i="13" s="1"/>
  <c r="AM189" i="13" s="1"/>
  <c r="AM190" i="13" s="1"/>
  <c r="AM191" i="13" s="1"/>
  <c r="AM192" i="13" s="1"/>
  <c r="AM193" i="13" s="1"/>
  <c r="AM194" i="13" s="1"/>
  <c r="AM195" i="13" s="1"/>
  <c r="AM196" i="13" s="1"/>
  <c r="AM197" i="13" s="1"/>
  <c r="AM198" i="13" s="1"/>
  <c r="AM199" i="13" s="1"/>
  <c r="AM200" i="13" s="1"/>
  <c r="AM201" i="13" s="1"/>
  <c r="AM202" i="13" s="1"/>
  <c r="AM203" i="13" s="1"/>
  <c r="AM204" i="13" s="1"/>
  <c r="AM205" i="13" s="1"/>
  <c r="AM206" i="13" s="1"/>
  <c r="AM207" i="13" s="1"/>
  <c r="AM208" i="13" s="1"/>
  <c r="AM209" i="13" s="1"/>
  <c r="AM210" i="13" s="1"/>
  <c r="AM211" i="13" s="1"/>
  <c r="AM212" i="13" s="1"/>
  <c r="AM213" i="13" s="1"/>
  <c r="AM214" i="13" s="1"/>
  <c r="AM215" i="13" s="1"/>
  <c r="AM216" i="13" s="1"/>
  <c r="AM217" i="13" s="1"/>
  <c r="AM218" i="13" s="1"/>
  <c r="AM219" i="13" s="1"/>
  <c r="AM220" i="13" s="1"/>
  <c r="AM221" i="13" s="1"/>
  <c r="AM222" i="13" s="1"/>
  <c r="AM223" i="13" s="1"/>
  <c r="AM224" i="13" s="1"/>
  <c r="AM225" i="13" s="1"/>
  <c r="AM226" i="13" s="1"/>
  <c r="AM227" i="13" s="1"/>
  <c r="AM228" i="13" s="1"/>
  <c r="AM229" i="13" s="1"/>
  <c r="AM230" i="13" s="1"/>
  <c r="AM231" i="13" s="1"/>
  <c r="AM232" i="13" s="1"/>
  <c r="AM233" i="13" s="1"/>
  <c r="AM234" i="13" s="1"/>
  <c r="AM235" i="13" s="1"/>
  <c r="AM236" i="13" s="1"/>
  <c r="AM237" i="13" s="1"/>
  <c r="AM238" i="13" s="1"/>
  <c r="AM239" i="13" s="1"/>
  <c r="AM240" i="13" s="1"/>
  <c r="AM241" i="13" s="1"/>
  <c r="AM242" i="13" s="1"/>
  <c r="AM243" i="13" s="1"/>
  <c r="AM244" i="13" s="1"/>
  <c r="AM245" i="13" s="1"/>
  <c r="AM246" i="13" s="1"/>
  <c r="AM247" i="13" s="1"/>
  <c r="AM248" i="13" s="1"/>
  <c r="AM249" i="13" s="1"/>
  <c r="AM250" i="13" s="1"/>
  <c r="AM251" i="13" s="1"/>
  <c r="AM252" i="13" s="1"/>
  <c r="AM253" i="13" s="1"/>
  <c r="AM254" i="13" s="1"/>
  <c r="AM255" i="13" s="1"/>
  <c r="AM256" i="13" s="1"/>
  <c r="AM257" i="13" s="1"/>
  <c r="AM258" i="13" s="1"/>
  <c r="AM259" i="13" s="1"/>
  <c r="AM260" i="13" s="1"/>
  <c r="AM261" i="13" s="1"/>
  <c r="AM262" i="13" s="1"/>
  <c r="AM263" i="13" s="1"/>
  <c r="AM264" i="13" s="1"/>
  <c r="AM265" i="13" s="1"/>
  <c r="AM266" i="13" s="1"/>
  <c r="AM267" i="13" s="1"/>
  <c r="AM268" i="13" s="1"/>
  <c r="AM269" i="13" s="1"/>
  <c r="AM270" i="13" s="1"/>
  <c r="AM271" i="13" s="1"/>
  <c r="AM272" i="13" s="1"/>
  <c r="AM273" i="13" s="1"/>
  <c r="AM274" i="13" s="1"/>
  <c r="AM275" i="13" s="1"/>
  <c r="AM276" i="13" s="1"/>
  <c r="AM277" i="13" s="1"/>
  <c r="AM278" i="13" s="1"/>
  <c r="AM279" i="13" s="1"/>
  <c r="AM280" i="13" s="1"/>
  <c r="AM281" i="13" s="1"/>
  <c r="AM282" i="13" s="1"/>
  <c r="AM283" i="13" s="1"/>
  <c r="AM284" i="13" s="1"/>
  <c r="AM285" i="13" s="1"/>
  <c r="AM286" i="13" s="1"/>
  <c r="AM287" i="13" s="1"/>
  <c r="AM288" i="13" s="1"/>
  <c r="AM289" i="13" s="1"/>
  <c r="AM290" i="13" s="1"/>
  <c r="AM291" i="13" s="1"/>
  <c r="AM292" i="13" s="1"/>
  <c r="AM293" i="13" s="1"/>
  <c r="AM294" i="13" s="1"/>
  <c r="AM295" i="13" s="1"/>
  <c r="AM296" i="13" s="1"/>
  <c r="AM297" i="13" s="1"/>
  <c r="AM298" i="13" s="1"/>
  <c r="AM299" i="13" s="1"/>
  <c r="AM300" i="13" s="1"/>
  <c r="AM301" i="13" s="1"/>
  <c r="AM302" i="13" s="1"/>
  <c r="AM303" i="13" s="1"/>
  <c r="AM304" i="13" s="1"/>
  <c r="AM305" i="13" s="1"/>
  <c r="AM306" i="13" s="1"/>
  <c r="AM307" i="13" s="1"/>
  <c r="AM308" i="13" s="1"/>
  <c r="AM309" i="13" s="1"/>
  <c r="AM310" i="13" s="1"/>
  <c r="AM311" i="13" s="1"/>
  <c r="AM312" i="13" s="1"/>
  <c r="AM313" i="13" s="1"/>
  <c r="AM314" i="13" s="1"/>
  <c r="AM315" i="13" s="1"/>
  <c r="AM316" i="13" s="1"/>
  <c r="AM317" i="13" s="1"/>
  <c r="AM318" i="13" s="1"/>
  <c r="AM319" i="13" s="1"/>
  <c r="AM320" i="13" s="1"/>
  <c r="AM321" i="13" s="1"/>
  <c r="AM322" i="13" s="1"/>
  <c r="AM323" i="13" s="1"/>
  <c r="AM324" i="13" s="1"/>
  <c r="AM325" i="13" s="1"/>
  <c r="AM326" i="13" s="1"/>
  <c r="AM327" i="13" s="1"/>
  <c r="AM328" i="13" s="1"/>
  <c r="AM329" i="13" s="1"/>
  <c r="AM330" i="13" s="1"/>
  <c r="AM331" i="13" s="1"/>
  <c r="AM332" i="13" s="1"/>
  <c r="AM333" i="13" s="1"/>
  <c r="AM334" i="13" s="1"/>
  <c r="AM335" i="13" s="1"/>
  <c r="AM336" i="13" s="1"/>
  <c r="AM337" i="13" s="1"/>
  <c r="AM338" i="13" s="1"/>
  <c r="AM339" i="13" s="1"/>
  <c r="AM340" i="13" s="1"/>
  <c r="AM341" i="13" s="1"/>
  <c r="AM342" i="13" s="1"/>
  <c r="AM343" i="13" s="1"/>
  <c r="AM344" i="13" s="1"/>
  <c r="AM345" i="13" s="1"/>
  <c r="AM346" i="13" s="1"/>
  <c r="T112" i="13"/>
  <c r="V113" i="13"/>
  <c r="U112" i="13"/>
  <c r="L59" i="7"/>
  <c r="G60" i="7"/>
  <c r="N61" i="7" l="1"/>
  <c r="S60" i="7"/>
  <c r="AN62" i="13"/>
  <c r="AN63" i="13" s="1"/>
  <c r="AN64" i="13" s="1"/>
  <c r="AN65" i="13" s="1"/>
  <c r="AN66" i="13" s="1"/>
  <c r="AN67" i="13" s="1"/>
  <c r="AN68" i="13" s="1"/>
  <c r="AN69" i="13" s="1"/>
  <c r="AN70" i="13" s="1"/>
  <c r="AN71" i="13" s="1"/>
  <c r="AN72" i="13" s="1"/>
  <c r="AN73" i="13" s="1"/>
  <c r="AN74" i="13" s="1"/>
  <c r="AN75" i="13" s="1"/>
  <c r="AN76" i="13" s="1"/>
  <c r="AN77" i="13" s="1"/>
  <c r="AN78" i="13" s="1"/>
  <c r="AN79" i="13" s="1"/>
  <c r="AN80" i="13" s="1"/>
  <c r="AN81" i="13" s="1"/>
  <c r="AN82" i="13" s="1"/>
  <c r="AN83" i="13" s="1"/>
  <c r="AN84" i="13" s="1"/>
  <c r="AN85" i="13" s="1"/>
  <c r="AN86" i="13" s="1"/>
  <c r="AN87" i="13" s="1"/>
  <c r="AN88" i="13" s="1"/>
  <c r="AN89" i="13" s="1"/>
  <c r="AN90" i="13" s="1"/>
  <c r="AN91" i="13" s="1"/>
  <c r="AN92" i="13" s="1"/>
  <c r="AN93" i="13" s="1"/>
  <c r="AN94" i="13" s="1"/>
  <c r="AN95" i="13" s="1"/>
  <c r="AN96" i="13" s="1"/>
  <c r="AN97" i="13" s="1"/>
  <c r="AN98" i="13" s="1"/>
  <c r="AN99" i="13" s="1"/>
  <c r="AN100" i="13" s="1"/>
  <c r="AN101" i="13" s="1"/>
  <c r="AN102" i="13" s="1"/>
  <c r="AN103" i="13" s="1"/>
  <c r="AN104" i="13" s="1"/>
  <c r="AN105" i="13" s="1"/>
  <c r="AN106" i="13" s="1"/>
  <c r="AN107" i="13" s="1"/>
  <c r="AN108" i="13" s="1"/>
  <c r="AN109" i="13" s="1"/>
  <c r="AN110" i="13" s="1"/>
  <c r="AN111" i="13" s="1"/>
  <c r="AN112" i="13" s="1"/>
  <c r="AN113" i="13" s="1"/>
  <c r="AN114" i="13" s="1"/>
  <c r="AN115" i="13" s="1"/>
  <c r="AN116" i="13" s="1"/>
  <c r="AN117" i="13" s="1"/>
  <c r="AN118" i="13" s="1"/>
  <c r="AN119" i="13" s="1"/>
  <c r="AN120" i="13" s="1"/>
  <c r="AN121" i="13" s="1"/>
  <c r="AN122" i="13" s="1"/>
  <c r="AN123" i="13" s="1"/>
  <c r="AN124" i="13" s="1"/>
  <c r="AN125" i="13" s="1"/>
  <c r="AN126" i="13" s="1"/>
  <c r="AN127" i="13" s="1"/>
  <c r="AN128" i="13" s="1"/>
  <c r="AN129" i="13" s="1"/>
  <c r="AN130" i="13" s="1"/>
  <c r="AN131" i="13" s="1"/>
  <c r="AN132" i="13" s="1"/>
  <c r="AN133" i="13" s="1"/>
  <c r="AN134" i="13" s="1"/>
  <c r="AN135" i="13" s="1"/>
  <c r="AN136" i="13" s="1"/>
  <c r="AN137" i="13" s="1"/>
  <c r="AN138" i="13" s="1"/>
  <c r="AN139" i="13" s="1"/>
  <c r="AN140" i="13" s="1"/>
  <c r="AN141" i="13" s="1"/>
  <c r="AN142" i="13" s="1"/>
  <c r="AN143" i="13" s="1"/>
  <c r="AN144" i="13" s="1"/>
  <c r="AN145" i="13" s="1"/>
  <c r="AN146" i="13" s="1"/>
  <c r="AN147" i="13" s="1"/>
  <c r="AN148" i="13" s="1"/>
  <c r="AN149" i="13" s="1"/>
  <c r="AN150" i="13" s="1"/>
  <c r="AN151" i="13" s="1"/>
  <c r="AN152" i="13" s="1"/>
  <c r="AN153" i="13" s="1"/>
  <c r="AN154" i="13" s="1"/>
  <c r="AN155" i="13" s="1"/>
  <c r="AN156" i="13" s="1"/>
  <c r="AN157" i="13" s="1"/>
  <c r="AN158" i="13" s="1"/>
  <c r="AN159" i="13" s="1"/>
  <c r="AN160" i="13" s="1"/>
  <c r="AN161" i="13" s="1"/>
  <c r="AN162" i="13" s="1"/>
  <c r="AN163" i="13" s="1"/>
  <c r="AN164" i="13" s="1"/>
  <c r="AN165" i="13" s="1"/>
  <c r="AN166" i="13" s="1"/>
  <c r="AN167" i="13" s="1"/>
  <c r="AN168" i="13" s="1"/>
  <c r="AN169" i="13" s="1"/>
  <c r="AN170" i="13" s="1"/>
  <c r="AN171" i="13" s="1"/>
  <c r="AN172" i="13" s="1"/>
  <c r="AN173" i="13" s="1"/>
  <c r="AN174" i="13" s="1"/>
  <c r="AN175" i="13" s="1"/>
  <c r="AN176" i="13" s="1"/>
  <c r="AN177" i="13" s="1"/>
  <c r="AN178" i="13" s="1"/>
  <c r="AN179" i="13" s="1"/>
  <c r="AN180" i="13" s="1"/>
  <c r="AN181" i="13" s="1"/>
  <c r="AN182" i="13" s="1"/>
  <c r="AN183" i="13" s="1"/>
  <c r="AN184" i="13" s="1"/>
  <c r="AN185" i="13" s="1"/>
  <c r="AN186" i="13" s="1"/>
  <c r="AN187" i="13" s="1"/>
  <c r="AN188" i="13" s="1"/>
  <c r="AN189" i="13" s="1"/>
  <c r="AN190" i="13" s="1"/>
  <c r="AN191" i="13" s="1"/>
  <c r="AN192" i="13" s="1"/>
  <c r="AN193" i="13" s="1"/>
  <c r="AN194" i="13" s="1"/>
  <c r="AN195" i="13" s="1"/>
  <c r="AN196" i="13" s="1"/>
  <c r="AN197" i="13" s="1"/>
  <c r="AN198" i="13" s="1"/>
  <c r="AN199" i="13" s="1"/>
  <c r="AN200" i="13" s="1"/>
  <c r="AN201" i="13" s="1"/>
  <c r="AN202" i="13" s="1"/>
  <c r="AN203" i="13" s="1"/>
  <c r="AN204" i="13" s="1"/>
  <c r="AN205" i="13" s="1"/>
  <c r="AN206" i="13" s="1"/>
  <c r="AN207" i="13" s="1"/>
  <c r="AN208" i="13" s="1"/>
  <c r="AN209" i="13" s="1"/>
  <c r="AN210" i="13" s="1"/>
  <c r="AN211" i="13" s="1"/>
  <c r="AN212" i="13" s="1"/>
  <c r="AN213" i="13" s="1"/>
  <c r="AN214" i="13" s="1"/>
  <c r="AN215" i="13" s="1"/>
  <c r="AN216" i="13" s="1"/>
  <c r="AN217" i="13" s="1"/>
  <c r="AN218" i="13" s="1"/>
  <c r="AN219" i="13" s="1"/>
  <c r="AN220" i="13" s="1"/>
  <c r="AN221" i="13" s="1"/>
  <c r="AN222" i="13" s="1"/>
  <c r="AN223" i="13" s="1"/>
  <c r="AN224" i="13" s="1"/>
  <c r="AN225" i="13" s="1"/>
  <c r="AN226" i="13" s="1"/>
  <c r="AN227" i="13" s="1"/>
  <c r="AN228" i="13" s="1"/>
  <c r="AN229" i="13" s="1"/>
  <c r="AN230" i="13" s="1"/>
  <c r="AN231" i="13" s="1"/>
  <c r="AN232" i="13" s="1"/>
  <c r="AN233" i="13" s="1"/>
  <c r="AN234" i="13" s="1"/>
  <c r="AN235" i="13" s="1"/>
  <c r="AN236" i="13" s="1"/>
  <c r="AN237" i="13" s="1"/>
  <c r="AN238" i="13" s="1"/>
  <c r="AN239" i="13" s="1"/>
  <c r="AN240" i="13" s="1"/>
  <c r="AN241" i="13" s="1"/>
  <c r="AN242" i="13" s="1"/>
  <c r="AN243" i="13" s="1"/>
  <c r="AN244" i="13" s="1"/>
  <c r="AN245" i="13" s="1"/>
  <c r="AN246" i="13" s="1"/>
  <c r="AN247" i="13" s="1"/>
  <c r="AN248" i="13" s="1"/>
  <c r="AN249" i="13" s="1"/>
  <c r="AN250" i="13" s="1"/>
  <c r="AN251" i="13" s="1"/>
  <c r="AN252" i="13" s="1"/>
  <c r="AN253" i="13" s="1"/>
  <c r="AN254" i="13" s="1"/>
  <c r="AN255" i="13" s="1"/>
  <c r="AN256" i="13" s="1"/>
  <c r="AN257" i="13" s="1"/>
  <c r="AN258" i="13" s="1"/>
  <c r="AN259" i="13" s="1"/>
  <c r="AN260" i="13" s="1"/>
  <c r="AN261" i="13" s="1"/>
  <c r="AN262" i="13" s="1"/>
  <c r="AN263" i="13" s="1"/>
  <c r="AN264" i="13" s="1"/>
  <c r="AN265" i="13" s="1"/>
  <c r="AN266" i="13" s="1"/>
  <c r="AN267" i="13" s="1"/>
  <c r="AN268" i="13" s="1"/>
  <c r="AN269" i="13" s="1"/>
  <c r="AN270" i="13" s="1"/>
  <c r="AN271" i="13" s="1"/>
  <c r="AN272" i="13" s="1"/>
  <c r="AN273" i="13" s="1"/>
  <c r="AN274" i="13" s="1"/>
  <c r="AN275" i="13" s="1"/>
  <c r="AN276" i="13" s="1"/>
  <c r="AN277" i="13" s="1"/>
  <c r="AN278" i="13" s="1"/>
  <c r="AN279" i="13" s="1"/>
  <c r="AN280" i="13" s="1"/>
  <c r="AN281" i="13" s="1"/>
  <c r="AN282" i="13" s="1"/>
  <c r="AN283" i="13" s="1"/>
  <c r="AN284" i="13" s="1"/>
  <c r="AN285" i="13" s="1"/>
  <c r="AN286" i="13" s="1"/>
  <c r="AN287" i="13" s="1"/>
  <c r="AN288" i="13" s="1"/>
  <c r="AN289" i="13" s="1"/>
  <c r="AN290" i="13" s="1"/>
  <c r="AN291" i="13" s="1"/>
  <c r="AN292" i="13" s="1"/>
  <c r="AN293" i="13" s="1"/>
  <c r="AN294" i="13" s="1"/>
  <c r="AN295" i="13" s="1"/>
  <c r="AN296" i="13" s="1"/>
  <c r="AN297" i="13" s="1"/>
  <c r="AN298" i="13" s="1"/>
  <c r="AN299" i="13" s="1"/>
  <c r="AN300" i="13" s="1"/>
  <c r="AN301" i="13" s="1"/>
  <c r="AN302" i="13" s="1"/>
  <c r="AN303" i="13" s="1"/>
  <c r="AN304" i="13" s="1"/>
  <c r="AN305" i="13" s="1"/>
  <c r="AN306" i="13" s="1"/>
  <c r="AN307" i="13" s="1"/>
  <c r="AN308" i="13" s="1"/>
  <c r="AN309" i="13" s="1"/>
  <c r="AN310" i="13" s="1"/>
  <c r="AN311" i="13" s="1"/>
  <c r="AN312" i="13" s="1"/>
  <c r="AN313" i="13" s="1"/>
  <c r="AN314" i="13" s="1"/>
  <c r="AN315" i="13" s="1"/>
  <c r="AN316" i="13" s="1"/>
  <c r="AN317" i="13" s="1"/>
  <c r="AN318" i="13" s="1"/>
  <c r="AN319" i="13" s="1"/>
  <c r="AN320" i="13" s="1"/>
  <c r="AN321" i="13" s="1"/>
  <c r="AN322" i="13" s="1"/>
  <c r="AN323" i="13" s="1"/>
  <c r="AN324" i="13" s="1"/>
  <c r="AN325" i="13" s="1"/>
  <c r="AN326" i="13" s="1"/>
  <c r="AN327" i="13" s="1"/>
  <c r="AN328" i="13" s="1"/>
  <c r="AN329" i="13" s="1"/>
  <c r="AN330" i="13" s="1"/>
  <c r="AN331" i="13" s="1"/>
  <c r="AN332" i="13" s="1"/>
  <c r="AN333" i="13" s="1"/>
  <c r="AN334" i="13" s="1"/>
  <c r="AN335" i="13" s="1"/>
  <c r="AN336" i="13" s="1"/>
  <c r="AN337" i="13" s="1"/>
  <c r="AN338" i="13" s="1"/>
  <c r="AN339" i="13" s="1"/>
  <c r="AN340" i="13" s="1"/>
  <c r="AN341" i="13" s="1"/>
  <c r="AN342" i="13" s="1"/>
  <c r="AN343" i="13" s="1"/>
  <c r="AN344" i="13" s="1"/>
  <c r="AN345" i="13" s="1"/>
  <c r="AN346" i="13" s="1"/>
  <c r="T113" i="13"/>
  <c r="U113" i="13"/>
  <c r="V114" i="13"/>
  <c r="L60" i="7"/>
  <c r="G61" i="7"/>
  <c r="N62" i="7" l="1"/>
  <c r="S61" i="7"/>
  <c r="T114" i="13"/>
  <c r="V115" i="13"/>
  <c r="U114" i="13"/>
  <c r="G62" i="7"/>
  <c r="L61" i="7"/>
  <c r="N63" i="7" l="1"/>
  <c r="S62" i="7"/>
  <c r="U115" i="13"/>
  <c r="T115" i="13"/>
  <c r="V116" i="13"/>
  <c r="L62" i="7"/>
  <c r="G63" i="7"/>
  <c r="N64" i="7" l="1"/>
  <c r="S63" i="7"/>
  <c r="V117" i="13"/>
  <c r="U116" i="13"/>
  <c r="T116" i="13"/>
  <c r="G64" i="7"/>
  <c r="L63" i="7"/>
  <c r="N65" i="7" l="1"/>
  <c r="S64" i="7"/>
  <c r="T117" i="13"/>
  <c r="V118" i="13"/>
  <c r="U117" i="13"/>
  <c r="L64" i="7"/>
  <c r="G65" i="7"/>
  <c r="N66" i="7" l="1"/>
  <c r="S65" i="7"/>
  <c r="T118" i="13"/>
  <c r="V119" i="13"/>
  <c r="U118" i="13"/>
  <c r="G66" i="7"/>
  <c r="L65" i="7"/>
  <c r="N67" i="7" l="1"/>
  <c r="S66" i="7"/>
  <c r="T119" i="13"/>
  <c r="U119" i="13"/>
  <c r="V120" i="13"/>
  <c r="L66" i="7"/>
  <c r="G67" i="7"/>
  <c r="N68" i="7" l="1"/>
  <c r="S67" i="7"/>
  <c r="V121" i="13"/>
  <c r="T120" i="13"/>
  <c r="U120" i="13"/>
  <c r="G68" i="7"/>
  <c r="L67" i="7"/>
  <c r="N69" i="7" l="1"/>
  <c r="S68" i="7"/>
  <c r="T121" i="13"/>
  <c r="U121" i="13"/>
  <c r="V122" i="13"/>
  <c r="L68" i="7"/>
  <c r="G69" i="7"/>
  <c r="N70" i="7" l="1"/>
  <c r="S69" i="7"/>
  <c r="T122" i="13"/>
  <c r="V123" i="13"/>
  <c r="U122" i="13"/>
  <c r="L69" i="7"/>
  <c r="G70" i="7"/>
  <c r="N71" i="7" l="1"/>
  <c r="S70" i="7"/>
  <c r="U123" i="13"/>
  <c r="V124" i="13"/>
  <c r="T123" i="13"/>
  <c r="L70" i="7"/>
  <c r="G71" i="7"/>
  <c r="N72" i="7" l="1"/>
  <c r="S71" i="7"/>
  <c r="T124" i="13"/>
  <c r="U124" i="13"/>
  <c r="V125" i="13"/>
  <c r="L71" i="7"/>
  <c r="G72" i="7"/>
  <c r="N73" i="7" l="1"/>
  <c r="S72" i="7"/>
  <c r="T125" i="13"/>
  <c r="V126" i="13"/>
  <c r="U125" i="13"/>
  <c r="L72" i="7"/>
  <c r="G73" i="7"/>
  <c r="N74" i="7" l="1"/>
  <c r="S73" i="7"/>
  <c r="U126" i="13"/>
  <c r="T126" i="13"/>
  <c r="V127" i="13"/>
  <c r="L73" i="7"/>
  <c r="G74" i="7"/>
  <c r="N75" i="7" l="1"/>
  <c r="S74" i="7"/>
  <c r="V128" i="13"/>
  <c r="U127" i="13"/>
  <c r="T127" i="13"/>
  <c r="L74" i="7"/>
  <c r="G75" i="7"/>
  <c r="N76" i="7" l="1"/>
  <c r="S75" i="7"/>
  <c r="T128" i="13"/>
  <c r="V129" i="13"/>
  <c r="U128" i="13"/>
  <c r="G76" i="7"/>
  <c r="L75" i="7"/>
  <c r="N77" i="7" l="1"/>
  <c r="S76" i="7"/>
  <c r="T129" i="13"/>
  <c r="U129" i="13"/>
  <c r="V130" i="13"/>
  <c r="L76" i="7"/>
  <c r="G77" i="7"/>
  <c r="N78" i="7" l="1"/>
  <c r="S77" i="7"/>
  <c r="T130" i="13"/>
  <c r="U130" i="13"/>
  <c r="V131" i="13"/>
  <c r="G78" i="7"/>
  <c r="L77" i="7"/>
  <c r="N79" i="7" l="1"/>
  <c r="S78" i="7"/>
  <c r="U131" i="13"/>
  <c r="V132" i="13"/>
  <c r="T131" i="13"/>
  <c r="L78" i="7"/>
  <c r="G79" i="7"/>
  <c r="N80" i="7" l="1"/>
  <c r="S79" i="7"/>
  <c r="T132" i="13"/>
  <c r="U132" i="13"/>
  <c r="V133" i="13"/>
  <c r="G80" i="7"/>
  <c r="L79" i="7"/>
  <c r="N81" i="7" l="1"/>
  <c r="S80" i="7"/>
  <c r="T133" i="13"/>
  <c r="U133" i="13"/>
  <c r="V134" i="13"/>
  <c r="L80" i="7"/>
  <c r="G81" i="7"/>
  <c r="N82" i="7" l="1"/>
  <c r="S81" i="7"/>
  <c r="V135" i="13"/>
  <c r="T134" i="13"/>
  <c r="U134" i="13"/>
  <c r="G82" i="7"/>
  <c r="L81" i="7"/>
  <c r="N83" i="7" l="1"/>
  <c r="S82" i="7"/>
  <c r="V136" i="13"/>
  <c r="U135" i="13"/>
  <c r="T135" i="13"/>
  <c r="L82" i="7"/>
  <c r="G83" i="7"/>
  <c r="N84" i="7" l="1"/>
  <c r="S83" i="7"/>
  <c r="T136" i="13"/>
  <c r="V137" i="13"/>
  <c r="U136" i="13"/>
  <c r="G84" i="7"/>
  <c r="L83" i="7"/>
  <c r="N85" i="7" l="1"/>
  <c r="S84" i="7"/>
  <c r="U137" i="13"/>
  <c r="T137" i="13"/>
  <c r="V138" i="13"/>
  <c r="L84" i="7"/>
  <c r="G85" i="7"/>
  <c r="N86" i="7" l="1"/>
  <c r="S85" i="7"/>
  <c r="V139" i="13"/>
  <c r="U138" i="13"/>
  <c r="T138" i="13"/>
  <c r="G86" i="7"/>
  <c r="L85" i="7"/>
  <c r="N87" i="7" l="1"/>
  <c r="S86" i="7"/>
  <c r="U139" i="13"/>
  <c r="T139" i="13"/>
  <c r="V140" i="13"/>
  <c r="L86" i="7"/>
  <c r="G87" i="7"/>
  <c r="N88" i="7" l="1"/>
  <c r="S87" i="7"/>
  <c r="V141" i="13"/>
  <c r="U140" i="13"/>
  <c r="T140" i="13"/>
  <c r="G88" i="7"/>
  <c r="L87" i="7"/>
  <c r="N89" i="7" l="1"/>
  <c r="S88" i="7"/>
  <c r="V142" i="13"/>
  <c r="U141" i="13"/>
  <c r="T141" i="13"/>
  <c r="L88" i="7"/>
  <c r="G89" i="7"/>
  <c r="N90" i="7" l="1"/>
  <c r="S89" i="7"/>
  <c r="V143" i="13"/>
  <c r="T142" i="13"/>
  <c r="U142" i="13"/>
  <c r="G90" i="7"/>
  <c r="L89" i="7"/>
  <c r="N91" i="7" l="1"/>
  <c r="S90" i="7"/>
  <c r="V144" i="13"/>
  <c r="U143" i="13"/>
  <c r="T143" i="13"/>
  <c r="L90" i="7"/>
  <c r="G91" i="7"/>
  <c r="N92" i="7" l="1"/>
  <c r="S91" i="7"/>
  <c r="T144" i="13"/>
  <c r="V145" i="13"/>
  <c r="U144" i="13"/>
  <c r="G92" i="7"/>
  <c r="L91" i="7"/>
  <c r="N93" i="7" l="1"/>
  <c r="S92" i="7"/>
  <c r="T145" i="13"/>
  <c r="U145" i="13"/>
  <c r="V146" i="13"/>
  <c r="L92" i="7"/>
  <c r="G93" i="7"/>
  <c r="N94" i="7" l="1"/>
  <c r="S93" i="7"/>
  <c r="T146" i="13"/>
  <c r="U146" i="13"/>
  <c r="V147" i="13"/>
  <c r="G94" i="7"/>
  <c r="L93" i="7"/>
  <c r="N95" i="7" l="1"/>
  <c r="S94" i="7"/>
  <c r="U147" i="13"/>
  <c r="V148" i="13"/>
  <c r="T147" i="13"/>
  <c r="L94" i="7"/>
  <c r="G95" i="7"/>
  <c r="N96" i="7" l="1"/>
  <c r="S95" i="7"/>
  <c r="T148" i="13"/>
  <c r="U148" i="13"/>
  <c r="V149" i="13"/>
  <c r="G96" i="7"/>
  <c r="L95" i="7"/>
  <c r="N97" i="7" l="1"/>
  <c r="S96" i="7"/>
  <c r="T149" i="13"/>
  <c r="V150" i="13"/>
  <c r="U149" i="13"/>
  <c r="L96" i="7"/>
  <c r="G97" i="7"/>
  <c r="N98" i="7" l="1"/>
  <c r="S97" i="7"/>
  <c r="U150" i="13"/>
  <c r="T150" i="13"/>
  <c r="V151" i="13"/>
  <c r="G98" i="7"/>
  <c r="L97" i="7"/>
  <c r="N99" i="7" l="1"/>
  <c r="S98" i="7"/>
  <c r="V152" i="13"/>
  <c r="U151" i="13"/>
  <c r="T151" i="13"/>
  <c r="L98" i="7"/>
  <c r="G99" i="7"/>
  <c r="N100" i="7" l="1"/>
  <c r="S99" i="7"/>
  <c r="T152" i="13"/>
  <c r="V153" i="13"/>
  <c r="U152" i="13"/>
  <c r="G100" i="7"/>
  <c r="L99" i="7"/>
  <c r="N101" i="7" l="1"/>
  <c r="S100" i="7"/>
  <c r="T153" i="13"/>
  <c r="U153" i="13"/>
  <c r="V154" i="13"/>
  <c r="L100" i="7"/>
  <c r="G101" i="7"/>
  <c r="N102" i="7" l="1"/>
  <c r="S101" i="7"/>
  <c r="V155" i="13"/>
  <c r="T154" i="13"/>
  <c r="U154" i="13"/>
  <c r="G102" i="7"/>
  <c r="L101" i="7"/>
  <c r="N103" i="7" l="1"/>
  <c r="S102" i="7"/>
  <c r="U155" i="13"/>
  <c r="V156" i="13"/>
  <c r="T155" i="13"/>
  <c r="L102" i="7"/>
  <c r="G103" i="7"/>
  <c r="N104" i="7" l="1"/>
  <c r="S103" i="7"/>
  <c r="T156" i="13"/>
  <c r="U156" i="13"/>
  <c r="V157" i="13"/>
  <c r="L103" i="7"/>
  <c r="G104" i="7"/>
  <c r="N105" i="7" l="1"/>
  <c r="S104" i="7"/>
  <c r="V158" i="13"/>
  <c r="T157" i="13"/>
  <c r="U157" i="13"/>
  <c r="L104" i="7"/>
  <c r="G105" i="7"/>
  <c r="N106" i="7" l="1"/>
  <c r="S105" i="7"/>
  <c r="V159" i="13"/>
  <c r="U158" i="13"/>
  <c r="T158" i="13"/>
  <c r="G106" i="7"/>
  <c r="L105" i="7"/>
  <c r="N107" i="7" l="1"/>
  <c r="S106" i="7"/>
  <c r="K6" i="12" s="1"/>
  <c r="L6" i="12" s="1"/>
  <c r="T159" i="13"/>
  <c r="V160" i="13"/>
  <c r="U159" i="13"/>
  <c r="L106" i="7"/>
  <c r="G6" i="12" s="1"/>
  <c r="H6" i="12" s="1"/>
  <c r="G107" i="7"/>
  <c r="N108" i="7" l="1"/>
  <c r="S107" i="7"/>
  <c r="K7" i="12" s="1"/>
  <c r="L7" i="12" s="1"/>
  <c r="M7" i="12" s="1"/>
  <c r="T160" i="13"/>
  <c r="U160" i="13"/>
  <c r="V161" i="13"/>
  <c r="G108" i="7"/>
  <c r="L107" i="7"/>
  <c r="G7" i="12" s="1"/>
  <c r="H7" i="12" s="1"/>
  <c r="I7" i="12" s="1"/>
  <c r="N8" i="12" l="1"/>
  <c r="J8" i="12"/>
  <c r="N109" i="7"/>
  <c r="S108" i="7"/>
  <c r="K8" i="12" s="1"/>
  <c r="L8" i="12" s="1"/>
  <c r="M8" i="12" s="1"/>
  <c r="V162" i="13"/>
  <c r="U161" i="13"/>
  <c r="T161" i="13"/>
  <c r="L108" i="7"/>
  <c r="G8" i="12" s="1"/>
  <c r="H8" i="12" s="1"/>
  <c r="I8" i="12" s="1"/>
  <c r="G109" i="7"/>
  <c r="N110" i="7" l="1"/>
  <c r="S109" i="7"/>
  <c r="K9" i="12" s="1"/>
  <c r="L9" i="12" s="1"/>
  <c r="M9" i="12" s="1"/>
  <c r="J9" i="12"/>
  <c r="N9" i="12"/>
  <c r="T162" i="13"/>
  <c r="U162" i="13"/>
  <c r="V163" i="13"/>
  <c r="G110" i="7"/>
  <c r="L109" i="7"/>
  <c r="G9" i="12" s="1"/>
  <c r="H9" i="12" s="1"/>
  <c r="I9" i="12" s="1"/>
  <c r="N10" i="12" l="1"/>
  <c r="J10" i="12"/>
  <c r="N111" i="7"/>
  <c r="S110" i="7"/>
  <c r="K10" i="12" s="1"/>
  <c r="L10" i="12" s="1"/>
  <c r="M10" i="12" s="1"/>
  <c r="V164" i="13"/>
  <c r="T163" i="13"/>
  <c r="U163" i="13"/>
  <c r="L110" i="7"/>
  <c r="G10" i="12" s="1"/>
  <c r="H10" i="12" s="1"/>
  <c r="I10" i="12" s="1"/>
  <c r="G111" i="7"/>
  <c r="J11" i="12" l="1"/>
  <c r="N112" i="7"/>
  <c r="S111" i="7"/>
  <c r="K11" i="12" s="1"/>
  <c r="L11" i="12" s="1"/>
  <c r="M11" i="12" s="1"/>
  <c r="N11" i="12"/>
  <c r="U164" i="13"/>
  <c r="V165" i="13"/>
  <c r="T164" i="13"/>
  <c r="G112" i="7"/>
  <c r="L111" i="7"/>
  <c r="G11" i="12" s="1"/>
  <c r="H11" i="12" s="1"/>
  <c r="I11" i="12" s="1"/>
  <c r="N12" i="12" l="1"/>
  <c r="N113" i="7"/>
  <c r="S112" i="7"/>
  <c r="K12" i="12" s="1"/>
  <c r="L12" i="12" s="1"/>
  <c r="M12" i="12" s="1"/>
  <c r="J12" i="12"/>
  <c r="U165" i="13"/>
  <c r="V166" i="13"/>
  <c r="T165" i="13"/>
  <c r="L112" i="7"/>
  <c r="G12" i="12" s="1"/>
  <c r="H12" i="12" s="1"/>
  <c r="I12" i="12" s="1"/>
  <c r="G113" i="7"/>
  <c r="J13" i="12" l="1"/>
  <c r="N114" i="7"/>
  <c r="S113" i="7"/>
  <c r="K13" i="12" s="1"/>
  <c r="L13" i="12" s="1"/>
  <c r="M13" i="12" s="1"/>
  <c r="N13" i="12"/>
  <c r="U166" i="13"/>
  <c r="T166" i="13"/>
  <c r="V167" i="13"/>
  <c r="G114" i="7"/>
  <c r="L113" i="7"/>
  <c r="G13" i="12" s="1"/>
  <c r="H13" i="12" s="1"/>
  <c r="I13" i="12" s="1"/>
  <c r="N14" i="12" l="1"/>
  <c r="N115" i="7"/>
  <c r="S114" i="7"/>
  <c r="K14" i="12" s="1"/>
  <c r="L14" i="12" s="1"/>
  <c r="M14" i="12" s="1"/>
  <c r="J14" i="12"/>
  <c r="V168" i="13"/>
  <c r="U167" i="13"/>
  <c r="T167" i="13"/>
  <c r="L114" i="7"/>
  <c r="G14" i="12" s="1"/>
  <c r="H14" i="12" s="1"/>
  <c r="I14" i="12" s="1"/>
  <c r="G115" i="7"/>
  <c r="J15" i="12" l="1"/>
  <c r="N116" i="7"/>
  <c r="S115" i="7"/>
  <c r="K15" i="12" s="1"/>
  <c r="L15" i="12" s="1"/>
  <c r="M15" i="12" s="1"/>
  <c r="N15" i="12"/>
  <c r="T168" i="13"/>
  <c r="V169" i="13"/>
  <c r="U168" i="13"/>
  <c r="G116" i="7"/>
  <c r="L115" i="7"/>
  <c r="G15" i="12" s="1"/>
  <c r="H15" i="12" s="1"/>
  <c r="I15" i="12" s="1"/>
  <c r="N16" i="12" l="1"/>
  <c r="N117" i="7"/>
  <c r="S116" i="7"/>
  <c r="K16" i="12" s="1"/>
  <c r="L16" i="12" s="1"/>
  <c r="M16" i="12" s="1"/>
  <c r="J16" i="12"/>
  <c r="T169" i="13"/>
  <c r="V170" i="13"/>
  <c r="U169" i="13"/>
  <c r="L116" i="7"/>
  <c r="G16" i="12" s="1"/>
  <c r="H16" i="12" s="1"/>
  <c r="I16" i="12" s="1"/>
  <c r="G117" i="7"/>
  <c r="J17" i="12" l="1"/>
  <c r="N118" i="7"/>
  <c r="S117" i="7"/>
  <c r="K17" i="12" s="1"/>
  <c r="L17" i="12" s="1"/>
  <c r="M17" i="12" s="1"/>
  <c r="N17" i="12"/>
  <c r="V171" i="13"/>
  <c r="U170" i="13"/>
  <c r="T170" i="13"/>
  <c r="G118" i="7"/>
  <c r="L117" i="7"/>
  <c r="G17" i="12" s="1"/>
  <c r="H17" i="12" s="1"/>
  <c r="I17" i="12" s="1"/>
  <c r="N18" i="12" l="1"/>
  <c r="N119" i="7"/>
  <c r="S118" i="7"/>
  <c r="K18" i="12" s="1"/>
  <c r="L18" i="12" s="1"/>
  <c r="M18" i="12" s="1"/>
  <c r="J18" i="12"/>
  <c r="T171" i="13"/>
  <c r="V172" i="13"/>
  <c r="U171" i="13"/>
  <c r="L118" i="7"/>
  <c r="G18" i="12" s="1"/>
  <c r="H18" i="12" s="1"/>
  <c r="I18" i="12" s="1"/>
  <c r="G119" i="7"/>
  <c r="J19" i="12" l="1"/>
  <c r="N120" i="7"/>
  <c r="S119" i="7"/>
  <c r="K19" i="12" s="1"/>
  <c r="L19" i="12" s="1"/>
  <c r="M19" i="12" s="1"/>
  <c r="N19" i="12"/>
  <c r="T172" i="13"/>
  <c r="U172" i="13"/>
  <c r="V173" i="13"/>
  <c r="G120" i="7"/>
  <c r="L119" i="7"/>
  <c r="G19" i="12" s="1"/>
  <c r="H19" i="12" s="1"/>
  <c r="I19" i="12" s="1"/>
  <c r="N20" i="12" l="1"/>
  <c r="N121" i="7"/>
  <c r="S120" i="7"/>
  <c r="K20" i="12" s="1"/>
  <c r="L20" i="12" s="1"/>
  <c r="M20" i="12" s="1"/>
  <c r="J20" i="12"/>
  <c r="T173" i="13"/>
  <c r="U173" i="13"/>
  <c r="V174" i="13"/>
  <c r="L120" i="7"/>
  <c r="G20" i="12" s="1"/>
  <c r="H20" i="12" s="1"/>
  <c r="I20" i="12" s="1"/>
  <c r="G121" i="7"/>
  <c r="J21" i="12" l="1"/>
  <c r="N122" i="7"/>
  <c r="S121" i="7"/>
  <c r="K21" i="12" s="1"/>
  <c r="L21" i="12" s="1"/>
  <c r="M21" i="12" s="1"/>
  <c r="N21" i="12"/>
  <c r="U174" i="13"/>
  <c r="V175" i="13"/>
  <c r="T174" i="13"/>
  <c r="G122" i="7"/>
  <c r="L121" i="7"/>
  <c r="G21" i="12" s="1"/>
  <c r="H21" i="12" s="1"/>
  <c r="I21" i="12" s="1"/>
  <c r="N22" i="12" l="1"/>
  <c r="N123" i="7"/>
  <c r="S122" i="7"/>
  <c r="K22" i="12" s="1"/>
  <c r="L22" i="12" s="1"/>
  <c r="M22" i="12" s="1"/>
  <c r="J22" i="12"/>
  <c r="T175" i="13"/>
  <c r="U175" i="13"/>
  <c r="V176" i="13"/>
  <c r="L122" i="7"/>
  <c r="G22" i="12" s="1"/>
  <c r="H22" i="12" s="1"/>
  <c r="I22" i="12" s="1"/>
  <c r="G123" i="7"/>
  <c r="J23" i="12" l="1"/>
  <c r="N124" i="7"/>
  <c r="S123" i="7"/>
  <c r="K23" i="12" s="1"/>
  <c r="L23" i="12" s="1"/>
  <c r="M23" i="12" s="1"/>
  <c r="N23" i="12"/>
  <c r="T176" i="13"/>
  <c r="V177" i="13"/>
  <c r="U176" i="13"/>
  <c r="G124" i="7"/>
  <c r="L123" i="7"/>
  <c r="G23" i="12" s="1"/>
  <c r="H23" i="12" s="1"/>
  <c r="I23" i="12" s="1"/>
  <c r="N24" i="12" l="1"/>
  <c r="N125" i="7"/>
  <c r="S124" i="7"/>
  <c r="K24" i="12" s="1"/>
  <c r="L24" i="12" s="1"/>
  <c r="M24" i="12" s="1"/>
  <c r="J24" i="12"/>
  <c r="T177" i="13"/>
  <c r="V178" i="13"/>
  <c r="U177" i="13"/>
  <c r="L124" i="7"/>
  <c r="G24" i="12" s="1"/>
  <c r="H24" i="12" s="1"/>
  <c r="I24" i="12" s="1"/>
  <c r="G125" i="7"/>
  <c r="J25" i="12" l="1"/>
  <c r="N126" i="7"/>
  <c r="S125" i="7"/>
  <c r="K25" i="12" s="1"/>
  <c r="L25" i="12" s="1"/>
  <c r="M25" i="12" s="1"/>
  <c r="N25" i="12"/>
  <c r="V179" i="13"/>
  <c r="U178" i="13"/>
  <c r="T178" i="13"/>
  <c r="G126" i="7"/>
  <c r="L125" i="7"/>
  <c r="G25" i="12" s="1"/>
  <c r="H25" i="12" s="1"/>
  <c r="I25" i="12" s="1"/>
  <c r="N26" i="12" l="1"/>
  <c r="N127" i="7"/>
  <c r="S126" i="7"/>
  <c r="K26" i="12" s="1"/>
  <c r="L26" i="12" s="1"/>
  <c r="M26" i="12" s="1"/>
  <c r="J26" i="12"/>
  <c r="T179" i="13"/>
  <c r="V180" i="13"/>
  <c r="U179" i="13"/>
  <c r="L126" i="7"/>
  <c r="G26" i="12" s="1"/>
  <c r="H26" i="12" s="1"/>
  <c r="I26" i="12" s="1"/>
  <c r="G127" i="7"/>
  <c r="J27" i="12" l="1"/>
  <c r="N128" i="7"/>
  <c r="S127" i="7"/>
  <c r="K27" i="12" s="1"/>
  <c r="L27" i="12" s="1"/>
  <c r="M27" i="12" s="1"/>
  <c r="N27" i="12"/>
  <c r="T180" i="13"/>
  <c r="U180" i="13"/>
  <c r="V181" i="13"/>
  <c r="G128" i="7"/>
  <c r="L127" i="7"/>
  <c r="G27" i="12" s="1"/>
  <c r="H27" i="12" s="1"/>
  <c r="I27" i="12" s="1"/>
  <c r="N28" i="12" l="1"/>
  <c r="N129" i="7"/>
  <c r="S128" i="7"/>
  <c r="K28" i="12" s="1"/>
  <c r="L28" i="12" s="1"/>
  <c r="M28" i="12" s="1"/>
  <c r="J28" i="12"/>
  <c r="T181" i="13"/>
  <c r="U181" i="13"/>
  <c r="V182" i="13"/>
  <c r="L128" i="7"/>
  <c r="G28" i="12" s="1"/>
  <c r="H28" i="12" s="1"/>
  <c r="I28" i="12" s="1"/>
  <c r="G129" i="7"/>
  <c r="J29" i="12" l="1"/>
  <c r="N130" i="7"/>
  <c r="S129" i="7"/>
  <c r="K29" i="12" s="1"/>
  <c r="L29" i="12" s="1"/>
  <c r="M29" i="12" s="1"/>
  <c r="N29" i="12"/>
  <c r="V183" i="13"/>
  <c r="U182" i="13"/>
  <c r="T182" i="13"/>
  <c r="G130" i="7"/>
  <c r="L129" i="7"/>
  <c r="G29" i="12" s="1"/>
  <c r="H29" i="12" s="1"/>
  <c r="I29" i="12" s="1"/>
  <c r="N30" i="12" l="1"/>
  <c r="N131" i="7"/>
  <c r="S130" i="7"/>
  <c r="K30" i="12" s="1"/>
  <c r="L30" i="12" s="1"/>
  <c r="M30" i="12" s="1"/>
  <c r="J30" i="12"/>
  <c r="T183" i="13"/>
  <c r="V184" i="13"/>
  <c r="U183" i="13"/>
  <c r="L130" i="7"/>
  <c r="G30" i="12" s="1"/>
  <c r="H30" i="12" s="1"/>
  <c r="I30" i="12" s="1"/>
  <c r="G131" i="7"/>
  <c r="J31" i="12" l="1"/>
  <c r="N132" i="7"/>
  <c r="S131" i="7"/>
  <c r="K31" i="12" s="1"/>
  <c r="L31" i="12" s="1"/>
  <c r="M31" i="12" s="1"/>
  <c r="N31" i="12"/>
  <c r="T184" i="13"/>
  <c r="U184" i="13"/>
  <c r="V185" i="13"/>
  <c r="G132" i="7"/>
  <c r="L131" i="7"/>
  <c r="G31" i="12" s="1"/>
  <c r="H31" i="12" s="1"/>
  <c r="I31" i="12" s="1"/>
  <c r="N32" i="12" l="1"/>
  <c r="N133" i="7"/>
  <c r="S132" i="7"/>
  <c r="K32" i="12" s="1"/>
  <c r="L32" i="12" s="1"/>
  <c r="M32" i="12" s="1"/>
  <c r="J32" i="12"/>
  <c r="T185" i="13"/>
  <c r="U185" i="13"/>
  <c r="V186" i="13"/>
  <c r="L132" i="7"/>
  <c r="G32" i="12" s="1"/>
  <c r="H32" i="12" s="1"/>
  <c r="I32" i="12" s="1"/>
  <c r="G133" i="7"/>
  <c r="J33" i="12" l="1"/>
  <c r="N134" i="7"/>
  <c r="S133" i="7"/>
  <c r="K33" i="12" s="1"/>
  <c r="L33" i="12" s="1"/>
  <c r="M33" i="12" s="1"/>
  <c r="N33" i="12"/>
  <c r="U186" i="13"/>
  <c r="V187" i="13"/>
  <c r="T186" i="13"/>
  <c r="G134" i="7"/>
  <c r="L133" i="7"/>
  <c r="G33" i="12" s="1"/>
  <c r="H33" i="12" s="1"/>
  <c r="I33" i="12" s="1"/>
  <c r="M34" i="12" l="1"/>
  <c r="N34" i="12"/>
  <c r="N135" i="7"/>
  <c r="S134" i="7"/>
  <c r="K34" i="12" s="1"/>
  <c r="L34" i="12" s="1"/>
  <c r="J34" i="12"/>
  <c r="T187" i="13"/>
  <c r="U187" i="13"/>
  <c r="V188" i="13"/>
  <c r="L134" i="7"/>
  <c r="G34" i="12" s="1"/>
  <c r="H34" i="12" s="1"/>
  <c r="I34" i="12" s="1"/>
  <c r="G135" i="7"/>
  <c r="N136" i="7" l="1"/>
  <c r="S135" i="7"/>
  <c r="K35" i="12" s="1"/>
  <c r="L35" i="12" s="1"/>
  <c r="M35" i="12"/>
  <c r="J35" i="12"/>
  <c r="N35" i="12"/>
  <c r="N36" i="12" s="1"/>
  <c r="U188" i="13"/>
  <c r="V189" i="13"/>
  <c r="T188" i="13"/>
  <c r="G136" i="7"/>
  <c r="L135" i="7"/>
  <c r="G35" i="12" s="1"/>
  <c r="H35" i="12" s="1"/>
  <c r="I35" i="12" s="1"/>
  <c r="N137" i="7" l="1"/>
  <c r="S136" i="7"/>
  <c r="K36" i="12" s="1"/>
  <c r="L36" i="12" s="1"/>
  <c r="M36" i="12" s="1"/>
  <c r="J36" i="12"/>
  <c r="T189" i="13"/>
  <c r="U189" i="13"/>
  <c r="V190" i="13"/>
  <c r="L136" i="7"/>
  <c r="G36" i="12" s="1"/>
  <c r="H36" i="12" s="1"/>
  <c r="I36" i="12" s="1"/>
  <c r="G137" i="7"/>
  <c r="N37" i="12" l="1"/>
  <c r="J37" i="12"/>
  <c r="N138" i="7"/>
  <c r="S137" i="7"/>
  <c r="K37" i="12" s="1"/>
  <c r="L37" i="12" s="1"/>
  <c r="M37" i="12" s="1"/>
  <c r="V191" i="13"/>
  <c r="T190" i="13"/>
  <c r="U190" i="13"/>
  <c r="G138" i="7"/>
  <c r="L137" i="7"/>
  <c r="G37" i="12" s="1"/>
  <c r="H37" i="12" s="1"/>
  <c r="I37" i="12" s="1"/>
  <c r="I38" i="12" l="1"/>
  <c r="J38" i="12"/>
  <c r="N38" i="12"/>
  <c r="N139" i="7"/>
  <c r="S138" i="7"/>
  <c r="K38" i="12" s="1"/>
  <c r="L38" i="12" s="1"/>
  <c r="M38" i="12" s="1"/>
  <c r="T191" i="13"/>
  <c r="U191" i="13"/>
  <c r="V192" i="13"/>
  <c r="L138" i="7"/>
  <c r="G38" i="12" s="1"/>
  <c r="H38" i="12" s="1"/>
  <c r="G139" i="7"/>
  <c r="N39" i="12" l="1"/>
  <c r="N140" i="7"/>
  <c r="S139" i="7"/>
  <c r="K39" i="12" s="1"/>
  <c r="L39" i="12" s="1"/>
  <c r="M39" i="12" s="1"/>
  <c r="J39" i="12"/>
  <c r="T192" i="13"/>
  <c r="U192" i="13"/>
  <c r="V193" i="13"/>
  <c r="L139" i="7"/>
  <c r="G39" i="12" s="1"/>
  <c r="H39" i="12" s="1"/>
  <c r="I39" i="12" s="1"/>
  <c r="G140" i="7"/>
  <c r="M40" i="12" l="1"/>
  <c r="J40" i="12"/>
  <c r="N141" i="7"/>
  <c r="S140" i="7"/>
  <c r="K40" i="12" s="1"/>
  <c r="L40" i="12" s="1"/>
  <c r="N40" i="12"/>
  <c r="N41" i="12" s="1"/>
  <c r="U193" i="13"/>
  <c r="V194" i="13"/>
  <c r="T193" i="13"/>
  <c r="L140" i="7"/>
  <c r="G40" i="12" s="1"/>
  <c r="H40" i="12" s="1"/>
  <c r="I40" i="12" s="1"/>
  <c r="G141" i="7"/>
  <c r="N142" i="7" l="1"/>
  <c r="S141" i="7"/>
  <c r="K41" i="12" s="1"/>
  <c r="L41" i="12" s="1"/>
  <c r="M41" i="12" s="1"/>
  <c r="J41" i="12"/>
  <c r="T194" i="13"/>
  <c r="U194" i="13"/>
  <c r="V195" i="13"/>
  <c r="G142" i="7"/>
  <c r="L141" i="7"/>
  <c r="G41" i="12" s="1"/>
  <c r="H41" i="12" s="1"/>
  <c r="I41" i="12" s="1"/>
  <c r="N42" i="12" l="1"/>
  <c r="J42" i="12"/>
  <c r="N143" i="7"/>
  <c r="S142" i="7"/>
  <c r="K42" i="12" s="1"/>
  <c r="L42" i="12" s="1"/>
  <c r="M42" i="12" s="1"/>
  <c r="T195" i="13"/>
  <c r="V196" i="13"/>
  <c r="U195" i="13"/>
  <c r="L142" i="7"/>
  <c r="G42" i="12" s="1"/>
  <c r="H42" i="12" s="1"/>
  <c r="I42" i="12" s="1"/>
  <c r="G143" i="7"/>
  <c r="M43" i="12" l="1"/>
  <c r="J43" i="12"/>
  <c r="N144" i="7"/>
  <c r="S143" i="7"/>
  <c r="K43" i="12" s="1"/>
  <c r="L43" i="12" s="1"/>
  <c r="N43" i="12"/>
  <c r="N44" i="12" s="1"/>
  <c r="V197" i="13"/>
  <c r="U196" i="13"/>
  <c r="T196" i="13"/>
  <c r="G144" i="7"/>
  <c r="L143" i="7"/>
  <c r="G43" i="12" s="1"/>
  <c r="H43" i="12" s="1"/>
  <c r="I43" i="12" s="1"/>
  <c r="N145" i="7" l="1"/>
  <c r="S144" i="7"/>
  <c r="K44" i="12" s="1"/>
  <c r="L44" i="12" s="1"/>
  <c r="M44" i="12" s="1"/>
  <c r="J44" i="12"/>
  <c r="V198" i="13"/>
  <c r="T197" i="13"/>
  <c r="U197" i="13"/>
  <c r="L144" i="7"/>
  <c r="G44" i="12" s="1"/>
  <c r="H44" i="12" s="1"/>
  <c r="I44" i="12" s="1"/>
  <c r="G145" i="7"/>
  <c r="N45" i="12" l="1"/>
  <c r="J45" i="12"/>
  <c r="N146" i="7"/>
  <c r="S145" i="7"/>
  <c r="K45" i="12" s="1"/>
  <c r="L45" i="12" s="1"/>
  <c r="M45" i="12" s="1"/>
  <c r="U198" i="13"/>
  <c r="V199" i="13"/>
  <c r="T198" i="13"/>
  <c r="L145" i="7"/>
  <c r="G45" i="12" s="1"/>
  <c r="H45" i="12" s="1"/>
  <c r="I45" i="12" s="1"/>
  <c r="G146" i="7"/>
  <c r="J46" i="12" l="1"/>
  <c r="N46" i="12"/>
  <c r="N147" i="7"/>
  <c r="S146" i="7"/>
  <c r="K46" i="12" s="1"/>
  <c r="L46" i="12" s="1"/>
  <c r="M46" i="12" s="1"/>
  <c r="U199" i="13"/>
  <c r="T199" i="13"/>
  <c r="V200" i="13"/>
  <c r="L146" i="7"/>
  <c r="G46" i="12" s="1"/>
  <c r="H46" i="12" s="1"/>
  <c r="I46" i="12" s="1"/>
  <c r="G147" i="7"/>
  <c r="N47" i="12" l="1"/>
  <c r="N148" i="7"/>
  <c r="S147" i="7"/>
  <c r="K47" i="12" s="1"/>
  <c r="L47" i="12" s="1"/>
  <c r="M47" i="12" s="1"/>
  <c r="J47" i="12"/>
  <c r="U200" i="13"/>
  <c r="T200" i="13"/>
  <c r="V201" i="13"/>
  <c r="L147" i="7"/>
  <c r="G47" i="12" s="1"/>
  <c r="H47" i="12" s="1"/>
  <c r="I47" i="12" s="1"/>
  <c r="G148" i="7"/>
  <c r="J48" i="12" l="1"/>
  <c r="N48" i="12"/>
  <c r="N149" i="7"/>
  <c r="S148" i="7"/>
  <c r="K48" i="12" s="1"/>
  <c r="L48" i="12" s="1"/>
  <c r="M48" i="12" s="1"/>
  <c r="U201" i="13"/>
  <c r="V202" i="13"/>
  <c r="T201" i="13"/>
  <c r="L148" i="7"/>
  <c r="G48" i="12" s="1"/>
  <c r="H48" i="12" s="1"/>
  <c r="I48" i="12" s="1"/>
  <c r="G149" i="7"/>
  <c r="J49" i="12" l="1"/>
  <c r="N49" i="12"/>
  <c r="N150" i="7"/>
  <c r="S149" i="7"/>
  <c r="K49" i="12" s="1"/>
  <c r="L49" i="12" s="1"/>
  <c r="M49" i="12" s="1"/>
  <c r="T202" i="13"/>
  <c r="U202" i="13"/>
  <c r="V203" i="13"/>
  <c r="L149" i="7"/>
  <c r="G49" i="12" s="1"/>
  <c r="H49" i="12" s="1"/>
  <c r="I49" i="12" s="1"/>
  <c r="G150" i="7"/>
  <c r="J50" i="12" l="1"/>
  <c r="N50" i="12"/>
  <c r="N151" i="7"/>
  <c r="S150" i="7"/>
  <c r="K50" i="12" s="1"/>
  <c r="L50" i="12" s="1"/>
  <c r="M50" i="12" s="1"/>
  <c r="V204" i="13"/>
  <c r="T203" i="13"/>
  <c r="U203" i="13"/>
  <c r="L150" i="7"/>
  <c r="G50" i="12" s="1"/>
  <c r="H50" i="12" s="1"/>
  <c r="I50" i="12" s="1"/>
  <c r="G151" i="7"/>
  <c r="J51" i="12" l="1"/>
  <c r="N51" i="12"/>
  <c r="N152" i="7"/>
  <c r="S151" i="7"/>
  <c r="K51" i="12" s="1"/>
  <c r="L51" i="12" s="1"/>
  <c r="M51" i="12" s="1"/>
  <c r="U204" i="13"/>
  <c r="V205" i="13"/>
  <c r="T204" i="13"/>
  <c r="L151" i="7"/>
  <c r="G51" i="12" s="1"/>
  <c r="H51" i="12" s="1"/>
  <c r="I51" i="12" s="1"/>
  <c r="G152" i="7"/>
  <c r="M52" i="12" l="1"/>
  <c r="N52" i="12"/>
  <c r="N153" i="7"/>
  <c r="S152" i="7"/>
  <c r="K52" i="12" s="1"/>
  <c r="L52" i="12" s="1"/>
  <c r="J52" i="12"/>
  <c r="V206" i="13"/>
  <c r="T205" i="13"/>
  <c r="U205" i="13"/>
  <c r="L152" i="7"/>
  <c r="G52" i="12" s="1"/>
  <c r="H52" i="12" s="1"/>
  <c r="I52" i="12" s="1"/>
  <c r="G153" i="7"/>
  <c r="J53" i="12" l="1"/>
  <c r="N154" i="7"/>
  <c r="S153" i="7"/>
  <c r="K53" i="12" s="1"/>
  <c r="L53" i="12" s="1"/>
  <c r="M53" i="12" s="1"/>
  <c r="N53" i="12"/>
  <c r="U206" i="13"/>
  <c r="V207" i="13"/>
  <c r="T206" i="13"/>
  <c r="G154" i="7"/>
  <c r="L153" i="7"/>
  <c r="G53" i="12" s="1"/>
  <c r="H53" i="12" s="1"/>
  <c r="I53" i="12" s="1"/>
  <c r="N54" i="12" l="1"/>
  <c r="J54" i="12"/>
  <c r="N155" i="7"/>
  <c r="S154" i="7"/>
  <c r="K54" i="12" s="1"/>
  <c r="L54" i="12" s="1"/>
  <c r="M54" i="12" s="1"/>
  <c r="T207" i="13"/>
  <c r="U207" i="13"/>
  <c r="V208" i="13"/>
  <c r="G155" i="7"/>
  <c r="L154" i="7"/>
  <c r="G54" i="12" s="1"/>
  <c r="H54" i="12" s="1"/>
  <c r="I54" i="12" s="1"/>
  <c r="I55" i="12" l="1"/>
  <c r="J55" i="12"/>
  <c r="N55" i="12"/>
  <c r="N156" i="7"/>
  <c r="S155" i="7"/>
  <c r="K55" i="12" s="1"/>
  <c r="L55" i="12" s="1"/>
  <c r="M55" i="12" s="1"/>
  <c r="T208" i="13"/>
  <c r="U208" i="13"/>
  <c r="V209" i="13"/>
  <c r="G156" i="7"/>
  <c r="L155" i="7"/>
  <c r="G55" i="12" s="1"/>
  <c r="H55" i="12" s="1"/>
  <c r="N56" i="12" l="1"/>
  <c r="N157" i="7"/>
  <c r="S156" i="7"/>
  <c r="K56" i="12" s="1"/>
  <c r="L56" i="12" s="1"/>
  <c r="M56" i="12" s="1"/>
  <c r="J56" i="12"/>
  <c r="V210" i="13"/>
  <c r="U209" i="13"/>
  <c r="T209" i="13"/>
  <c r="G157" i="7"/>
  <c r="L156" i="7"/>
  <c r="G56" i="12" s="1"/>
  <c r="H56" i="12" s="1"/>
  <c r="I56" i="12" s="1"/>
  <c r="N57" i="12" l="1"/>
  <c r="J57" i="12"/>
  <c r="N158" i="7"/>
  <c r="S157" i="7"/>
  <c r="K57" i="12" s="1"/>
  <c r="L57" i="12" s="1"/>
  <c r="M57" i="12" s="1"/>
  <c r="T210" i="13"/>
  <c r="V211" i="13"/>
  <c r="U210" i="13"/>
  <c r="L157" i="7"/>
  <c r="G57" i="12" s="1"/>
  <c r="H57" i="12" s="1"/>
  <c r="I57" i="12" s="1"/>
  <c r="G158" i="7"/>
  <c r="N58" i="12" l="1"/>
  <c r="J58" i="12"/>
  <c r="N159" i="7"/>
  <c r="S158" i="7"/>
  <c r="K58" i="12" s="1"/>
  <c r="L58" i="12" s="1"/>
  <c r="M58" i="12" s="1"/>
  <c r="T211" i="13"/>
  <c r="V212" i="13"/>
  <c r="U211" i="13"/>
  <c r="G159" i="7"/>
  <c r="L158" i="7"/>
  <c r="G58" i="12" s="1"/>
  <c r="H58" i="12" s="1"/>
  <c r="I58" i="12" s="1"/>
  <c r="I59" i="12" l="1"/>
  <c r="J59" i="12"/>
  <c r="N59" i="12"/>
  <c r="N160" i="7"/>
  <c r="S159" i="7"/>
  <c r="K59" i="12" s="1"/>
  <c r="L59" i="12" s="1"/>
  <c r="M59" i="12" s="1"/>
  <c r="U212" i="13"/>
  <c r="T212" i="13"/>
  <c r="V213" i="13"/>
  <c r="L159" i="7"/>
  <c r="G59" i="12" s="1"/>
  <c r="H59" i="12" s="1"/>
  <c r="G160" i="7"/>
  <c r="N60" i="12" l="1"/>
  <c r="N161" i="7"/>
  <c r="S160" i="7"/>
  <c r="K60" i="12" s="1"/>
  <c r="L60" i="12" s="1"/>
  <c r="M60" i="12" s="1"/>
  <c r="J60" i="12"/>
  <c r="V214" i="13"/>
  <c r="U213" i="13"/>
  <c r="T213" i="13"/>
  <c r="G161" i="7"/>
  <c r="L160" i="7"/>
  <c r="G60" i="12" s="1"/>
  <c r="H60" i="12" s="1"/>
  <c r="I60" i="12" s="1"/>
  <c r="M61" i="12" l="1"/>
  <c r="J61" i="12"/>
  <c r="N162" i="7"/>
  <c r="S161" i="7"/>
  <c r="K61" i="12" s="1"/>
  <c r="L61" i="12" s="1"/>
  <c r="N61" i="12"/>
  <c r="N62" i="12" s="1"/>
  <c r="T214" i="13"/>
  <c r="V215" i="13"/>
  <c r="U214" i="13"/>
  <c r="G162" i="7"/>
  <c r="L161" i="7"/>
  <c r="G61" i="12" s="1"/>
  <c r="H61" i="12" s="1"/>
  <c r="I61" i="12" s="1"/>
  <c r="N163" i="7" l="1"/>
  <c r="S162" i="7"/>
  <c r="K62" i="12" s="1"/>
  <c r="L62" i="12" s="1"/>
  <c r="M62" i="12" s="1"/>
  <c r="J62" i="12"/>
  <c r="U215" i="13"/>
  <c r="T215" i="13"/>
  <c r="V216" i="13"/>
  <c r="G163" i="7"/>
  <c r="L162" i="7"/>
  <c r="G62" i="12" s="1"/>
  <c r="H62" i="12" s="1"/>
  <c r="I62" i="12" s="1"/>
  <c r="N63" i="12" l="1"/>
  <c r="J63" i="12"/>
  <c r="N164" i="7"/>
  <c r="S163" i="7"/>
  <c r="K63" i="12" s="1"/>
  <c r="L63" i="12" s="1"/>
  <c r="M63" i="12" s="1"/>
  <c r="U216" i="13"/>
  <c r="V217" i="13"/>
  <c r="T216" i="13"/>
  <c r="G164" i="7"/>
  <c r="L163" i="7"/>
  <c r="G63" i="12" s="1"/>
  <c r="H63" i="12" s="1"/>
  <c r="I63" i="12" s="1"/>
  <c r="J64" i="12" l="1"/>
  <c r="N165" i="7"/>
  <c r="S164" i="7"/>
  <c r="K64" i="12" s="1"/>
  <c r="L64" i="12" s="1"/>
  <c r="M64" i="12" s="1"/>
  <c r="N64" i="12"/>
  <c r="T217" i="13"/>
  <c r="U217" i="13"/>
  <c r="V218" i="13"/>
  <c r="G165" i="7"/>
  <c r="L164" i="7"/>
  <c r="G64" i="12" s="1"/>
  <c r="H64" i="12" s="1"/>
  <c r="I64" i="12" s="1"/>
  <c r="N65" i="12" l="1"/>
  <c r="N166" i="7"/>
  <c r="S165" i="7"/>
  <c r="K65" i="12" s="1"/>
  <c r="L65" i="12" s="1"/>
  <c r="M65" i="12" s="1"/>
  <c r="J65" i="12"/>
  <c r="T218" i="13"/>
  <c r="V219" i="13"/>
  <c r="U218" i="13"/>
  <c r="L165" i="7"/>
  <c r="G65" i="12" s="1"/>
  <c r="H65" i="12" s="1"/>
  <c r="I65" i="12" s="1"/>
  <c r="G166" i="7"/>
  <c r="J66" i="12" l="1"/>
  <c r="N167" i="7"/>
  <c r="S166" i="7"/>
  <c r="K66" i="12" s="1"/>
  <c r="L66" i="12" s="1"/>
  <c r="M66" i="12" s="1"/>
  <c r="N66" i="12"/>
  <c r="U219" i="13"/>
  <c r="T219" i="13"/>
  <c r="V220" i="13"/>
  <c r="G167" i="7"/>
  <c r="L166" i="7"/>
  <c r="G66" i="12" s="1"/>
  <c r="H66" i="12" s="1"/>
  <c r="I66" i="12" s="1"/>
  <c r="N67" i="12" l="1"/>
  <c r="N168" i="7"/>
  <c r="S167" i="7"/>
  <c r="K67" i="12" s="1"/>
  <c r="L67" i="12" s="1"/>
  <c r="M67" i="12" s="1"/>
  <c r="J67" i="12"/>
  <c r="V221" i="13"/>
  <c r="U220" i="13"/>
  <c r="T220" i="13"/>
  <c r="L167" i="7"/>
  <c r="G67" i="12" s="1"/>
  <c r="H67" i="12" s="1"/>
  <c r="I67" i="12" s="1"/>
  <c r="G168" i="7"/>
  <c r="J68" i="12" l="1"/>
  <c r="N169" i="7"/>
  <c r="S168" i="7"/>
  <c r="K68" i="12" s="1"/>
  <c r="L68" i="12" s="1"/>
  <c r="M68" i="12" s="1"/>
  <c r="N68" i="12"/>
  <c r="T221" i="13"/>
  <c r="V222" i="13"/>
  <c r="U221" i="13"/>
  <c r="G169" i="7"/>
  <c r="L168" i="7"/>
  <c r="G68" i="12" s="1"/>
  <c r="H68" i="12" s="1"/>
  <c r="I68" i="12" s="1"/>
  <c r="N69" i="12" l="1"/>
  <c r="N170" i="7"/>
  <c r="S169" i="7"/>
  <c r="K69" i="12" s="1"/>
  <c r="L69" i="12" s="1"/>
  <c r="M69" i="12" s="1"/>
  <c r="J69" i="12"/>
  <c r="T222" i="13"/>
  <c r="U222" i="13"/>
  <c r="V223" i="13"/>
  <c r="G170" i="7"/>
  <c r="L169" i="7"/>
  <c r="G69" i="12" s="1"/>
  <c r="H69" i="12" s="1"/>
  <c r="I69" i="12" s="1"/>
  <c r="N70" i="12" l="1"/>
  <c r="J70" i="12"/>
  <c r="N171" i="7"/>
  <c r="S170" i="7"/>
  <c r="K70" i="12" s="1"/>
  <c r="L70" i="12" s="1"/>
  <c r="M70" i="12" s="1"/>
  <c r="V224" i="13"/>
  <c r="U223" i="13"/>
  <c r="T223" i="13"/>
  <c r="G171" i="7"/>
  <c r="L170" i="7"/>
  <c r="G70" i="12" s="1"/>
  <c r="H70" i="12" s="1"/>
  <c r="I70" i="12" s="1"/>
  <c r="J71" i="12" l="1"/>
  <c r="N71" i="12"/>
  <c r="N172" i="7"/>
  <c r="S171" i="7"/>
  <c r="K71" i="12" s="1"/>
  <c r="L71" i="12" s="1"/>
  <c r="M71" i="12" s="1"/>
  <c r="V225" i="13"/>
  <c r="T224" i="13"/>
  <c r="U224" i="13"/>
  <c r="G172" i="7"/>
  <c r="L171" i="7"/>
  <c r="G71" i="12" s="1"/>
  <c r="H71" i="12" s="1"/>
  <c r="I71" i="12" s="1"/>
  <c r="N72" i="12" l="1"/>
  <c r="N173" i="7"/>
  <c r="S172" i="7"/>
  <c r="K72" i="12" s="1"/>
  <c r="L72" i="12" s="1"/>
  <c r="M72" i="12" s="1"/>
  <c r="J72" i="12"/>
  <c r="U225" i="13"/>
  <c r="V226" i="13"/>
  <c r="T225" i="13"/>
  <c r="G173" i="7"/>
  <c r="L172" i="7"/>
  <c r="G72" i="12" s="1"/>
  <c r="H72" i="12" s="1"/>
  <c r="I72" i="12" s="1"/>
  <c r="J73" i="12" l="1"/>
  <c r="N174" i="7"/>
  <c r="S173" i="7"/>
  <c r="K73" i="12" s="1"/>
  <c r="L73" i="12" s="1"/>
  <c r="M73" i="12" s="1"/>
  <c r="N73" i="12"/>
  <c r="T226" i="13"/>
  <c r="U226" i="13"/>
  <c r="V227" i="13"/>
  <c r="L173" i="7"/>
  <c r="G73" i="12" s="1"/>
  <c r="H73" i="12" s="1"/>
  <c r="I73" i="12" s="1"/>
  <c r="G174" i="7"/>
  <c r="N74" i="12" l="1"/>
  <c r="N175" i="7"/>
  <c r="S174" i="7"/>
  <c r="K74" i="12" s="1"/>
  <c r="L74" i="12" s="1"/>
  <c r="M74" i="12" s="1"/>
  <c r="J74" i="12"/>
  <c r="T227" i="13"/>
  <c r="U227" i="13"/>
  <c r="V228" i="13"/>
  <c r="G175" i="7"/>
  <c r="L174" i="7"/>
  <c r="G74" i="12" s="1"/>
  <c r="H74" i="12" s="1"/>
  <c r="I74" i="12" s="1"/>
  <c r="J75" i="12" l="1"/>
  <c r="N176" i="7"/>
  <c r="S175" i="7"/>
  <c r="K75" i="12" s="1"/>
  <c r="L75" i="12" s="1"/>
  <c r="M75" i="12" s="1"/>
  <c r="N75" i="12"/>
  <c r="T228" i="13"/>
  <c r="U228" i="13"/>
  <c r="V229" i="13"/>
  <c r="L175" i="7"/>
  <c r="G75" i="12" s="1"/>
  <c r="H75" i="12" s="1"/>
  <c r="I75" i="12" s="1"/>
  <c r="G176" i="7"/>
  <c r="J76" i="12" l="1"/>
  <c r="N76" i="12"/>
  <c r="N177" i="7"/>
  <c r="S176" i="7"/>
  <c r="K76" i="12" s="1"/>
  <c r="L76" i="12" s="1"/>
  <c r="M76" i="12" s="1"/>
  <c r="V230" i="13"/>
  <c r="T229" i="13"/>
  <c r="U229" i="13"/>
  <c r="G177" i="7"/>
  <c r="L176" i="7"/>
  <c r="G76" i="12" s="1"/>
  <c r="H76" i="12" s="1"/>
  <c r="I76" i="12" s="1"/>
  <c r="N77" i="12" l="1"/>
  <c r="N178" i="7"/>
  <c r="S177" i="7"/>
  <c r="K77" i="12" s="1"/>
  <c r="L77" i="12" s="1"/>
  <c r="M77" i="12" s="1"/>
  <c r="J77" i="12"/>
  <c r="U230" i="13"/>
  <c r="V231" i="13"/>
  <c r="T230" i="13"/>
  <c r="L177" i="7"/>
  <c r="G77" i="12" s="1"/>
  <c r="H77" i="12" s="1"/>
  <c r="I77" i="12" s="1"/>
  <c r="G178" i="7"/>
  <c r="J78" i="12" l="1"/>
  <c r="N179" i="7"/>
  <c r="S178" i="7"/>
  <c r="K78" i="12" s="1"/>
  <c r="L78" i="12" s="1"/>
  <c r="M78" i="12" s="1"/>
  <c r="N78" i="12"/>
  <c r="T231" i="13"/>
  <c r="U231" i="13"/>
  <c r="V232" i="13"/>
  <c r="G179" i="7"/>
  <c r="L178" i="7"/>
  <c r="G78" i="12" s="1"/>
  <c r="H78" i="12" s="1"/>
  <c r="I78" i="12" s="1"/>
  <c r="N79" i="12" l="1"/>
  <c r="N180" i="7"/>
  <c r="S179" i="7"/>
  <c r="K79" i="12" s="1"/>
  <c r="L79" i="12" s="1"/>
  <c r="M79" i="12" s="1"/>
  <c r="J79" i="12"/>
  <c r="T232" i="13"/>
  <c r="U232" i="13"/>
  <c r="V233" i="13"/>
  <c r="G180" i="7"/>
  <c r="L179" i="7"/>
  <c r="G79" i="12" s="1"/>
  <c r="H79" i="12" s="1"/>
  <c r="I79" i="12" s="1"/>
  <c r="J80" i="12" l="1"/>
  <c r="N181" i="7"/>
  <c r="S180" i="7"/>
  <c r="K80" i="12" s="1"/>
  <c r="L80" i="12" s="1"/>
  <c r="M80" i="12" s="1"/>
  <c r="N80" i="12"/>
  <c r="V234" i="13"/>
  <c r="T233" i="13"/>
  <c r="U233" i="13"/>
  <c r="G181" i="7"/>
  <c r="L180" i="7"/>
  <c r="G80" i="12" s="1"/>
  <c r="H80" i="12" s="1"/>
  <c r="I80" i="12" s="1"/>
  <c r="N81" i="12" l="1"/>
  <c r="N182" i="7"/>
  <c r="S181" i="7"/>
  <c r="K81" i="12" s="1"/>
  <c r="L81" i="12" s="1"/>
  <c r="M81" i="12" s="1"/>
  <c r="J81" i="12"/>
  <c r="U234" i="13"/>
  <c r="V235" i="13"/>
  <c r="T234" i="13"/>
  <c r="L181" i="7"/>
  <c r="G81" i="12" s="1"/>
  <c r="H81" i="12" s="1"/>
  <c r="I81" i="12" s="1"/>
  <c r="G182" i="7"/>
  <c r="J82" i="12" l="1"/>
  <c r="N183" i="7"/>
  <c r="S182" i="7"/>
  <c r="K82" i="12" s="1"/>
  <c r="L82" i="12" s="1"/>
  <c r="M82" i="12" s="1"/>
  <c r="N82" i="12"/>
  <c r="U235" i="13"/>
  <c r="V236" i="13"/>
  <c r="T235" i="13"/>
  <c r="G183" i="7"/>
  <c r="L182" i="7"/>
  <c r="G82" i="12" s="1"/>
  <c r="H82" i="12" s="1"/>
  <c r="I82" i="12" s="1"/>
  <c r="N83" i="12" l="1"/>
  <c r="N184" i="7"/>
  <c r="S183" i="7"/>
  <c r="K83" i="12" s="1"/>
  <c r="L83" i="12" s="1"/>
  <c r="M83" i="12" s="1"/>
  <c r="J83" i="12"/>
  <c r="U236" i="13"/>
  <c r="T236" i="13"/>
  <c r="V237" i="13"/>
  <c r="L183" i="7"/>
  <c r="G83" i="12" s="1"/>
  <c r="H83" i="12" s="1"/>
  <c r="I83" i="12" s="1"/>
  <c r="G184" i="7"/>
  <c r="J84" i="12" l="1"/>
  <c r="N185" i="7"/>
  <c r="S184" i="7"/>
  <c r="K84" i="12" s="1"/>
  <c r="L84" i="12" s="1"/>
  <c r="M84" i="12" s="1"/>
  <c r="N84" i="12"/>
  <c r="V238" i="13"/>
  <c r="U237" i="13"/>
  <c r="T237" i="13"/>
  <c r="G185" i="7"/>
  <c r="L184" i="7"/>
  <c r="G84" i="12" s="1"/>
  <c r="H84" i="12" s="1"/>
  <c r="I84" i="12" s="1"/>
  <c r="N85" i="12" l="1"/>
  <c r="N186" i="7"/>
  <c r="S185" i="7"/>
  <c r="K85" i="12" s="1"/>
  <c r="L85" i="12" s="1"/>
  <c r="M85" i="12" s="1"/>
  <c r="J85" i="12"/>
  <c r="T238" i="13"/>
  <c r="V239" i="13"/>
  <c r="U238" i="13"/>
  <c r="G186" i="7"/>
  <c r="L185" i="7"/>
  <c r="G85" i="12" s="1"/>
  <c r="H85" i="12" s="1"/>
  <c r="I85" i="12" s="1"/>
  <c r="J86" i="12" l="1"/>
  <c r="N187" i="7"/>
  <c r="S186" i="7"/>
  <c r="K86" i="12" s="1"/>
  <c r="L86" i="12" s="1"/>
  <c r="M86" i="12" s="1"/>
  <c r="N86" i="12"/>
  <c r="U239" i="13"/>
  <c r="T239" i="13"/>
  <c r="V240" i="13"/>
  <c r="G187" i="7"/>
  <c r="L186" i="7"/>
  <c r="G86" i="12" s="1"/>
  <c r="H86" i="12" s="1"/>
  <c r="I86" i="12" s="1"/>
  <c r="N87" i="12" l="1"/>
  <c r="N188" i="7"/>
  <c r="S187" i="7"/>
  <c r="K87" i="12" s="1"/>
  <c r="L87" i="12" s="1"/>
  <c r="M87" i="12" s="1"/>
  <c r="J87" i="12"/>
  <c r="V241" i="13"/>
  <c r="U240" i="13"/>
  <c r="T240" i="13"/>
  <c r="G188" i="7"/>
  <c r="L187" i="7"/>
  <c r="G87" i="12" s="1"/>
  <c r="H87" i="12" s="1"/>
  <c r="I87" i="12" s="1"/>
  <c r="J88" i="12" l="1"/>
  <c r="N189" i="7"/>
  <c r="S188" i="7"/>
  <c r="K88" i="12" s="1"/>
  <c r="L88" i="12" s="1"/>
  <c r="M88" i="12" s="1"/>
  <c r="N88" i="12"/>
  <c r="U241" i="13"/>
  <c r="T241" i="13"/>
  <c r="V242" i="13"/>
  <c r="G189" i="7"/>
  <c r="L188" i="7"/>
  <c r="G88" i="12" s="1"/>
  <c r="H88" i="12" s="1"/>
  <c r="I88" i="12" s="1"/>
  <c r="N89" i="12" l="1"/>
  <c r="N190" i="7"/>
  <c r="S189" i="7"/>
  <c r="K89" i="12" s="1"/>
  <c r="L89" i="12" s="1"/>
  <c r="M89" i="12" s="1"/>
  <c r="J89" i="12"/>
  <c r="U242" i="13"/>
  <c r="T242" i="13"/>
  <c r="V243" i="13"/>
  <c r="L189" i="7"/>
  <c r="G89" i="12" s="1"/>
  <c r="H89" i="12" s="1"/>
  <c r="I89" i="12" s="1"/>
  <c r="G190" i="7"/>
  <c r="J90" i="12" l="1"/>
  <c r="N191" i="7"/>
  <c r="S190" i="7"/>
  <c r="K90" i="12" s="1"/>
  <c r="L90" i="12" s="1"/>
  <c r="M90" i="12" s="1"/>
  <c r="N90" i="12"/>
  <c r="U243" i="13"/>
  <c r="V244" i="13"/>
  <c r="T243" i="13"/>
  <c r="G191" i="7"/>
  <c r="L190" i="7"/>
  <c r="G90" i="12" s="1"/>
  <c r="H90" i="12" s="1"/>
  <c r="I90" i="12" s="1"/>
  <c r="N91" i="12" l="1"/>
  <c r="N192" i="7"/>
  <c r="S191" i="7"/>
  <c r="K91" i="12" s="1"/>
  <c r="L91" i="12" s="1"/>
  <c r="M91" i="12" s="1"/>
  <c r="J91" i="12"/>
  <c r="T244" i="13"/>
  <c r="U244" i="13"/>
  <c r="V245" i="13"/>
  <c r="L191" i="7"/>
  <c r="G91" i="12" s="1"/>
  <c r="H91" i="12" s="1"/>
  <c r="I91" i="12" s="1"/>
  <c r="G192" i="7"/>
  <c r="J92" i="12" l="1"/>
  <c r="N193" i="7"/>
  <c r="S192" i="7"/>
  <c r="K92" i="12" s="1"/>
  <c r="L92" i="12" s="1"/>
  <c r="M92" i="12" s="1"/>
  <c r="N92" i="12"/>
  <c r="V246" i="13"/>
  <c r="T245" i="13"/>
  <c r="U245" i="13"/>
  <c r="G193" i="7"/>
  <c r="L192" i="7"/>
  <c r="G92" i="12" s="1"/>
  <c r="H92" i="12" s="1"/>
  <c r="I92" i="12" s="1"/>
  <c r="N93" i="12" l="1"/>
  <c r="N194" i="7"/>
  <c r="S193" i="7"/>
  <c r="K93" i="12" s="1"/>
  <c r="L93" i="12" s="1"/>
  <c r="M93" i="12" s="1"/>
  <c r="J93" i="12"/>
  <c r="V247" i="13"/>
  <c r="T246" i="13"/>
  <c r="U246" i="13"/>
  <c r="L193" i="7"/>
  <c r="G93" i="12" s="1"/>
  <c r="H93" i="12" s="1"/>
  <c r="I93" i="12" s="1"/>
  <c r="G194" i="7"/>
  <c r="J94" i="12" l="1"/>
  <c r="N195" i="7"/>
  <c r="S194" i="7"/>
  <c r="K94" i="12" s="1"/>
  <c r="L94" i="12" s="1"/>
  <c r="M94" i="12" s="1"/>
  <c r="N94" i="12"/>
  <c r="U247" i="13"/>
  <c r="T247" i="13"/>
  <c r="V248" i="13"/>
  <c r="G195" i="7"/>
  <c r="L194" i="7"/>
  <c r="G94" i="12" s="1"/>
  <c r="H94" i="12" s="1"/>
  <c r="I94" i="12" s="1"/>
  <c r="N95" i="12" l="1"/>
  <c r="N196" i="7"/>
  <c r="S195" i="7"/>
  <c r="K95" i="12" s="1"/>
  <c r="L95" i="12" s="1"/>
  <c r="M95" i="12" s="1"/>
  <c r="J95" i="12"/>
  <c r="V249" i="13"/>
  <c r="U248" i="13"/>
  <c r="T248" i="13"/>
  <c r="G196" i="7"/>
  <c r="L195" i="7"/>
  <c r="G95" i="12" s="1"/>
  <c r="H95" i="12" s="1"/>
  <c r="I95" i="12" s="1"/>
  <c r="J96" i="12" l="1"/>
  <c r="N197" i="7"/>
  <c r="S196" i="7"/>
  <c r="K96" i="12" s="1"/>
  <c r="L96" i="12" s="1"/>
  <c r="M96" i="12" s="1"/>
  <c r="N96" i="12"/>
  <c r="T249" i="13"/>
  <c r="V250" i="13"/>
  <c r="U249" i="13"/>
  <c r="G197" i="7"/>
  <c r="L196" i="7"/>
  <c r="G96" i="12" s="1"/>
  <c r="H96" i="12" s="1"/>
  <c r="I96" i="12" s="1"/>
  <c r="N97" i="12" l="1"/>
  <c r="N198" i="7"/>
  <c r="S197" i="7"/>
  <c r="K97" i="12" s="1"/>
  <c r="L97" i="12" s="1"/>
  <c r="M97" i="12" s="1"/>
  <c r="J97" i="12"/>
  <c r="T250" i="13"/>
  <c r="V251" i="13"/>
  <c r="U250" i="13"/>
  <c r="L197" i="7"/>
  <c r="G97" i="12" s="1"/>
  <c r="H97" i="12" s="1"/>
  <c r="I97" i="12" s="1"/>
  <c r="G198" i="7"/>
  <c r="J98" i="12" l="1"/>
  <c r="N199" i="7"/>
  <c r="S198" i="7"/>
  <c r="K98" i="12" s="1"/>
  <c r="L98" i="12" s="1"/>
  <c r="M98" i="12" s="1"/>
  <c r="N98" i="12"/>
  <c r="V252" i="13"/>
  <c r="U251" i="13"/>
  <c r="T251" i="13"/>
  <c r="G199" i="7"/>
  <c r="L198" i="7"/>
  <c r="G98" i="12" s="1"/>
  <c r="H98" i="12" s="1"/>
  <c r="I98" i="12" s="1"/>
  <c r="N99" i="12" l="1"/>
  <c r="N200" i="7"/>
  <c r="S199" i="7"/>
  <c r="K99" i="12" s="1"/>
  <c r="L99" i="12" s="1"/>
  <c r="M99" i="12" s="1"/>
  <c r="J99" i="12"/>
  <c r="V253" i="13"/>
  <c r="T252" i="13"/>
  <c r="U252" i="13"/>
  <c r="L199" i="7"/>
  <c r="G99" i="12" s="1"/>
  <c r="H99" i="12" s="1"/>
  <c r="I99" i="12" s="1"/>
  <c r="G200" i="7"/>
  <c r="J100" i="12" l="1"/>
  <c r="N201" i="7"/>
  <c r="S200" i="7"/>
  <c r="K100" i="12" s="1"/>
  <c r="L100" i="12" s="1"/>
  <c r="M100" i="12" s="1"/>
  <c r="N100" i="12"/>
  <c r="U253" i="13"/>
  <c r="V254" i="13"/>
  <c r="T253" i="13"/>
  <c r="G201" i="7"/>
  <c r="L200" i="7"/>
  <c r="G100" i="12" s="1"/>
  <c r="H100" i="12" s="1"/>
  <c r="I100" i="12" s="1"/>
  <c r="N101" i="12" l="1"/>
  <c r="N202" i="7"/>
  <c r="S201" i="7"/>
  <c r="K101" i="12" s="1"/>
  <c r="L101" i="12" s="1"/>
  <c r="M101" i="12" s="1"/>
  <c r="J101" i="12"/>
  <c r="U254" i="13"/>
  <c r="T254" i="13"/>
  <c r="V255" i="13"/>
  <c r="G202" i="7"/>
  <c r="L201" i="7"/>
  <c r="G101" i="12" s="1"/>
  <c r="H101" i="12" s="1"/>
  <c r="I101" i="12" s="1"/>
  <c r="J102" i="12" l="1"/>
  <c r="N203" i="7"/>
  <c r="S202" i="7"/>
  <c r="K102" i="12" s="1"/>
  <c r="L102" i="12" s="1"/>
  <c r="M102" i="12" s="1"/>
  <c r="N102" i="12"/>
  <c r="V256" i="13"/>
  <c r="U255" i="13"/>
  <c r="T255" i="13"/>
  <c r="G203" i="7"/>
  <c r="L202" i="7"/>
  <c r="G102" i="12" s="1"/>
  <c r="H102" i="12" s="1"/>
  <c r="I102" i="12" s="1"/>
  <c r="N103" i="12" l="1"/>
  <c r="N204" i="7"/>
  <c r="S203" i="7"/>
  <c r="K103" i="12" s="1"/>
  <c r="L103" i="12" s="1"/>
  <c r="M103" i="12" s="1"/>
  <c r="J103" i="12"/>
  <c r="V257" i="13"/>
  <c r="T256" i="13"/>
  <c r="U256" i="13"/>
  <c r="G204" i="7"/>
  <c r="L203" i="7"/>
  <c r="G103" i="12" s="1"/>
  <c r="H103" i="12" s="1"/>
  <c r="I103" i="12" s="1"/>
  <c r="J104" i="12" l="1"/>
  <c r="N205" i="7"/>
  <c r="S204" i="7"/>
  <c r="K104" i="12" s="1"/>
  <c r="L104" i="12" s="1"/>
  <c r="M104" i="12" s="1"/>
  <c r="N104" i="12"/>
  <c r="U257" i="13"/>
  <c r="V258" i="13"/>
  <c r="T257" i="13"/>
  <c r="G205" i="7"/>
  <c r="L204" i="7"/>
  <c r="G104" i="12" s="1"/>
  <c r="H104" i="12" s="1"/>
  <c r="I104" i="12" s="1"/>
  <c r="N105" i="12" l="1"/>
  <c r="N206" i="7"/>
  <c r="S205" i="7"/>
  <c r="K105" i="12" s="1"/>
  <c r="L105" i="12" s="1"/>
  <c r="M105" i="12" s="1"/>
  <c r="J105" i="12"/>
  <c r="U258" i="13"/>
  <c r="T258" i="13"/>
  <c r="V259" i="13"/>
  <c r="L205" i="7"/>
  <c r="G105" i="12" s="1"/>
  <c r="H105" i="12" s="1"/>
  <c r="I105" i="12" s="1"/>
  <c r="G206" i="7"/>
  <c r="J106" i="12" l="1"/>
  <c r="N207" i="7"/>
  <c r="S206" i="7"/>
  <c r="K106" i="12" s="1"/>
  <c r="L106" i="12" s="1"/>
  <c r="M106" i="12" s="1"/>
  <c r="N106" i="12"/>
  <c r="V260" i="13"/>
  <c r="U259" i="13"/>
  <c r="T259" i="13"/>
  <c r="G207" i="7"/>
  <c r="L206" i="7"/>
  <c r="G106" i="12" s="1"/>
  <c r="H106" i="12" s="1"/>
  <c r="I106" i="12" s="1"/>
  <c r="N107" i="12" l="1"/>
  <c r="N208" i="7"/>
  <c r="S207" i="7"/>
  <c r="K107" i="12" s="1"/>
  <c r="L107" i="12" s="1"/>
  <c r="M107" i="12" s="1"/>
  <c r="J107" i="12"/>
  <c r="T260" i="13"/>
  <c r="V261" i="13"/>
  <c r="U260" i="13"/>
  <c r="L207" i="7"/>
  <c r="G107" i="12" s="1"/>
  <c r="H107" i="12" s="1"/>
  <c r="I107" i="12" s="1"/>
  <c r="G208" i="7"/>
  <c r="J108" i="12" l="1"/>
  <c r="N209" i="7"/>
  <c r="S208" i="7"/>
  <c r="K108" i="12" s="1"/>
  <c r="L108" i="12" s="1"/>
  <c r="M108" i="12" s="1"/>
  <c r="N108" i="12"/>
  <c r="T261" i="13"/>
  <c r="U261" i="13"/>
  <c r="V262" i="13"/>
  <c r="G209" i="7"/>
  <c r="L208" i="7"/>
  <c r="G108" i="12" s="1"/>
  <c r="H108" i="12" s="1"/>
  <c r="I108" i="12" s="1"/>
  <c r="N109" i="12" l="1"/>
  <c r="N210" i="7"/>
  <c r="S209" i="7"/>
  <c r="K109" i="12" s="1"/>
  <c r="L109" i="12" s="1"/>
  <c r="M109" i="12" s="1"/>
  <c r="J109" i="12"/>
  <c r="V263" i="13"/>
  <c r="T262" i="13"/>
  <c r="U262" i="13"/>
  <c r="L209" i="7"/>
  <c r="G109" i="12" s="1"/>
  <c r="H109" i="12" s="1"/>
  <c r="I109" i="12" s="1"/>
  <c r="G210" i="7"/>
  <c r="J110" i="12" l="1"/>
  <c r="N211" i="7"/>
  <c r="S210" i="7"/>
  <c r="K110" i="12" s="1"/>
  <c r="L110" i="12" s="1"/>
  <c r="M110" i="12" s="1"/>
  <c r="N110" i="12"/>
  <c r="U263" i="13"/>
  <c r="V264" i="13"/>
  <c r="T263" i="13"/>
  <c r="G211" i="7"/>
  <c r="L210" i="7"/>
  <c r="G110" i="12" s="1"/>
  <c r="H110" i="12" s="1"/>
  <c r="I110" i="12" s="1"/>
  <c r="N111" i="12" l="1"/>
  <c r="N212" i="7"/>
  <c r="S211" i="7"/>
  <c r="K111" i="12" s="1"/>
  <c r="L111" i="12" s="1"/>
  <c r="M111" i="12" s="1"/>
  <c r="J111" i="12"/>
  <c r="T264" i="13"/>
  <c r="U264" i="13"/>
  <c r="V265" i="13"/>
  <c r="G212" i="7"/>
  <c r="L211" i="7"/>
  <c r="G111" i="12" s="1"/>
  <c r="H111" i="12" s="1"/>
  <c r="I111" i="12" s="1"/>
  <c r="J112" i="12" l="1"/>
  <c r="N213" i="7"/>
  <c r="S212" i="7"/>
  <c r="K112" i="12" s="1"/>
  <c r="L112" i="12" s="1"/>
  <c r="M112" i="12" s="1"/>
  <c r="N112" i="12"/>
  <c r="V266" i="13"/>
  <c r="T265" i="13"/>
  <c r="U265" i="13"/>
  <c r="G213" i="7"/>
  <c r="L212" i="7"/>
  <c r="G112" i="12" s="1"/>
  <c r="H112" i="12" s="1"/>
  <c r="I112" i="12" s="1"/>
  <c r="N113" i="12" l="1"/>
  <c r="N214" i="7"/>
  <c r="S213" i="7"/>
  <c r="K113" i="12" s="1"/>
  <c r="L113" i="12" s="1"/>
  <c r="M113" i="12" s="1"/>
  <c r="J113" i="12"/>
  <c r="V267" i="13"/>
  <c r="U266" i="13"/>
  <c r="T266" i="13"/>
  <c r="L213" i="7"/>
  <c r="G113" i="12" s="1"/>
  <c r="H113" i="12" s="1"/>
  <c r="I113" i="12" s="1"/>
  <c r="G214" i="7"/>
  <c r="J114" i="12" l="1"/>
  <c r="N215" i="7"/>
  <c r="S214" i="7"/>
  <c r="K114" i="12" s="1"/>
  <c r="L114" i="12" s="1"/>
  <c r="M114" i="12" s="1"/>
  <c r="N114" i="12"/>
  <c r="T267" i="13"/>
  <c r="V268" i="13"/>
  <c r="U267" i="13"/>
  <c r="G215" i="7"/>
  <c r="L214" i="7"/>
  <c r="G114" i="12" s="1"/>
  <c r="H114" i="12" s="1"/>
  <c r="I114" i="12" s="1"/>
  <c r="N115" i="12" l="1"/>
  <c r="N216" i="7"/>
  <c r="S215" i="7"/>
  <c r="K115" i="12" s="1"/>
  <c r="L115" i="12" s="1"/>
  <c r="M115" i="12" s="1"/>
  <c r="J115" i="12"/>
  <c r="T268" i="13"/>
  <c r="U268" i="13"/>
  <c r="V269" i="13"/>
  <c r="L215" i="7"/>
  <c r="G115" i="12" s="1"/>
  <c r="H115" i="12" s="1"/>
  <c r="I115" i="12" s="1"/>
  <c r="G216" i="7"/>
  <c r="J116" i="12" l="1"/>
  <c r="N217" i="7"/>
  <c r="S216" i="7"/>
  <c r="K116" i="12" s="1"/>
  <c r="L116" i="12" s="1"/>
  <c r="M116" i="12" s="1"/>
  <c r="N116" i="12"/>
  <c r="T269" i="13"/>
  <c r="V270" i="13"/>
  <c r="U269" i="13"/>
  <c r="G217" i="7"/>
  <c r="L216" i="7"/>
  <c r="G116" i="12" s="1"/>
  <c r="H116" i="12" s="1"/>
  <c r="I116" i="12" s="1"/>
  <c r="N117" i="12" l="1"/>
  <c r="N218" i="7"/>
  <c r="S217" i="7"/>
  <c r="K117" i="12" s="1"/>
  <c r="L117" i="12" s="1"/>
  <c r="M117" i="12" s="1"/>
  <c r="J117" i="12"/>
  <c r="U270" i="13"/>
  <c r="T270" i="13"/>
  <c r="V271" i="13"/>
  <c r="L217" i="7"/>
  <c r="G117" i="12" s="1"/>
  <c r="H117" i="12" s="1"/>
  <c r="I117" i="12" s="1"/>
  <c r="G218" i="7"/>
  <c r="N118" i="12" l="1"/>
  <c r="J118" i="12"/>
  <c r="N219" i="7"/>
  <c r="S218" i="7"/>
  <c r="K118" i="12" s="1"/>
  <c r="L118" i="12" s="1"/>
  <c r="M118" i="12" s="1"/>
  <c r="V272" i="13"/>
  <c r="U271" i="13"/>
  <c r="T271" i="13"/>
  <c r="G219" i="7"/>
  <c r="L218" i="7"/>
  <c r="G118" i="12" s="1"/>
  <c r="H118" i="12" s="1"/>
  <c r="I118" i="12" s="1"/>
  <c r="J119" i="12" l="1"/>
  <c r="N119" i="12"/>
  <c r="N220" i="7"/>
  <c r="S219" i="7"/>
  <c r="K119" i="12" s="1"/>
  <c r="L119" i="12" s="1"/>
  <c r="M119" i="12" s="1"/>
  <c r="T272" i="13"/>
  <c r="V273" i="13"/>
  <c r="U272" i="13"/>
  <c r="G220" i="7"/>
  <c r="L219" i="7"/>
  <c r="G119" i="12" s="1"/>
  <c r="H119" i="12" s="1"/>
  <c r="I119" i="12" s="1"/>
  <c r="N120" i="12" l="1"/>
  <c r="N221" i="7"/>
  <c r="S220" i="7"/>
  <c r="K120" i="12" s="1"/>
  <c r="L120" i="12" s="1"/>
  <c r="M120" i="12" s="1"/>
  <c r="J120" i="12"/>
  <c r="T273" i="13"/>
  <c r="V274" i="13"/>
  <c r="U273" i="13"/>
  <c r="G221" i="7"/>
  <c r="L220" i="7"/>
  <c r="G120" i="12" s="1"/>
  <c r="H120" i="12" s="1"/>
  <c r="I120" i="12" s="1"/>
  <c r="J121" i="12" l="1"/>
  <c r="N222" i="7"/>
  <c r="S221" i="7"/>
  <c r="K121" i="12" s="1"/>
  <c r="L121" i="12" s="1"/>
  <c r="M121" i="12" s="1"/>
  <c r="N121" i="12"/>
  <c r="V275" i="13"/>
  <c r="U274" i="13"/>
  <c r="T274" i="13"/>
  <c r="G222" i="7"/>
  <c r="L221" i="7"/>
  <c r="G121" i="12" s="1"/>
  <c r="H121" i="12" s="1"/>
  <c r="I121" i="12" s="1"/>
  <c r="N122" i="12" l="1"/>
  <c r="N223" i="7"/>
  <c r="S222" i="7"/>
  <c r="K122" i="12" s="1"/>
  <c r="L122" i="12" s="1"/>
  <c r="M122" i="12" s="1"/>
  <c r="J122" i="12"/>
  <c r="T275" i="13"/>
  <c r="V276" i="13"/>
  <c r="U275" i="13"/>
  <c r="G223" i="7"/>
  <c r="L222" i="7"/>
  <c r="G122" i="12" s="1"/>
  <c r="H122" i="12" s="1"/>
  <c r="I122" i="12" s="1"/>
  <c r="J123" i="12" l="1"/>
  <c r="N224" i="7"/>
  <c r="S223" i="7"/>
  <c r="K123" i="12" s="1"/>
  <c r="L123" i="12" s="1"/>
  <c r="M123" i="12" s="1"/>
  <c r="N123" i="12"/>
  <c r="T276" i="13"/>
  <c r="U276" i="13"/>
  <c r="V277" i="13"/>
  <c r="G224" i="7"/>
  <c r="L223" i="7"/>
  <c r="G123" i="12" s="1"/>
  <c r="H123" i="12" s="1"/>
  <c r="I123" i="12" s="1"/>
  <c r="N124" i="12" l="1"/>
  <c r="N225" i="7"/>
  <c r="S224" i="7"/>
  <c r="K124" i="12" s="1"/>
  <c r="L124" i="12" s="1"/>
  <c r="M124" i="12" s="1"/>
  <c r="J124" i="12"/>
  <c r="T277" i="13"/>
  <c r="U277" i="13"/>
  <c r="V278" i="13"/>
  <c r="G225" i="7"/>
  <c r="L224" i="7"/>
  <c r="G124" i="12" s="1"/>
  <c r="H124" i="12" s="1"/>
  <c r="I124" i="12" s="1"/>
  <c r="J125" i="12" l="1"/>
  <c r="N226" i="7"/>
  <c r="S225" i="7"/>
  <c r="K125" i="12" s="1"/>
  <c r="L125" i="12" s="1"/>
  <c r="M125" i="12" s="1"/>
  <c r="N125" i="12"/>
  <c r="V279" i="13"/>
  <c r="U278" i="13"/>
  <c r="T278" i="13"/>
  <c r="G226" i="7"/>
  <c r="L225" i="7"/>
  <c r="G125" i="12" s="1"/>
  <c r="H125" i="12" s="1"/>
  <c r="I125" i="12" s="1"/>
  <c r="N126" i="12" l="1"/>
  <c r="N227" i="7"/>
  <c r="S226" i="7"/>
  <c r="K126" i="12" s="1"/>
  <c r="L126" i="12" s="1"/>
  <c r="M126" i="12" s="1"/>
  <c r="J126" i="12"/>
  <c r="T279" i="13"/>
  <c r="V280" i="13"/>
  <c r="U279" i="13"/>
  <c r="G227" i="7"/>
  <c r="L226" i="7"/>
  <c r="G126" i="12" s="1"/>
  <c r="H126" i="12" s="1"/>
  <c r="I126" i="12" s="1"/>
  <c r="J127" i="12" l="1"/>
  <c r="N228" i="7"/>
  <c r="S227" i="7"/>
  <c r="K127" i="12" s="1"/>
  <c r="L127" i="12" s="1"/>
  <c r="M127" i="12" s="1"/>
  <c r="N127" i="12"/>
  <c r="T280" i="13"/>
  <c r="U280" i="13"/>
  <c r="V281" i="13"/>
  <c r="G228" i="7"/>
  <c r="L227" i="7"/>
  <c r="G127" i="12" s="1"/>
  <c r="H127" i="12" s="1"/>
  <c r="I127" i="12" s="1"/>
  <c r="N128" i="12" l="1"/>
  <c r="N229" i="7"/>
  <c r="S228" i="7"/>
  <c r="K128" i="12" s="1"/>
  <c r="L128" i="12" s="1"/>
  <c r="M128" i="12" s="1"/>
  <c r="J128" i="12"/>
  <c r="V282" i="13"/>
  <c r="U281" i="13"/>
  <c r="T281" i="13"/>
  <c r="G229" i="7"/>
  <c r="L228" i="7"/>
  <c r="G128" i="12" s="1"/>
  <c r="H128" i="12" s="1"/>
  <c r="I128" i="12" s="1"/>
  <c r="J129" i="12" l="1"/>
  <c r="N230" i="7"/>
  <c r="S229" i="7"/>
  <c r="K129" i="12" s="1"/>
  <c r="L129" i="12" s="1"/>
  <c r="M129" i="12" s="1"/>
  <c r="N129" i="12"/>
  <c r="V283" i="13"/>
  <c r="T282" i="13"/>
  <c r="U282" i="13"/>
  <c r="G230" i="7"/>
  <c r="L229" i="7"/>
  <c r="G129" i="12" s="1"/>
  <c r="H129" i="12" s="1"/>
  <c r="I129" i="12" s="1"/>
  <c r="N130" i="12" l="1"/>
  <c r="N231" i="7"/>
  <c r="S230" i="7"/>
  <c r="K130" i="12" s="1"/>
  <c r="L130" i="12" s="1"/>
  <c r="M130" i="12" s="1"/>
  <c r="J130" i="12"/>
  <c r="U283" i="13"/>
  <c r="V284" i="13"/>
  <c r="T283" i="13"/>
  <c r="G231" i="7"/>
  <c r="L230" i="7"/>
  <c r="G130" i="12" s="1"/>
  <c r="H130" i="12" s="1"/>
  <c r="I130" i="12" s="1"/>
  <c r="J131" i="12" l="1"/>
  <c r="N232" i="7"/>
  <c r="S231" i="7"/>
  <c r="K131" i="12" s="1"/>
  <c r="L131" i="12" s="1"/>
  <c r="M131" i="12" s="1"/>
  <c r="N131" i="12"/>
  <c r="T284" i="13"/>
  <c r="U284" i="13"/>
  <c r="V285" i="13"/>
  <c r="G232" i="7"/>
  <c r="L231" i="7"/>
  <c r="G131" i="12" s="1"/>
  <c r="H131" i="12" s="1"/>
  <c r="I131" i="12" s="1"/>
  <c r="N132" i="12" l="1"/>
  <c r="N233" i="7"/>
  <c r="S232" i="7"/>
  <c r="K132" i="12" s="1"/>
  <c r="L132" i="12" s="1"/>
  <c r="M132" i="12" s="1"/>
  <c r="J132" i="12"/>
  <c r="T285" i="13"/>
  <c r="U285" i="13"/>
  <c r="V286" i="13"/>
  <c r="L232" i="7"/>
  <c r="G132" i="12" s="1"/>
  <c r="H132" i="12" s="1"/>
  <c r="I132" i="12" s="1"/>
  <c r="G233" i="7"/>
  <c r="J133" i="12" l="1"/>
  <c r="N234" i="7"/>
  <c r="S233" i="7"/>
  <c r="K133" i="12" s="1"/>
  <c r="L133" i="12" s="1"/>
  <c r="M133" i="12" s="1"/>
  <c r="N133" i="12"/>
  <c r="V287" i="13"/>
  <c r="T286" i="13"/>
  <c r="U286" i="13"/>
  <c r="G234" i="7"/>
  <c r="L233" i="7"/>
  <c r="G133" i="12" s="1"/>
  <c r="H133" i="12" s="1"/>
  <c r="I133" i="12" s="1"/>
  <c r="N134" i="12" l="1"/>
  <c r="N235" i="7"/>
  <c r="S234" i="7"/>
  <c r="K134" i="12" s="1"/>
  <c r="L134" i="12" s="1"/>
  <c r="M134" i="12" s="1"/>
  <c r="J134" i="12"/>
  <c r="U287" i="13"/>
  <c r="V288" i="13"/>
  <c r="T287" i="13"/>
  <c r="L234" i="7"/>
  <c r="G134" i="12" s="1"/>
  <c r="H134" i="12" s="1"/>
  <c r="I134" i="12" s="1"/>
  <c r="G235" i="7"/>
  <c r="J135" i="12" l="1"/>
  <c r="N236" i="7"/>
  <c r="S235" i="7"/>
  <c r="K135" i="12" s="1"/>
  <c r="L135" i="12" s="1"/>
  <c r="M135" i="12" s="1"/>
  <c r="N135" i="12"/>
  <c r="T288" i="13"/>
  <c r="U288" i="13"/>
  <c r="V289" i="13"/>
  <c r="G236" i="7"/>
  <c r="L235" i="7"/>
  <c r="G135" i="12" s="1"/>
  <c r="H135" i="12" s="1"/>
  <c r="I135" i="12" s="1"/>
  <c r="N136" i="12" l="1"/>
  <c r="N237" i="7"/>
  <c r="S236" i="7"/>
  <c r="K136" i="12" s="1"/>
  <c r="L136" i="12" s="1"/>
  <c r="M136" i="12" s="1"/>
  <c r="J136" i="12"/>
  <c r="V290" i="13"/>
  <c r="T289" i="13"/>
  <c r="U289" i="13"/>
  <c r="L236" i="7"/>
  <c r="G136" i="12" s="1"/>
  <c r="H136" i="12" s="1"/>
  <c r="I136" i="12" s="1"/>
  <c r="G237" i="7"/>
  <c r="J137" i="12" l="1"/>
  <c r="N238" i="7"/>
  <c r="S237" i="7"/>
  <c r="K137" i="12" s="1"/>
  <c r="L137" i="12" s="1"/>
  <c r="M137" i="12" s="1"/>
  <c r="N137" i="12"/>
  <c r="U290" i="13"/>
  <c r="V291" i="13"/>
  <c r="T290" i="13"/>
  <c r="G238" i="7"/>
  <c r="L237" i="7"/>
  <c r="G137" i="12" s="1"/>
  <c r="H137" i="12" s="1"/>
  <c r="I137" i="12" s="1"/>
  <c r="N138" i="12" l="1"/>
  <c r="N239" i="7"/>
  <c r="S238" i="7"/>
  <c r="K138" i="12" s="1"/>
  <c r="L138" i="12" s="1"/>
  <c r="M138" i="12" s="1"/>
  <c r="J138" i="12"/>
  <c r="T291" i="13"/>
  <c r="V292" i="13"/>
  <c r="U291" i="13"/>
  <c r="L238" i="7"/>
  <c r="G138" i="12" s="1"/>
  <c r="H138" i="12" s="1"/>
  <c r="I138" i="12" s="1"/>
  <c r="G239" i="7"/>
  <c r="J139" i="12" l="1"/>
  <c r="N240" i="7"/>
  <c r="S239" i="7"/>
  <c r="K139" i="12" s="1"/>
  <c r="L139" i="12" s="1"/>
  <c r="M139" i="12" s="1"/>
  <c r="N139" i="12"/>
  <c r="U292" i="13"/>
  <c r="T292" i="13"/>
  <c r="V293" i="13"/>
  <c r="G240" i="7"/>
  <c r="L239" i="7"/>
  <c r="G139" i="12" s="1"/>
  <c r="H139" i="12" s="1"/>
  <c r="I139" i="12" s="1"/>
  <c r="N140" i="12" l="1"/>
  <c r="N241" i="7"/>
  <c r="S240" i="7"/>
  <c r="K140" i="12" s="1"/>
  <c r="L140" i="12" s="1"/>
  <c r="M140" i="12" s="1"/>
  <c r="J140" i="12"/>
  <c r="V294" i="13"/>
  <c r="U293" i="13"/>
  <c r="T293" i="13"/>
  <c r="L240" i="7"/>
  <c r="G140" i="12" s="1"/>
  <c r="H140" i="12" s="1"/>
  <c r="I140" i="12" s="1"/>
  <c r="G241" i="7"/>
  <c r="J141" i="12" l="1"/>
  <c r="N242" i="7"/>
  <c r="S241" i="7"/>
  <c r="K141" i="12" s="1"/>
  <c r="L141" i="12" s="1"/>
  <c r="M141" i="12" s="1"/>
  <c r="N141" i="12"/>
  <c r="T294" i="13"/>
  <c r="V295" i="13"/>
  <c r="U294" i="13"/>
  <c r="G242" i="7"/>
  <c r="L241" i="7"/>
  <c r="G141" i="12" s="1"/>
  <c r="H141" i="12" s="1"/>
  <c r="I141" i="12" s="1"/>
  <c r="N142" i="12" l="1"/>
  <c r="N243" i="7"/>
  <c r="S242" i="7"/>
  <c r="K142" i="12" s="1"/>
  <c r="L142" i="12" s="1"/>
  <c r="M142" i="12" s="1"/>
  <c r="J142" i="12"/>
  <c r="U295" i="13"/>
  <c r="V296" i="13"/>
  <c r="T295" i="13"/>
  <c r="L242" i="7"/>
  <c r="G142" i="12" s="1"/>
  <c r="H142" i="12" s="1"/>
  <c r="I142" i="12" s="1"/>
  <c r="G243" i="7"/>
  <c r="J143" i="12" l="1"/>
  <c r="N244" i="7"/>
  <c r="S243" i="7"/>
  <c r="K143" i="12" s="1"/>
  <c r="L143" i="12" s="1"/>
  <c r="M143" i="12" s="1"/>
  <c r="N143" i="12"/>
  <c r="T296" i="13"/>
  <c r="V297" i="13"/>
  <c r="U296" i="13"/>
  <c r="G244" i="7"/>
  <c r="L243" i="7"/>
  <c r="G143" i="12" s="1"/>
  <c r="H143" i="12" s="1"/>
  <c r="I143" i="12" s="1"/>
  <c r="N144" i="12" l="1"/>
  <c r="N245" i="7"/>
  <c r="S244" i="7"/>
  <c r="K144" i="12" s="1"/>
  <c r="L144" i="12" s="1"/>
  <c r="M144" i="12" s="1"/>
  <c r="J144" i="12"/>
  <c r="U297" i="13"/>
  <c r="T297" i="13"/>
  <c r="V298" i="13"/>
  <c r="L244" i="7"/>
  <c r="G144" i="12" s="1"/>
  <c r="H144" i="12" s="1"/>
  <c r="I144" i="12" s="1"/>
  <c r="G245" i="7"/>
  <c r="J145" i="12" l="1"/>
  <c r="N246" i="7"/>
  <c r="S245" i="7"/>
  <c r="K145" i="12" s="1"/>
  <c r="L145" i="12" s="1"/>
  <c r="M145" i="12" s="1"/>
  <c r="N145" i="12"/>
  <c r="U298" i="13"/>
  <c r="T298" i="13"/>
  <c r="V299" i="13"/>
  <c r="G246" i="7"/>
  <c r="L245" i="7"/>
  <c r="G145" i="12" s="1"/>
  <c r="H145" i="12" s="1"/>
  <c r="I145" i="12" s="1"/>
  <c r="N146" i="12" l="1"/>
  <c r="N247" i="7"/>
  <c r="S246" i="7"/>
  <c r="K146" i="12" s="1"/>
  <c r="L146" i="12" s="1"/>
  <c r="M146" i="12" s="1"/>
  <c r="J146" i="12"/>
  <c r="V300" i="13"/>
  <c r="U299" i="13"/>
  <c r="T299" i="13"/>
  <c r="L246" i="7"/>
  <c r="G146" i="12" s="1"/>
  <c r="H146" i="12" s="1"/>
  <c r="I146" i="12" s="1"/>
  <c r="G247" i="7"/>
  <c r="J147" i="12" l="1"/>
  <c r="N248" i="7"/>
  <c r="S247" i="7"/>
  <c r="K147" i="12" s="1"/>
  <c r="L147" i="12" s="1"/>
  <c r="M147" i="12" s="1"/>
  <c r="N147" i="12"/>
  <c r="T300" i="13"/>
  <c r="V301" i="13"/>
  <c r="U300" i="13"/>
  <c r="G248" i="7"/>
  <c r="L247" i="7"/>
  <c r="G147" i="12" s="1"/>
  <c r="H147" i="12" s="1"/>
  <c r="I147" i="12" s="1"/>
  <c r="N148" i="12" l="1"/>
  <c r="N249" i="7"/>
  <c r="S248" i="7"/>
  <c r="K148" i="12" s="1"/>
  <c r="L148" i="12" s="1"/>
  <c r="M148" i="12" s="1"/>
  <c r="J148" i="12"/>
  <c r="U301" i="13"/>
  <c r="T301" i="13"/>
  <c r="V302" i="13"/>
  <c r="L248" i="7"/>
  <c r="G148" i="12" s="1"/>
  <c r="H148" i="12" s="1"/>
  <c r="I148" i="12" s="1"/>
  <c r="G249" i="7"/>
  <c r="J149" i="12" l="1"/>
  <c r="N250" i="7"/>
  <c r="S249" i="7"/>
  <c r="K149" i="12" s="1"/>
  <c r="L149" i="12" s="1"/>
  <c r="M149" i="12" s="1"/>
  <c r="N149" i="12"/>
  <c r="V303" i="13"/>
  <c r="U302" i="13"/>
  <c r="T302" i="13"/>
  <c r="G250" i="7"/>
  <c r="L249" i="7"/>
  <c r="G149" i="12" s="1"/>
  <c r="H149" i="12" s="1"/>
  <c r="I149" i="12" s="1"/>
  <c r="N150" i="12" l="1"/>
  <c r="N251" i="7"/>
  <c r="S250" i="7"/>
  <c r="K150" i="12" s="1"/>
  <c r="L150" i="12" s="1"/>
  <c r="M150" i="12" s="1"/>
  <c r="J150" i="12"/>
  <c r="T303" i="13"/>
  <c r="V304" i="13"/>
  <c r="U303" i="13"/>
  <c r="L250" i="7"/>
  <c r="G150" i="12" s="1"/>
  <c r="H150" i="12" s="1"/>
  <c r="I150" i="12" s="1"/>
  <c r="G251" i="7"/>
  <c r="J151" i="12" l="1"/>
  <c r="N252" i="7"/>
  <c r="S251" i="7"/>
  <c r="K151" i="12" s="1"/>
  <c r="L151" i="12" s="1"/>
  <c r="M151" i="12" s="1"/>
  <c r="N151" i="12"/>
  <c r="T304" i="13"/>
  <c r="U304" i="13"/>
  <c r="V305" i="13"/>
  <c r="G252" i="7"/>
  <c r="L251" i="7"/>
  <c r="G151" i="12" s="1"/>
  <c r="H151" i="12" s="1"/>
  <c r="I151" i="12" s="1"/>
  <c r="N152" i="12" l="1"/>
  <c r="N253" i="7"/>
  <c r="S252" i="7"/>
  <c r="K152" i="12" s="1"/>
  <c r="L152" i="12" s="1"/>
  <c r="M152" i="12" s="1"/>
  <c r="J152" i="12"/>
  <c r="T305" i="13"/>
  <c r="V306" i="13"/>
  <c r="U305" i="13"/>
  <c r="L252" i="7"/>
  <c r="G152" i="12" s="1"/>
  <c r="H152" i="12" s="1"/>
  <c r="I152" i="12" s="1"/>
  <c r="G253" i="7"/>
  <c r="J153" i="12" l="1"/>
  <c r="N254" i="7"/>
  <c r="S253" i="7"/>
  <c r="K153" i="12" s="1"/>
  <c r="L153" i="12" s="1"/>
  <c r="M153" i="12" s="1"/>
  <c r="N153" i="12"/>
  <c r="U306" i="13"/>
  <c r="T306" i="13"/>
  <c r="V307" i="13"/>
  <c r="G254" i="7"/>
  <c r="L253" i="7"/>
  <c r="G153" i="12" s="1"/>
  <c r="H153" i="12" s="1"/>
  <c r="I153" i="12" s="1"/>
  <c r="N154" i="12" l="1"/>
  <c r="N255" i="7"/>
  <c r="S254" i="7"/>
  <c r="K154" i="12" s="1"/>
  <c r="L154" i="12" s="1"/>
  <c r="M154" i="12" s="1"/>
  <c r="J154" i="12"/>
  <c r="V308" i="13"/>
  <c r="U307" i="13"/>
  <c r="T307" i="13"/>
  <c r="L254" i="7"/>
  <c r="G154" i="12" s="1"/>
  <c r="H154" i="12" s="1"/>
  <c r="I154" i="12" s="1"/>
  <c r="G255" i="7"/>
  <c r="J155" i="12" l="1"/>
  <c r="N256" i="7"/>
  <c r="S255" i="7"/>
  <c r="K155" i="12" s="1"/>
  <c r="L155" i="12" s="1"/>
  <c r="M155" i="12" s="1"/>
  <c r="N155" i="12"/>
  <c r="T308" i="13"/>
  <c r="V309" i="13"/>
  <c r="U308" i="13"/>
  <c r="G256" i="7"/>
  <c r="L255" i="7"/>
  <c r="G155" i="12" s="1"/>
  <c r="H155" i="12" s="1"/>
  <c r="I155" i="12" s="1"/>
  <c r="N156" i="12" l="1"/>
  <c r="N257" i="7"/>
  <c r="S256" i="7"/>
  <c r="K156" i="12" s="1"/>
  <c r="L156" i="12" s="1"/>
  <c r="M156" i="12" s="1"/>
  <c r="J156" i="12"/>
  <c r="T309" i="13"/>
  <c r="V310" i="13"/>
  <c r="U309" i="13"/>
  <c r="L256" i="7"/>
  <c r="G156" i="12" s="1"/>
  <c r="H156" i="12" s="1"/>
  <c r="I156" i="12" s="1"/>
  <c r="G257" i="7"/>
  <c r="J157" i="12" l="1"/>
  <c r="N258" i="7"/>
  <c r="S257" i="7"/>
  <c r="K157" i="12" s="1"/>
  <c r="L157" i="12" s="1"/>
  <c r="M157" i="12" s="1"/>
  <c r="N157" i="12"/>
  <c r="V311" i="13"/>
  <c r="U310" i="13"/>
  <c r="T310" i="13"/>
  <c r="G258" i="7"/>
  <c r="L257" i="7"/>
  <c r="G157" i="12" s="1"/>
  <c r="H157" i="12" s="1"/>
  <c r="I157" i="12" s="1"/>
  <c r="N158" i="12" l="1"/>
  <c r="N259" i="7"/>
  <c r="S258" i="7"/>
  <c r="K158" i="12" s="1"/>
  <c r="L158" i="12" s="1"/>
  <c r="M158" i="12" s="1"/>
  <c r="J158" i="12"/>
  <c r="T311" i="13"/>
  <c r="V312" i="13"/>
  <c r="U311" i="13"/>
  <c r="L258" i="7"/>
  <c r="G158" i="12" s="1"/>
  <c r="H158" i="12" s="1"/>
  <c r="I158" i="12" s="1"/>
  <c r="G259" i="7"/>
  <c r="J159" i="12" l="1"/>
  <c r="N260" i="7"/>
  <c r="S259" i="7"/>
  <c r="K159" i="12" s="1"/>
  <c r="L159" i="12" s="1"/>
  <c r="M159" i="12" s="1"/>
  <c r="N159" i="12"/>
  <c r="T312" i="13"/>
  <c r="U312" i="13"/>
  <c r="V313" i="13"/>
  <c r="G260" i="7"/>
  <c r="L259" i="7"/>
  <c r="G159" i="12" s="1"/>
  <c r="H159" i="12" s="1"/>
  <c r="I159" i="12" s="1"/>
  <c r="N160" i="12" l="1"/>
  <c r="N261" i="7"/>
  <c r="S260" i="7"/>
  <c r="K160" i="12" s="1"/>
  <c r="L160" i="12" s="1"/>
  <c r="M160" i="12" s="1"/>
  <c r="J160" i="12"/>
  <c r="T313" i="13"/>
  <c r="U313" i="13"/>
  <c r="V314" i="13"/>
  <c r="L260" i="7"/>
  <c r="G160" i="12" s="1"/>
  <c r="H160" i="12" s="1"/>
  <c r="I160" i="12" s="1"/>
  <c r="G261" i="7"/>
  <c r="M161" i="12" l="1"/>
  <c r="J161" i="12"/>
  <c r="N262" i="7"/>
  <c r="S261" i="7"/>
  <c r="K161" i="12" s="1"/>
  <c r="L161" i="12" s="1"/>
  <c r="N161" i="12"/>
  <c r="N162" i="12" s="1"/>
  <c r="U314" i="13"/>
  <c r="V315" i="13"/>
  <c r="T314" i="13"/>
  <c r="G262" i="7"/>
  <c r="L261" i="7"/>
  <c r="G161" i="12" s="1"/>
  <c r="H161" i="12" s="1"/>
  <c r="I161" i="12" s="1"/>
  <c r="N263" i="7" l="1"/>
  <c r="S262" i="7"/>
  <c r="K162" i="12" s="1"/>
  <c r="L162" i="12" s="1"/>
  <c r="M162" i="12" s="1"/>
  <c r="N163" i="12" s="1"/>
  <c r="J162" i="12"/>
  <c r="T315" i="13"/>
  <c r="U315" i="13"/>
  <c r="V316" i="13"/>
  <c r="L262" i="7"/>
  <c r="G162" i="12" s="1"/>
  <c r="H162" i="12" s="1"/>
  <c r="I162" i="12" s="1"/>
  <c r="J163" i="12" s="1"/>
  <c r="G263" i="7"/>
  <c r="N264" i="7" l="1"/>
  <c r="S263" i="7"/>
  <c r="K163" i="12" s="1"/>
  <c r="L163" i="12" s="1"/>
  <c r="M163" i="12" s="1"/>
  <c r="N164" i="12" s="1"/>
  <c r="T316" i="13"/>
  <c r="V317" i="13"/>
  <c r="U316" i="13"/>
  <c r="G264" i="7"/>
  <c r="L263" i="7"/>
  <c r="G163" i="12" s="1"/>
  <c r="N265" i="7" l="1"/>
  <c r="S265" i="7" s="1"/>
  <c r="K165" i="12" s="1"/>
  <c r="L165" i="12" s="1"/>
  <c r="M165" i="12" s="1"/>
  <c r="S264" i="7"/>
  <c r="K164" i="12" s="1"/>
  <c r="L164" i="12" s="1"/>
  <c r="M164" i="12" s="1"/>
  <c r="N165" i="12" s="1"/>
  <c r="N166" i="12" s="1"/>
  <c r="H163" i="12"/>
  <c r="I163" i="12" s="1"/>
  <c r="U317" i="13"/>
  <c r="T317" i="13"/>
  <c r="V318" i="13"/>
  <c r="G265" i="7"/>
  <c r="L264" i="7"/>
  <c r="G164" i="12" s="1"/>
  <c r="J164" i="12" l="1"/>
  <c r="H164" i="12"/>
  <c r="I164" i="12" s="1"/>
  <c r="V319" i="13"/>
  <c r="U318" i="13"/>
  <c r="T318" i="13"/>
  <c r="L265" i="7"/>
  <c r="G165" i="12" s="1"/>
  <c r="J165" i="12" l="1"/>
  <c r="H165" i="12"/>
  <c r="I165" i="12" s="1"/>
  <c r="T319" i="13"/>
  <c r="V320" i="13"/>
  <c r="U319" i="13"/>
  <c r="J166" i="12" l="1"/>
  <c r="T320" i="13"/>
  <c r="U320" i="13"/>
  <c r="V321" i="13"/>
  <c r="V322" i="13" l="1"/>
  <c r="T321" i="13"/>
  <c r="U321" i="13"/>
  <c r="V323" i="13" l="1"/>
  <c r="U322" i="13"/>
  <c r="T322" i="13"/>
  <c r="T323" i="13" l="1"/>
  <c r="V324" i="13"/>
  <c r="U323" i="13"/>
  <c r="T324" i="13" l="1"/>
  <c r="U324" i="13"/>
  <c r="V325" i="13"/>
  <c r="V326" i="13" l="1"/>
  <c r="T325" i="13"/>
  <c r="U325" i="13"/>
  <c r="U326" i="13" l="1"/>
  <c r="V327" i="13"/>
  <c r="T326" i="13"/>
  <c r="T327" i="13" l="1"/>
  <c r="U327" i="13"/>
  <c r="V328" i="13"/>
  <c r="T328" i="13" l="1"/>
  <c r="V329" i="13"/>
  <c r="U328" i="13"/>
  <c r="U329" i="13" l="1"/>
  <c r="T329" i="13"/>
  <c r="V330" i="13"/>
  <c r="V331" i="13" l="1"/>
  <c r="U330" i="13"/>
  <c r="T330" i="13"/>
  <c r="T331" i="13" l="1"/>
  <c r="V332" i="13"/>
  <c r="U331" i="13"/>
  <c r="U332" i="13" l="1"/>
  <c r="T332" i="13"/>
  <c r="V333" i="13"/>
  <c r="V334" i="13" l="1"/>
  <c r="U333" i="13"/>
  <c r="T333" i="13"/>
  <c r="T334" i="13" l="1"/>
  <c r="U334" i="13"/>
  <c r="V335" i="13"/>
  <c r="V336" i="13" l="1"/>
  <c r="T335" i="13"/>
  <c r="U335" i="13"/>
  <c r="U336" i="13" l="1"/>
  <c r="T336" i="13"/>
  <c r="V337" i="13"/>
  <c r="U337" i="13" l="1"/>
  <c r="T337" i="13"/>
  <c r="V338" i="13"/>
  <c r="V339" i="13" l="1"/>
  <c r="U338" i="13"/>
  <c r="T338" i="13"/>
  <c r="T339" i="13" l="1"/>
  <c r="V340" i="13"/>
  <c r="U339" i="13"/>
  <c r="U340" i="13" l="1"/>
  <c r="T340" i="13"/>
  <c r="V341" i="13"/>
  <c r="V342" i="13" l="1"/>
  <c r="U341" i="13"/>
  <c r="T341" i="13"/>
  <c r="U342" i="13" l="1"/>
  <c r="V343" i="13"/>
  <c r="T342" i="13"/>
  <c r="T343" i="13" l="1"/>
  <c r="U343" i="13"/>
  <c r="V344" i="13"/>
  <c r="T344" i="13" l="1"/>
  <c r="V345" i="13"/>
  <c r="U344" i="13"/>
  <c r="U345" i="13" l="1"/>
  <c r="T345" i="13"/>
  <c r="V346" i="13"/>
  <c r="U346" i="13" l="1"/>
  <c r="T346" i="13"/>
  <c r="A57" i="13" l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E54" i="13"/>
  <c r="AD54" i="13"/>
  <c r="AC54" i="13"/>
  <c r="AE53" i="13"/>
  <c r="AD53" i="13"/>
  <c r="AC53" i="13"/>
  <c r="AE52" i="13"/>
  <c r="AD52" i="13"/>
  <c r="AC52" i="13"/>
  <c r="AE51" i="13"/>
  <c r="AD51" i="13"/>
  <c r="AC51" i="13"/>
  <c r="AE50" i="13"/>
  <c r="AD50" i="13"/>
  <c r="AC50" i="13"/>
  <c r="AE49" i="13"/>
  <c r="AD49" i="13"/>
  <c r="AC49" i="13"/>
  <c r="AE48" i="13"/>
  <c r="AD48" i="13"/>
  <c r="AC48" i="13"/>
  <c r="AE47" i="13"/>
  <c r="AD47" i="13"/>
  <c r="AC47" i="13"/>
  <c r="AE46" i="13"/>
  <c r="AD46" i="13"/>
  <c r="AC46" i="13"/>
  <c r="AE45" i="13"/>
  <c r="AD45" i="13"/>
  <c r="AC45" i="13"/>
  <c r="AE44" i="13"/>
  <c r="AD44" i="13"/>
  <c r="AC44" i="13"/>
  <c r="AE43" i="13"/>
  <c r="AD43" i="13"/>
  <c r="AC43" i="13"/>
  <c r="AE42" i="13"/>
  <c r="AD42" i="13"/>
  <c r="AC42" i="13"/>
  <c r="AE41" i="13"/>
  <c r="AD41" i="13"/>
  <c r="AC41" i="13"/>
  <c r="AE40" i="13"/>
  <c r="AD40" i="13"/>
  <c r="AC40" i="13"/>
  <c r="AE39" i="13"/>
  <c r="AD39" i="13"/>
  <c r="AC39" i="13"/>
  <c r="AE38" i="13"/>
  <c r="AD38" i="13"/>
  <c r="AC38" i="13"/>
  <c r="AE37" i="13"/>
  <c r="AD37" i="13"/>
  <c r="AC37" i="13"/>
  <c r="AE36" i="13"/>
  <c r="AD36" i="13"/>
  <c r="AC36" i="13"/>
  <c r="AE35" i="13"/>
  <c r="AD35" i="13"/>
  <c r="AC35" i="13"/>
  <c r="AE34" i="13"/>
  <c r="AD34" i="13"/>
  <c r="AC34" i="13"/>
  <c r="AE33" i="13"/>
  <c r="AD33" i="13"/>
  <c r="AC33" i="13"/>
  <c r="AE32" i="13"/>
  <c r="AD32" i="13"/>
  <c r="AC32" i="13"/>
  <c r="AE31" i="13"/>
  <c r="AD31" i="13"/>
  <c r="AC31" i="13"/>
  <c r="AE30" i="13"/>
  <c r="AD30" i="13"/>
  <c r="AC30" i="13"/>
  <c r="AE29" i="13"/>
  <c r="AD29" i="13"/>
  <c r="AC29" i="13"/>
  <c r="AE28" i="13"/>
  <c r="AD28" i="13"/>
  <c r="AC28" i="13"/>
  <c r="AE27" i="13"/>
  <c r="AD27" i="13"/>
  <c r="AC27" i="13"/>
  <c r="AE26" i="13"/>
  <c r="AD26" i="13"/>
  <c r="AC26" i="13"/>
  <c r="AE25" i="13"/>
  <c r="AD25" i="13"/>
  <c r="AC25" i="13"/>
  <c r="AE24" i="13"/>
  <c r="AD24" i="13"/>
  <c r="AC24" i="13"/>
  <c r="AE23" i="13"/>
  <c r="AD23" i="13"/>
  <c r="AC23" i="13"/>
  <c r="AE22" i="13"/>
  <c r="AD22" i="13"/>
  <c r="AC22" i="13"/>
  <c r="AE21" i="13"/>
  <c r="AD21" i="13"/>
  <c r="AC21" i="13"/>
  <c r="AE20" i="13"/>
  <c r="AD20" i="13"/>
  <c r="AC20" i="13"/>
  <c r="AE19" i="13"/>
  <c r="AD19" i="13"/>
  <c r="AC19" i="13"/>
  <c r="AE18" i="13"/>
  <c r="AD18" i="13"/>
  <c r="AC18" i="13"/>
  <c r="AE17" i="13"/>
  <c r="AD17" i="13"/>
  <c r="AC17" i="13"/>
  <c r="AC16" i="13"/>
  <c r="AC15" i="13"/>
  <c r="AC14" i="13"/>
  <c r="AC13" i="13"/>
  <c r="AC12" i="13"/>
  <c r="AC11" i="13"/>
  <c r="AC10" i="13"/>
  <c r="AC9" i="13"/>
  <c r="AC8" i="13"/>
  <c r="AC7" i="13"/>
  <c r="AC6" i="13"/>
  <c r="W56" i="13"/>
  <c r="Y55" i="13"/>
  <c r="X55" i="13"/>
  <c r="W55" i="13"/>
  <c r="Y54" i="13"/>
  <c r="X54" i="13"/>
  <c r="W54" i="13"/>
  <c r="Y53" i="13"/>
  <c r="X53" i="13"/>
  <c r="W53" i="13"/>
  <c r="Y52" i="13"/>
  <c r="X52" i="13"/>
  <c r="W52" i="13"/>
  <c r="Y51" i="13"/>
  <c r="X51" i="13"/>
  <c r="W51" i="13"/>
  <c r="Y50" i="13"/>
  <c r="X50" i="13"/>
  <c r="W50" i="13"/>
  <c r="Y49" i="13"/>
  <c r="X49" i="13"/>
  <c r="W49" i="13"/>
  <c r="Y48" i="13"/>
  <c r="X48" i="13"/>
  <c r="W48" i="13"/>
  <c r="Y47" i="13"/>
  <c r="X47" i="13"/>
  <c r="W47" i="13"/>
  <c r="Y46" i="13"/>
  <c r="X46" i="13"/>
  <c r="W46" i="13"/>
  <c r="Y45" i="13"/>
  <c r="X45" i="13"/>
  <c r="W45" i="13"/>
  <c r="Y44" i="13"/>
  <c r="X44" i="13"/>
  <c r="W44" i="13"/>
  <c r="Y43" i="13"/>
  <c r="X43" i="13"/>
  <c r="W43" i="13"/>
  <c r="Y42" i="13"/>
  <c r="X42" i="13"/>
  <c r="W42" i="13"/>
  <c r="Y41" i="13"/>
  <c r="X41" i="13"/>
  <c r="W41" i="13"/>
  <c r="Y40" i="13"/>
  <c r="X40" i="13"/>
  <c r="W40" i="13"/>
  <c r="Y39" i="13"/>
  <c r="X39" i="13"/>
  <c r="W39" i="13"/>
  <c r="Y38" i="13"/>
  <c r="X38" i="13"/>
  <c r="W38" i="13"/>
  <c r="Y37" i="13"/>
  <c r="X37" i="13"/>
  <c r="W37" i="13"/>
  <c r="Y36" i="13"/>
  <c r="X36" i="13"/>
  <c r="W36" i="13"/>
  <c r="Y35" i="13"/>
  <c r="X35" i="13"/>
  <c r="W35" i="13"/>
  <c r="Y34" i="13"/>
  <c r="X34" i="13"/>
  <c r="W34" i="13"/>
  <c r="Y33" i="13"/>
  <c r="X33" i="13"/>
  <c r="W33" i="13"/>
  <c r="Y32" i="13"/>
  <c r="X32" i="13"/>
  <c r="W32" i="13"/>
  <c r="Y31" i="13"/>
  <c r="X31" i="13"/>
  <c r="W31" i="13"/>
  <c r="Y30" i="13"/>
  <c r="X30" i="13"/>
  <c r="W30" i="13"/>
  <c r="Y29" i="13"/>
  <c r="X29" i="13"/>
  <c r="W29" i="13"/>
  <c r="Y28" i="13"/>
  <c r="X28" i="13"/>
  <c r="W28" i="13"/>
  <c r="Y27" i="13"/>
  <c r="X27" i="13"/>
  <c r="W27" i="13"/>
  <c r="Y26" i="13"/>
  <c r="X26" i="13"/>
  <c r="W26" i="13"/>
  <c r="Y25" i="13"/>
  <c r="X25" i="13"/>
  <c r="W25" i="13"/>
  <c r="Y24" i="13"/>
  <c r="X24" i="13"/>
  <c r="W24" i="13"/>
  <c r="Y23" i="13"/>
  <c r="X23" i="13"/>
  <c r="W23" i="13"/>
  <c r="Y22" i="13"/>
  <c r="X22" i="13"/>
  <c r="W22" i="13"/>
  <c r="Y21" i="13"/>
  <c r="X21" i="13"/>
  <c r="W21" i="13"/>
  <c r="Y20" i="13"/>
  <c r="X20" i="13"/>
  <c r="W20" i="13"/>
  <c r="Y19" i="13"/>
  <c r="X19" i="13"/>
  <c r="W19" i="13"/>
  <c r="Y18" i="13"/>
  <c r="X18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BZ52" i="13" s="1"/>
  <c r="L52" i="13"/>
  <c r="BY52" i="13" s="1"/>
  <c r="K52" i="13"/>
  <c r="BX52" i="13" s="1"/>
  <c r="M51" i="13"/>
  <c r="L51" i="13"/>
  <c r="K51" i="13"/>
  <c r="M50" i="13"/>
  <c r="L50" i="13"/>
  <c r="K50" i="13"/>
  <c r="M49" i="13"/>
  <c r="L49" i="13"/>
  <c r="K49" i="13"/>
  <c r="M48" i="13"/>
  <c r="BZ48" i="13" s="1"/>
  <c r="L48" i="13"/>
  <c r="BY48" i="13" s="1"/>
  <c r="K48" i="13"/>
  <c r="BX48" i="13" s="1"/>
  <c r="M47" i="13"/>
  <c r="L47" i="13"/>
  <c r="K47" i="13"/>
  <c r="M46" i="13"/>
  <c r="L46" i="13"/>
  <c r="K46" i="13"/>
  <c r="M45" i="13"/>
  <c r="L45" i="13"/>
  <c r="K45" i="13"/>
  <c r="M44" i="13"/>
  <c r="BZ44" i="13" s="1"/>
  <c r="L44" i="13"/>
  <c r="K44" i="13"/>
  <c r="BX44" i="13" s="1"/>
  <c r="M43" i="13"/>
  <c r="L43" i="13"/>
  <c r="K43" i="13"/>
  <c r="M42" i="13"/>
  <c r="L42" i="13"/>
  <c r="K42" i="13"/>
  <c r="M41" i="13"/>
  <c r="L41" i="13"/>
  <c r="K41" i="13"/>
  <c r="M40" i="13"/>
  <c r="BZ40" i="13" s="1"/>
  <c r="L40" i="13"/>
  <c r="BY40" i="13" s="1"/>
  <c r="K40" i="13"/>
  <c r="BX40" i="13" s="1"/>
  <c r="M39" i="13"/>
  <c r="L39" i="13"/>
  <c r="K39" i="13"/>
  <c r="M38" i="13"/>
  <c r="L38" i="13"/>
  <c r="K38" i="13"/>
  <c r="M37" i="13"/>
  <c r="L37" i="13"/>
  <c r="K37" i="13"/>
  <c r="M36" i="13"/>
  <c r="BZ36" i="13" s="1"/>
  <c r="L36" i="13"/>
  <c r="K36" i="13"/>
  <c r="BX36" i="13" s="1"/>
  <c r="M35" i="13"/>
  <c r="L35" i="13"/>
  <c r="K35" i="13"/>
  <c r="M34" i="13"/>
  <c r="L34" i="13"/>
  <c r="K34" i="13"/>
  <c r="M33" i="13"/>
  <c r="L33" i="13"/>
  <c r="K33" i="13"/>
  <c r="M32" i="13"/>
  <c r="BZ32" i="13" s="1"/>
  <c r="L32" i="13"/>
  <c r="BY32" i="13" s="1"/>
  <c r="K32" i="13"/>
  <c r="BX32" i="13" s="1"/>
  <c r="M31" i="13"/>
  <c r="L31" i="13"/>
  <c r="K31" i="13"/>
  <c r="M30" i="13"/>
  <c r="L30" i="13"/>
  <c r="K30" i="13"/>
  <c r="M29" i="13"/>
  <c r="L29" i="13"/>
  <c r="K29" i="13"/>
  <c r="M28" i="13"/>
  <c r="BZ28" i="13" s="1"/>
  <c r="L28" i="13"/>
  <c r="BY28" i="13" s="1"/>
  <c r="K28" i="13"/>
  <c r="BX28" i="13" s="1"/>
  <c r="M27" i="13"/>
  <c r="L27" i="13"/>
  <c r="K27" i="13"/>
  <c r="M26" i="13"/>
  <c r="L26" i="13"/>
  <c r="K26" i="13"/>
  <c r="M25" i="13"/>
  <c r="L25" i="13"/>
  <c r="K25" i="13"/>
  <c r="M24" i="13"/>
  <c r="BZ24" i="13" s="1"/>
  <c r="L24" i="13"/>
  <c r="BY24" i="13" s="1"/>
  <c r="K24" i="13"/>
  <c r="BX24" i="13" s="1"/>
  <c r="M23" i="13"/>
  <c r="L23" i="13"/>
  <c r="K23" i="13"/>
  <c r="M22" i="13"/>
  <c r="L22" i="13"/>
  <c r="K22" i="13"/>
  <c r="M21" i="13"/>
  <c r="L21" i="13"/>
  <c r="K21" i="13"/>
  <c r="M20" i="13"/>
  <c r="BZ20" i="13" s="1"/>
  <c r="L20" i="13"/>
  <c r="BY20" i="13" s="1"/>
  <c r="K20" i="13"/>
  <c r="BX20" i="13" s="1"/>
  <c r="M19" i="13"/>
  <c r="L19" i="13"/>
  <c r="K19" i="13"/>
  <c r="M18" i="13"/>
  <c r="L18" i="13"/>
  <c r="K18" i="13"/>
  <c r="M17" i="13"/>
  <c r="L17" i="13"/>
  <c r="K17" i="13"/>
  <c r="M16" i="13"/>
  <c r="BZ16" i="13" s="1"/>
  <c r="L16" i="13"/>
  <c r="BY16" i="13" s="1"/>
  <c r="K16" i="13"/>
  <c r="BX16" i="13" s="1"/>
  <c r="M15" i="13"/>
  <c r="L15" i="13"/>
  <c r="K15" i="13"/>
  <c r="M14" i="13"/>
  <c r="L14" i="13"/>
  <c r="K14" i="13"/>
  <c r="M13" i="13"/>
  <c r="L13" i="13"/>
  <c r="K13" i="13"/>
  <c r="M12" i="13"/>
  <c r="BZ12" i="13" s="1"/>
  <c r="L12" i="13"/>
  <c r="K12" i="13"/>
  <c r="BX12" i="13" s="1"/>
  <c r="M11" i="13"/>
  <c r="L11" i="13"/>
  <c r="K11" i="13"/>
  <c r="M10" i="13"/>
  <c r="L10" i="13"/>
  <c r="K10" i="13"/>
  <c r="M9" i="13"/>
  <c r="L9" i="13"/>
  <c r="K9" i="13"/>
  <c r="M8" i="13"/>
  <c r="BZ8" i="13" s="1"/>
  <c r="L8" i="13"/>
  <c r="BY8" i="13" s="1"/>
  <c r="K8" i="13"/>
  <c r="BX8" i="13" s="1"/>
  <c r="M7" i="13"/>
  <c r="L7" i="13"/>
  <c r="K7" i="13"/>
  <c r="M6" i="13"/>
  <c r="L6" i="13"/>
  <c r="K6" i="13"/>
  <c r="G56" i="13"/>
  <c r="G57" i="13" s="1"/>
  <c r="F56" i="13"/>
  <c r="F57" i="13" s="1"/>
  <c r="E56" i="13"/>
  <c r="E57" i="13" s="1"/>
  <c r="G55" i="13"/>
  <c r="F55" i="13"/>
  <c r="E55" i="13"/>
  <c r="G54" i="13"/>
  <c r="F54" i="13"/>
  <c r="E54" i="13"/>
  <c r="G53" i="13"/>
  <c r="F53" i="13"/>
  <c r="E53" i="13"/>
  <c r="G52" i="13"/>
  <c r="F52" i="13"/>
  <c r="E52" i="13"/>
  <c r="G51" i="13"/>
  <c r="F51" i="13"/>
  <c r="E51" i="13"/>
  <c r="G50" i="13"/>
  <c r="F50" i="13"/>
  <c r="E50" i="13"/>
  <c r="G49" i="13"/>
  <c r="F49" i="13"/>
  <c r="E49" i="13"/>
  <c r="G48" i="13"/>
  <c r="F48" i="13"/>
  <c r="E48" i="13"/>
  <c r="G47" i="13"/>
  <c r="F47" i="13"/>
  <c r="E47" i="13"/>
  <c r="G46" i="13"/>
  <c r="F46" i="13"/>
  <c r="E46" i="13"/>
  <c r="G45" i="13"/>
  <c r="F45" i="13"/>
  <c r="E45" i="13"/>
  <c r="G44" i="13"/>
  <c r="F44" i="13"/>
  <c r="E44" i="13"/>
  <c r="G43" i="13"/>
  <c r="F43" i="13"/>
  <c r="E43" i="13"/>
  <c r="G42" i="13"/>
  <c r="F42" i="13"/>
  <c r="E42" i="13"/>
  <c r="G41" i="13"/>
  <c r="F41" i="13"/>
  <c r="E41" i="13"/>
  <c r="G40" i="13"/>
  <c r="F40" i="13"/>
  <c r="E40" i="13"/>
  <c r="G39" i="13"/>
  <c r="F39" i="13"/>
  <c r="E39" i="13"/>
  <c r="G38" i="13"/>
  <c r="F38" i="13"/>
  <c r="E38" i="13"/>
  <c r="G37" i="13"/>
  <c r="F37" i="13"/>
  <c r="E37" i="13"/>
  <c r="G36" i="13"/>
  <c r="F36" i="13"/>
  <c r="E36" i="13"/>
  <c r="G35" i="13"/>
  <c r="F35" i="13"/>
  <c r="E35" i="13"/>
  <c r="G34" i="13"/>
  <c r="F34" i="13"/>
  <c r="E34" i="13"/>
  <c r="G33" i="13"/>
  <c r="F33" i="13"/>
  <c r="E33" i="13"/>
  <c r="G32" i="13"/>
  <c r="F32" i="13"/>
  <c r="E32" i="13"/>
  <c r="G31" i="13"/>
  <c r="F31" i="13"/>
  <c r="E31" i="13"/>
  <c r="G30" i="13"/>
  <c r="F30" i="13"/>
  <c r="E30" i="13"/>
  <c r="G29" i="13"/>
  <c r="F29" i="13"/>
  <c r="E29" i="13"/>
  <c r="G28" i="13"/>
  <c r="F28" i="13"/>
  <c r="E28" i="13"/>
  <c r="G27" i="13"/>
  <c r="F27" i="13"/>
  <c r="E27" i="13"/>
  <c r="G26" i="13"/>
  <c r="F26" i="13"/>
  <c r="E26" i="13"/>
  <c r="G25" i="13"/>
  <c r="F25" i="13"/>
  <c r="E25" i="13"/>
  <c r="G24" i="13"/>
  <c r="F24" i="13"/>
  <c r="E24" i="13"/>
  <c r="G23" i="13"/>
  <c r="F23" i="13"/>
  <c r="E23" i="13"/>
  <c r="G22" i="13"/>
  <c r="F22" i="13"/>
  <c r="E22" i="13"/>
  <c r="G21" i="13"/>
  <c r="F21" i="13"/>
  <c r="E21" i="13"/>
  <c r="G20" i="13"/>
  <c r="F20" i="13"/>
  <c r="E20" i="13"/>
  <c r="G19" i="13"/>
  <c r="F19" i="13"/>
  <c r="E19" i="13"/>
  <c r="G18" i="13"/>
  <c r="F18" i="13"/>
  <c r="E18" i="13"/>
  <c r="G17" i="13"/>
  <c r="F17" i="13"/>
  <c r="E17" i="13"/>
  <c r="G16" i="13"/>
  <c r="F16" i="13"/>
  <c r="E16" i="13"/>
  <c r="G15" i="13"/>
  <c r="F15" i="13"/>
  <c r="E15" i="13"/>
  <c r="G14" i="13"/>
  <c r="F14" i="13"/>
  <c r="E14" i="13"/>
  <c r="G13" i="13"/>
  <c r="F13" i="13"/>
  <c r="E13" i="13"/>
  <c r="G12" i="13"/>
  <c r="F12" i="13"/>
  <c r="E12" i="13"/>
  <c r="G11" i="13"/>
  <c r="F11" i="13"/>
  <c r="E11" i="13"/>
  <c r="G10" i="13"/>
  <c r="F10" i="13"/>
  <c r="E10" i="13"/>
  <c r="G9" i="13"/>
  <c r="F9" i="13"/>
  <c r="E9" i="13"/>
  <c r="G8" i="13"/>
  <c r="F8" i="13"/>
  <c r="E8" i="13"/>
  <c r="G7" i="13"/>
  <c r="F7" i="13"/>
  <c r="E7" i="13"/>
  <c r="BX7" i="13" l="1"/>
  <c r="BZ7" i="13"/>
  <c r="BX11" i="13"/>
  <c r="BZ11" i="13"/>
  <c r="BZ15" i="13"/>
  <c r="BX19" i="13"/>
  <c r="BZ19" i="13"/>
  <c r="BZ23" i="13"/>
  <c r="BX27" i="13"/>
  <c r="BZ27" i="13"/>
  <c r="BX31" i="13"/>
  <c r="BZ31" i="13"/>
  <c r="BX35" i="13"/>
  <c r="BZ35" i="13"/>
  <c r="BX39" i="13"/>
  <c r="BZ39" i="13"/>
  <c r="BX43" i="13"/>
  <c r="BZ43" i="13"/>
  <c r="BX47" i="13"/>
  <c r="BZ47" i="13"/>
  <c r="BX51" i="13"/>
  <c r="BZ51" i="13"/>
  <c r="BZ55" i="13"/>
  <c r="AF8" i="13"/>
  <c r="AF12" i="13"/>
  <c r="AF16" i="13"/>
  <c r="BZ9" i="13"/>
  <c r="BZ13" i="13"/>
  <c r="BZ17" i="13"/>
  <c r="BZ21" i="13"/>
  <c r="BZ29" i="13"/>
  <c r="BZ37" i="13"/>
  <c r="BZ41" i="13"/>
  <c r="BZ45" i="13"/>
  <c r="BZ49" i="13"/>
  <c r="BZ53" i="13"/>
  <c r="BZ6" i="13"/>
  <c r="BZ10" i="13"/>
  <c r="BZ14" i="13"/>
  <c r="BZ18" i="13"/>
  <c r="BZ22" i="13"/>
  <c r="BZ26" i="13"/>
  <c r="BZ30" i="13"/>
  <c r="BZ34" i="13"/>
  <c r="BZ38" i="13"/>
  <c r="BZ42" i="13"/>
  <c r="BZ46" i="13"/>
  <c r="BZ50" i="13"/>
  <c r="BZ54" i="13"/>
  <c r="AG18" i="13"/>
  <c r="AF21" i="13"/>
  <c r="AH23" i="13"/>
  <c r="AF29" i="13"/>
  <c r="AH31" i="13"/>
  <c r="AG34" i="13"/>
  <c r="AH39" i="13"/>
  <c r="AG42" i="13"/>
  <c r="AF45" i="13"/>
  <c r="AG50" i="13"/>
  <c r="AF53" i="13"/>
  <c r="BY13" i="13"/>
  <c r="BY21" i="13"/>
  <c r="BY29" i="13"/>
  <c r="BY33" i="13"/>
  <c r="BY41" i="13"/>
  <c r="BY49" i="13"/>
  <c r="BY53" i="13"/>
  <c r="N31" i="13"/>
  <c r="BY6" i="13"/>
  <c r="BX9" i="13"/>
  <c r="BY10" i="13"/>
  <c r="BX13" i="13"/>
  <c r="BY14" i="13"/>
  <c r="BX17" i="13"/>
  <c r="BY18" i="13"/>
  <c r="BX21" i="13"/>
  <c r="BY22" i="13"/>
  <c r="BX25" i="13"/>
  <c r="BY26" i="13"/>
  <c r="BX29" i="13"/>
  <c r="BY30" i="13"/>
  <c r="BX33" i="13"/>
  <c r="BY34" i="13"/>
  <c r="BX37" i="13"/>
  <c r="BY38" i="13"/>
  <c r="BX41" i="13"/>
  <c r="BY42" i="13"/>
  <c r="BX45" i="13"/>
  <c r="BY46" i="13"/>
  <c r="BX49" i="13"/>
  <c r="BY50" i="13"/>
  <c r="BX53" i="13"/>
  <c r="BY54" i="13"/>
  <c r="N7" i="13"/>
  <c r="O28" i="13"/>
  <c r="P49" i="13"/>
  <c r="AF10" i="13"/>
  <c r="AF14" i="13"/>
  <c r="AG26" i="13"/>
  <c r="AF37" i="13"/>
  <c r="AH47" i="13"/>
  <c r="O12" i="13"/>
  <c r="BY12" i="13"/>
  <c r="N15" i="13"/>
  <c r="BX15" i="13"/>
  <c r="N23" i="13"/>
  <c r="BX23" i="13"/>
  <c r="P25" i="13"/>
  <c r="BZ25" i="13"/>
  <c r="P33" i="13"/>
  <c r="BZ33" i="13"/>
  <c r="O36" i="13"/>
  <c r="BY36" i="13"/>
  <c r="O44" i="13"/>
  <c r="BY44" i="13"/>
  <c r="N55" i="13"/>
  <c r="BX55" i="13"/>
  <c r="N47" i="13"/>
  <c r="BX46" i="13"/>
  <c r="P17" i="13"/>
  <c r="N39" i="13"/>
  <c r="BY9" i="13"/>
  <c r="BY17" i="13"/>
  <c r="BY25" i="13"/>
  <c r="BY37" i="13"/>
  <c r="BY45" i="13"/>
  <c r="P9" i="13"/>
  <c r="O52" i="13"/>
  <c r="BX6" i="13"/>
  <c r="BY7" i="13"/>
  <c r="BX10" i="13"/>
  <c r="BY11" i="13"/>
  <c r="BX14" i="13"/>
  <c r="BY15" i="13"/>
  <c r="BX18" i="13"/>
  <c r="BY19" i="13"/>
  <c r="BX22" i="13"/>
  <c r="BY23" i="13"/>
  <c r="BX26" i="13"/>
  <c r="BY27" i="13"/>
  <c r="BX30" i="13"/>
  <c r="BY31" i="13"/>
  <c r="BX34" i="13"/>
  <c r="BY35" i="13"/>
  <c r="BX38" i="13"/>
  <c r="BY39" i="13"/>
  <c r="BX42" i="13"/>
  <c r="BY43" i="13"/>
  <c r="BY47" i="13"/>
  <c r="BX50" i="13"/>
  <c r="BY51" i="13"/>
  <c r="BX54" i="13"/>
  <c r="BY55" i="13"/>
  <c r="O20" i="13"/>
  <c r="P41" i="13"/>
  <c r="AH19" i="13"/>
  <c r="AF25" i="13"/>
  <c r="AH27" i="13"/>
  <c r="AH35" i="13"/>
  <c r="AG38" i="13"/>
  <c r="AG46" i="13"/>
  <c r="AF49" i="13"/>
  <c r="AH51" i="13"/>
  <c r="AG54" i="13"/>
  <c r="O7" i="13"/>
  <c r="N10" i="13"/>
  <c r="P12" i="13"/>
  <c r="O15" i="13"/>
  <c r="N18" i="13"/>
  <c r="P20" i="13"/>
  <c r="O23" i="13"/>
  <c r="N26" i="13"/>
  <c r="P28" i="13"/>
  <c r="O31" i="13"/>
  <c r="N34" i="13"/>
  <c r="P36" i="13"/>
  <c r="O39" i="13"/>
  <c r="N42" i="13"/>
  <c r="P44" i="13"/>
  <c r="O47" i="13"/>
  <c r="N50" i="13"/>
  <c r="P52" i="13"/>
  <c r="O55" i="13"/>
  <c r="P56" i="13"/>
  <c r="AF18" i="13"/>
  <c r="AG19" i="13"/>
  <c r="AH20" i="13"/>
  <c r="AF22" i="13"/>
  <c r="AG23" i="13"/>
  <c r="AH24" i="13"/>
  <c r="AF26" i="13"/>
  <c r="AG27" i="13"/>
  <c r="AH28" i="13"/>
  <c r="AF30" i="13"/>
  <c r="AG31" i="13"/>
  <c r="AH32" i="13"/>
  <c r="AF34" i="13"/>
  <c r="AG35" i="13"/>
  <c r="AH36" i="13"/>
  <c r="AF38" i="13"/>
  <c r="AG39" i="13"/>
  <c r="AH40" i="13"/>
  <c r="AF42" i="13"/>
  <c r="AG43" i="13"/>
  <c r="AH44" i="13"/>
  <c r="AF46" i="13"/>
  <c r="AG47" i="13"/>
  <c r="AH48" i="13"/>
  <c r="AF50" i="13"/>
  <c r="AG51" i="13"/>
  <c r="AH52" i="13"/>
  <c r="AF54" i="13"/>
  <c r="AG22" i="13"/>
  <c r="AG30" i="13"/>
  <c r="AF33" i="13"/>
  <c r="AF41" i="13"/>
  <c r="AH43" i="13"/>
  <c r="O56" i="13"/>
  <c r="AF7" i="13"/>
  <c r="AF11" i="13"/>
  <c r="AF15" i="13"/>
  <c r="BV6" i="13"/>
  <c r="N9" i="13"/>
  <c r="BU9" i="13"/>
  <c r="P11" i="13"/>
  <c r="BW11" i="13"/>
  <c r="CC11" i="13" s="1"/>
  <c r="O14" i="13"/>
  <c r="BV14" i="13"/>
  <c r="N17" i="13"/>
  <c r="BU17" i="13"/>
  <c r="P19" i="13"/>
  <c r="BW19" i="13"/>
  <c r="CC19" i="13" s="1"/>
  <c r="O22" i="13"/>
  <c r="BV22" i="13"/>
  <c r="N25" i="13"/>
  <c r="BU25" i="13"/>
  <c r="P27" i="13"/>
  <c r="BW27" i="13"/>
  <c r="CC27" i="13" s="1"/>
  <c r="O30" i="13"/>
  <c r="BV30" i="13"/>
  <c r="N33" i="13"/>
  <c r="BU33" i="13"/>
  <c r="P35" i="13"/>
  <c r="BW35" i="13"/>
  <c r="CC35" i="13" s="1"/>
  <c r="O38" i="13"/>
  <c r="BV38" i="13"/>
  <c r="N41" i="13"/>
  <c r="BU41" i="13"/>
  <c r="P43" i="13"/>
  <c r="BW43" i="13"/>
  <c r="CC43" i="13" s="1"/>
  <c r="O46" i="13"/>
  <c r="BV46" i="13"/>
  <c r="N49" i="13"/>
  <c r="BU49" i="13"/>
  <c r="P51" i="13"/>
  <c r="BW51" i="13"/>
  <c r="CC51" i="13" s="1"/>
  <c r="N53" i="13"/>
  <c r="BU53" i="13"/>
  <c r="P55" i="13"/>
  <c r="BW55" i="13"/>
  <c r="BU6" i="13"/>
  <c r="BW8" i="13"/>
  <c r="BV11" i="13"/>
  <c r="BU14" i="13"/>
  <c r="BW16" i="13"/>
  <c r="BV19" i="13"/>
  <c r="BU22" i="13"/>
  <c r="BW24" i="13"/>
  <c r="BV27" i="13"/>
  <c r="BU30" i="13"/>
  <c r="BW32" i="13"/>
  <c r="BV35" i="13"/>
  <c r="CB35" i="13" s="1"/>
  <c r="BU38" i="13"/>
  <c r="BW40" i="13"/>
  <c r="BV43" i="13"/>
  <c r="BU46" i="13"/>
  <c r="BW48" i="13"/>
  <c r="BV51" i="13"/>
  <c r="BU54" i="13"/>
  <c r="BW6" i="13"/>
  <c r="CC6" i="13" s="1"/>
  <c r="N8" i="13"/>
  <c r="BU8" i="13"/>
  <c r="CA8" i="13" s="1"/>
  <c r="O9" i="13"/>
  <c r="BV9" i="13"/>
  <c r="P10" i="13"/>
  <c r="BW10" i="13"/>
  <c r="CC10" i="13" s="1"/>
  <c r="N12" i="13"/>
  <c r="BU12" i="13"/>
  <c r="CA12" i="13" s="1"/>
  <c r="O13" i="13"/>
  <c r="BV13" i="13"/>
  <c r="P14" i="13"/>
  <c r="BW14" i="13"/>
  <c r="N16" i="13"/>
  <c r="BU16" i="13"/>
  <c r="CA16" i="13" s="1"/>
  <c r="O17" i="13"/>
  <c r="BV17" i="13"/>
  <c r="P18" i="13"/>
  <c r="BW18" i="13"/>
  <c r="N20" i="13"/>
  <c r="BU20" i="13"/>
  <c r="CA20" i="13" s="1"/>
  <c r="O21" i="13"/>
  <c r="BV21" i="13"/>
  <c r="P22" i="13"/>
  <c r="BW22" i="13"/>
  <c r="CC22" i="13" s="1"/>
  <c r="N24" i="13"/>
  <c r="BU24" i="13"/>
  <c r="CA24" i="13" s="1"/>
  <c r="O25" i="13"/>
  <c r="BV25" i="13"/>
  <c r="CB25" i="13" s="1"/>
  <c r="P26" i="13"/>
  <c r="BW26" i="13"/>
  <c r="N28" i="13"/>
  <c r="BU28" i="13"/>
  <c r="CA28" i="13" s="1"/>
  <c r="O29" i="13"/>
  <c r="BV29" i="13"/>
  <c r="P30" i="13"/>
  <c r="BW30" i="13"/>
  <c r="N32" i="13"/>
  <c r="BU32" i="13"/>
  <c r="CA32" i="13" s="1"/>
  <c r="O33" i="13"/>
  <c r="BV33" i="13"/>
  <c r="CB33" i="13" s="1"/>
  <c r="P34" i="13"/>
  <c r="BW34" i="13"/>
  <c r="N36" i="13"/>
  <c r="BU36" i="13"/>
  <c r="CA36" i="13" s="1"/>
  <c r="O37" i="13"/>
  <c r="BV37" i="13"/>
  <c r="P38" i="13"/>
  <c r="BW38" i="13"/>
  <c r="N40" i="13"/>
  <c r="BU40" i="13"/>
  <c r="CA40" i="13" s="1"/>
  <c r="O41" i="13"/>
  <c r="BV41" i="13"/>
  <c r="P42" i="13"/>
  <c r="BW42" i="13"/>
  <c r="CC42" i="13" s="1"/>
  <c r="N44" i="13"/>
  <c r="BU44" i="13"/>
  <c r="CA44" i="13" s="1"/>
  <c r="O45" i="13"/>
  <c r="BV45" i="13"/>
  <c r="P46" i="13"/>
  <c r="BW46" i="13"/>
  <c r="N48" i="13"/>
  <c r="BU48" i="13"/>
  <c r="CA48" i="13" s="1"/>
  <c r="O49" i="13"/>
  <c r="BV49" i="13"/>
  <c r="P50" i="13"/>
  <c r="BW50" i="13"/>
  <c r="N52" i="13"/>
  <c r="BU52" i="13"/>
  <c r="CA52" i="13" s="1"/>
  <c r="O53" i="13"/>
  <c r="BV53" i="13"/>
  <c r="P54" i="13"/>
  <c r="BW54" i="13"/>
  <c r="O11" i="13"/>
  <c r="P16" i="13"/>
  <c r="N22" i="13"/>
  <c r="O27" i="13"/>
  <c r="P32" i="13"/>
  <c r="N38" i="13"/>
  <c r="O43" i="13"/>
  <c r="P48" i="13"/>
  <c r="N54" i="13"/>
  <c r="AF19" i="13"/>
  <c r="AF23" i="13"/>
  <c r="AH25" i="13"/>
  <c r="AG28" i="13"/>
  <c r="AF31" i="13"/>
  <c r="AH33" i="13"/>
  <c r="AG36" i="13"/>
  <c r="AF39" i="13"/>
  <c r="AG40" i="13"/>
  <c r="AG44" i="13"/>
  <c r="AF47" i="13"/>
  <c r="AH49" i="13"/>
  <c r="AH53" i="13"/>
  <c r="N56" i="13"/>
  <c r="AF9" i="13"/>
  <c r="AF13" i="13"/>
  <c r="AF17" i="13"/>
  <c r="P7" i="13"/>
  <c r="BW7" i="13"/>
  <c r="O10" i="13"/>
  <c r="BV10" i="13"/>
  <c r="N13" i="13"/>
  <c r="BU13" i="13"/>
  <c r="P15" i="13"/>
  <c r="BW15" i="13"/>
  <c r="O18" i="13"/>
  <c r="BV18" i="13"/>
  <c r="N21" i="13"/>
  <c r="BU21" i="13"/>
  <c r="P23" i="13"/>
  <c r="BW23" i="13"/>
  <c r="O26" i="13"/>
  <c r="BV26" i="13"/>
  <c r="N29" i="13"/>
  <c r="BU29" i="13"/>
  <c r="P31" i="13"/>
  <c r="BW31" i="13"/>
  <c r="O34" i="13"/>
  <c r="BV34" i="13"/>
  <c r="N37" i="13"/>
  <c r="BU37" i="13"/>
  <c r="P39" i="13"/>
  <c r="BW39" i="13"/>
  <c r="O42" i="13"/>
  <c r="BV42" i="13"/>
  <c r="N45" i="13"/>
  <c r="BU45" i="13"/>
  <c r="P47" i="13"/>
  <c r="BW47" i="13"/>
  <c r="O50" i="13"/>
  <c r="BV50" i="13"/>
  <c r="O54" i="13"/>
  <c r="BV54" i="13"/>
  <c r="BV7" i="13"/>
  <c r="BU10" i="13"/>
  <c r="BW12" i="13"/>
  <c r="BV15" i="13"/>
  <c r="BU18" i="13"/>
  <c r="BW20" i="13"/>
  <c r="BV23" i="13"/>
  <c r="BU26" i="13"/>
  <c r="BW28" i="13"/>
  <c r="BV31" i="13"/>
  <c r="BU34" i="13"/>
  <c r="BW36" i="13"/>
  <c r="BV39" i="13"/>
  <c r="BU42" i="13"/>
  <c r="BW44" i="13"/>
  <c r="BV47" i="13"/>
  <c r="BU50" i="13"/>
  <c r="BW52" i="13"/>
  <c r="CC52" i="13" s="1"/>
  <c r="BV55" i="13"/>
  <c r="BU7" i="13"/>
  <c r="BV8" i="13"/>
  <c r="BW9" i="13"/>
  <c r="BU11" i="13"/>
  <c r="BV12" i="13"/>
  <c r="BW13" i="13"/>
  <c r="BU15" i="13"/>
  <c r="BV16" i="13"/>
  <c r="BW17" i="13"/>
  <c r="BU19" i="13"/>
  <c r="BV20" i="13"/>
  <c r="CB20" i="13" s="1"/>
  <c r="BW21" i="13"/>
  <c r="BU23" i="13"/>
  <c r="BV24" i="13"/>
  <c r="BW25" i="13"/>
  <c r="BU27" i="13"/>
  <c r="BV28" i="13"/>
  <c r="BW29" i="13"/>
  <c r="BU31" i="13"/>
  <c r="CA31" i="13" s="1"/>
  <c r="BV32" i="13"/>
  <c r="BW33" i="13"/>
  <c r="BU35" i="13"/>
  <c r="BV36" i="13"/>
  <c r="BW37" i="13"/>
  <c r="BU39" i="13"/>
  <c r="BV40" i="13"/>
  <c r="BW41" i="13"/>
  <c r="BU43" i="13"/>
  <c r="BV44" i="13"/>
  <c r="BW45" i="13"/>
  <c r="BU47" i="13"/>
  <c r="CA47" i="13" s="1"/>
  <c r="BV48" i="13"/>
  <c r="BW49" i="13"/>
  <c r="BU51" i="13"/>
  <c r="BV52" i="13"/>
  <c r="CB52" i="13" s="1"/>
  <c r="BW53" i="13"/>
  <c r="BU55" i="13"/>
  <c r="P8" i="13"/>
  <c r="N14" i="13"/>
  <c r="O19" i="13"/>
  <c r="P24" i="13"/>
  <c r="N30" i="13"/>
  <c r="O35" i="13"/>
  <c r="P40" i="13"/>
  <c r="N46" i="13"/>
  <c r="O51" i="13"/>
  <c r="AG20" i="13"/>
  <c r="AH21" i="13"/>
  <c r="AG24" i="13"/>
  <c r="AF27" i="13"/>
  <c r="AH29" i="13"/>
  <c r="AG32" i="13"/>
  <c r="AF35" i="13"/>
  <c r="AH37" i="13"/>
  <c r="AH41" i="13"/>
  <c r="AF43" i="13"/>
  <c r="AH45" i="13"/>
  <c r="AG48" i="13"/>
  <c r="AF51" i="13"/>
  <c r="AG52" i="13"/>
  <c r="O8" i="13"/>
  <c r="N11" i="13"/>
  <c r="P13" i="13"/>
  <c r="O16" i="13"/>
  <c r="N19" i="13"/>
  <c r="P21" i="13"/>
  <c r="O24" i="13"/>
  <c r="N27" i="13"/>
  <c r="P29" i="13"/>
  <c r="O32" i="13"/>
  <c r="N35" i="13"/>
  <c r="P37" i="13"/>
  <c r="O40" i="13"/>
  <c r="N43" i="13"/>
  <c r="P45" i="13"/>
  <c r="O48" i="13"/>
  <c r="N51" i="13"/>
  <c r="P53" i="13"/>
  <c r="AH18" i="13"/>
  <c r="AF20" i="13"/>
  <c r="AG21" i="13"/>
  <c r="AH22" i="13"/>
  <c r="AF24" i="13"/>
  <c r="AG25" i="13"/>
  <c r="AH26" i="13"/>
  <c r="AF28" i="13"/>
  <c r="AG29" i="13"/>
  <c r="AH30" i="13"/>
  <c r="AF32" i="13"/>
  <c r="AG33" i="13"/>
  <c r="AH34" i="13"/>
  <c r="AF36" i="13"/>
  <c r="AG37" i="13"/>
  <c r="AH38" i="13"/>
  <c r="AF40" i="13"/>
  <c r="AG41" i="13"/>
  <c r="AH42" i="13"/>
  <c r="AF44" i="13"/>
  <c r="AG45" i="13"/>
  <c r="AH46" i="13"/>
  <c r="AF48" i="13"/>
  <c r="AG49" i="13"/>
  <c r="AH50" i="13"/>
  <c r="AF52" i="13"/>
  <c r="AG53" i="13"/>
  <c r="AH54" i="13"/>
  <c r="E58" i="13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E173" i="13" s="1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E206" i="13" s="1"/>
  <c r="E207" i="13" s="1"/>
  <c r="E208" i="13" s="1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E223" i="13" s="1"/>
  <c r="E224" i="13" s="1"/>
  <c r="E225" i="13" s="1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E240" i="13" s="1"/>
  <c r="E241" i="13" s="1"/>
  <c r="E242" i="13" s="1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E257" i="13" s="1"/>
  <c r="E258" i="13" s="1"/>
  <c r="E259" i="13" s="1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E274" i="13" s="1"/>
  <c r="E275" i="13" s="1"/>
  <c r="E276" i="13" s="1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E291" i="13" s="1"/>
  <c r="E292" i="13" s="1"/>
  <c r="E293" i="13" s="1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E308" i="13" s="1"/>
  <c r="E309" i="13" s="1"/>
  <c r="E310" i="13" s="1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E325" i="13" s="1"/>
  <c r="E326" i="13" s="1"/>
  <c r="E327" i="13" s="1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E342" i="13" s="1"/>
  <c r="E343" i="13" s="1"/>
  <c r="E344" i="13" s="1"/>
  <c r="E345" i="13" s="1"/>
  <c r="E346" i="13" s="1"/>
  <c r="B57" i="13"/>
  <c r="D57" i="13"/>
  <c r="G58" i="13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222" i="13" s="1"/>
  <c r="G223" i="13" s="1"/>
  <c r="G224" i="13" s="1"/>
  <c r="G225" i="13" s="1"/>
  <c r="G226" i="13" s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G242" i="13" s="1"/>
  <c r="G243" i="13" s="1"/>
  <c r="G244" i="13" s="1"/>
  <c r="G245" i="13" s="1"/>
  <c r="G246" i="13" s="1"/>
  <c r="G247" i="13" s="1"/>
  <c r="G248" i="13" s="1"/>
  <c r="G249" i="13" s="1"/>
  <c r="G250" i="13" s="1"/>
  <c r="G251" i="13" s="1"/>
  <c r="G252" i="13" s="1"/>
  <c r="G253" i="13" s="1"/>
  <c r="G254" i="13" s="1"/>
  <c r="G255" i="13" s="1"/>
  <c r="G256" i="13" s="1"/>
  <c r="G257" i="13" s="1"/>
  <c r="G258" i="13" s="1"/>
  <c r="G259" i="13" s="1"/>
  <c r="G260" i="13" s="1"/>
  <c r="G261" i="13" s="1"/>
  <c r="G262" i="13" s="1"/>
  <c r="G263" i="13" s="1"/>
  <c r="G264" i="13" s="1"/>
  <c r="G265" i="13" s="1"/>
  <c r="G266" i="13" s="1"/>
  <c r="G267" i="13" s="1"/>
  <c r="G268" i="13" s="1"/>
  <c r="G269" i="13" s="1"/>
  <c r="G270" i="13" s="1"/>
  <c r="G271" i="13" s="1"/>
  <c r="G272" i="13" s="1"/>
  <c r="G273" i="13" s="1"/>
  <c r="G274" i="13" s="1"/>
  <c r="G275" i="13" s="1"/>
  <c r="G276" i="13" s="1"/>
  <c r="G277" i="13" s="1"/>
  <c r="G278" i="13" s="1"/>
  <c r="G279" i="13" s="1"/>
  <c r="G280" i="13" s="1"/>
  <c r="G281" i="13" s="1"/>
  <c r="G282" i="13" s="1"/>
  <c r="G283" i="13" s="1"/>
  <c r="G284" i="13" s="1"/>
  <c r="G285" i="13" s="1"/>
  <c r="G286" i="13" s="1"/>
  <c r="G287" i="13" s="1"/>
  <c r="G288" i="13" s="1"/>
  <c r="G289" i="13" s="1"/>
  <c r="G290" i="13" s="1"/>
  <c r="G291" i="13" s="1"/>
  <c r="G292" i="13" s="1"/>
  <c r="G293" i="13" s="1"/>
  <c r="G294" i="13" s="1"/>
  <c r="G295" i="13" s="1"/>
  <c r="G296" i="13" s="1"/>
  <c r="G297" i="13" s="1"/>
  <c r="G298" i="13" s="1"/>
  <c r="G299" i="13" s="1"/>
  <c r="G300" i="13" s="1"/>
  <c r="G301" i="13" s="1"/>
  <c r="G302" i="13" s="1"/>
  <c r="G303" i="13" s="1"/>
  <c r="G304" i="13" s="1"/>
  <c r="G305" i="13" s="1"/>
  <c r="G306" i="13" s="1"/>
  <c r="G307" i="13" s="1"/>
  <c r="G308" i="13" s="1"/>
  <c r="G309" i="13" s="1"/>
  <c r="G310" i="13" s="1"/>
  <c r="G311" i="13" s="1"/>
  <c r="G312" i="13" s="1"/>
  <c r="G313" i="13" s="1"/>
  <c r="G314" i="13" s="1"/>
  <c r="G315" i="13" s="1"/>
  <c r="G316" i="13" s="1"/>
  <c r="G317" i="13" s="1"/>
  <c r="G318" i="13" s="1"/>
  <c r="G319" i="13" s="1"/>
  <c r="G320" i="13" s="1"/>
  <c r="G321" i="13" s="1"/>
  <c r="G322" i="13" s="1"/>
  <c r="G323" i="13" s="1"/>
  <c r="G324" i="13" s="1"/>
  <c r="G325" i="13" s="1"/>
  <c r="G326" i="13" s="1"/>
  <c r="G327" i="13" s="1"/>
  <c r="G328" i="13" s="1"/>
  <c r="G329" i="13" s="1"/>
  <c r="G330" i="13" s="1"/>
  <c r="G331" i="13" s="1"/>
  <c r="G332" i="13" s="1"/>
  <c r="G333" i="13" s="1"/>
  <c r="G334" i="13" s="1"/>
  <c r="G335" i="13" s="1"/>
  <c r="G336" i="13" s="1"/>
  <c r="G337" i="13" s="1"/>
  <c r="G338" i="13" s="1"/>
  <c r="G339" i="13" s="1"/>
  <c r="G340" i="13" s="1"/>
  <c r="G341" i="13" s="1"/>
  <c r="G342" i="13" s="1"/>
  <c r="G343" i="13" s="1"/>
  <c r="G344" i="13" s="1"/>
  <c r="G345" i="13" s="1"/>
  <c r="G346" i="13" s="1"/>
  <c r="AC5" i="13"/>
  <c r="C57" i="13"/>
  <c r="F58" i="13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F185" i="13" s="1"/>
  <c r="F186" i="13" s="1"/>
  <c r="F187" i="13" s="1"/>
  <c r="F188" i="13" s="1"/>
  <c r="F189" i="13" s="1"/>
  <c r="F190" i="13" s="1"/>
  <c r="F191" i="13" s="1"/>
  <c r="F192" i="13" s="1"/>
  <c r="F193" i="13" s="1"/>
  <c r="F194" i="13" s="1"/>
  <c r="F195" i="13" s="1"/>
  <c r="F196" i="13" s="1"/>
  <c r="F197" i="13" s="1"/>
  <c r="F198" i="13" s="1"/>
  <c r="F199" i="13" s="1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F217" i="13" s="1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F242" i="13" s="1"/>
  <c r="F243" i="13" s="1"/>
  <c r="F244" i="13" s="1"/>
  <c r="F245" i="13" s="1"/>
  <c r="F246" i="13" s="1"/>
  <c r="F247" i="13" s="1"/>
  <c r="F248" i="13" s="1"/>
  <c r="F249" i="13" s="1"/>
  <c r="F250" i="13" s="1"/>
  <c r="F251" i="13" s="1"/>
  <c r="F252" i="13" s="1"/>
  <c r="F253" i="13" s="1"/>
  <c r="F254" i="13" s="1"/>
  <c r="F255" i="13" s="1"/>
  <c r="F256" i="13" s="1"/>
  <c r="F257" i="13" s="1"/>
  <c r="F258" i="13" s="1"/>
  <c r="F259" i="13" s="1"/>
  <c r="F260" i="13" s="1"/>
  <c r="F261" i="13" s="1"/>
  <c r="F262" i="13" s="1"/>
  <c r="F263" i="13" s="1"/>
  <c r="F264" i="13" s="1"/>
  <c r="F265" i="13" s="1"/>
  <c r="F266" i="13" s="1"/>
  <c r="F267" i="13" s="1"/>
  <c r="F268" i="13" s="1"/>
  <c r="F269" i="13" s="1"/>
  <c r="F270" i="13" s="1"/>
  <c r="F271" i="13" s="1"/>
  <c r="F272" i="13" s="1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  <c r="F283" i="13" s="1"/>
  <c r="F284" i="13" s="1"/>
  <c r="F285" i="13" s="1"/>
  <c r="F286" i="13" s="1"/>
  <c r="F287" i="13" s="1"/>
  <c r="F288" i="13" s="1"/>
  <c r="F289" i="13" s="1"/>
  <c r="F290" i="13" s="1"/>
  <c r="F291" i="13" s="1"/>
  <c r="F292" i="13" s="1"/>
  <c r="F293" i="13" s="1"/>
  <c r="F294" i="13" s="1"/>
  <c r="F295" i="13" s="1"/>
  <c r="F296" i="13" s="1"/>
  <c r="F297" i="13" s="1"/>
  <c r="F298" i="13" s="1"/>
  <c r="F299" i="13" s="1"/>
  <c r="F300" i="13" s="1"/>
  <c r="F301" i="13" s="1"/>
  <c r="F302" i="13" s="1"/>
  <c r="F303" i="13" s="1"/>
  <c r="F304" i="13" s="1"/>
  <c r="F305" i="13" s="1"/>
  <c r="F306" i="13" s="1"/>
  <c r="F307" i="13" s="1"/>
  <c r="F308" i="13" s="1"/>
  <c r="F309" i="13" s="1"/>
  <c r="F310" i="13" s="1"/>
  <c r="F311" i="13" s="1"/>
  <c r="F312" i="13" s="1"/>
  <c r="F313" i="13" s="1"/>
  <c r="F314" i="13" s="1"/>
  <c r="F315" i="13" s="1"/>
  <c r="F316" i="13" s="1"/>
  <c r="F317" i="13" s="1"/>
  <c r="F318" i="13" s="1"/>
  <c r="F319" i="13" s="1"/>
  <c r="F320" i="13" s="1"/>
  <c r="F321" i="13" s="1"/>
  <c r="F322" i="13" s="1"/>
  <c r="F323" i="13" s="1"/>
  <c r="F324" i="13" s="1"/>
  <c r="F325" i="13" s="1"/>
  <c r="F326" i="13" s="1"/>
  <c r="F327" i="13" s="1"/>
  <c r="F328" i="13" s="1"/>
  <c r="F329" i="13" s="1"/>
  <c r="F330" i="13" s="1"/>
  <c r="F331" i="13" s="1"/>
  <c r="F332" i="13" s="1"/>
  <c r="F333" i="13" s="1"/>
  <c r="F334" i="13" s="1"/>
  <c r="F335" i="13" s="1"/>
  <c r="F336" i="13" s="1"/>
  <c r="F337" i="13" s="1"/>
  <c r="F338" i="13" s="1"/>
  <c r="F339" i="13" s="1"/>
  <c r="F340" i="13" s="1"/>
  <c r="F341" i="13" s="1"/>
  <c r="F342" i="13" s="1"/>
  <c r="F343" i="13" s="1"/>
  <c r="F344" i="13" s="1"/>
  <c r="F345" i="13" s="1"/>
  <c r="F346" i="13" s="1"/>
  <c r="AE5" i="13"/>
  <c r="AD5" i="13"/>
  <c r="AL7" i="13"/>
  <c r="CC46" i="13" l="1"/>
  <c r="CC30" i="13"/>
  <c r="CC14" i="13"/>
  <c r="CB29" i="13"/>
  <c r="CC50" i="13"/>
  <c r="CC18" i="13"/>
  <c r="CB49" i="13"/>
  <c r="CB21" i="13"/>
  <c r="CB17" i="13"/>
  <c r="CB9" i="13"/>
  <c r="CA46" i="13"/>
  <c r="CA41" i="13"/>
  <c r="CB36" i="13"/>
  <c r="CC25" i="13"/>
  <c r="CB30" i="13"/>
  <c r="CB22" i="13"/>
  <c r="CB6" i="13"/>
  <c r="CB41" i="13"/>
  <c r="CA49" i="13"/>
  <c r="CA9" i="13"/>
  <c r="CB45" i="13"/>
  <c r="CA33" i="13"/>
  <c r="CA17" i="13"/>
  <c r="CB37" i="13"/>
  <c r="CA55" i="13"/>
  <c r="CB46" i="13"/>
  <c r="CB38" i="13"/>
  <c r="CB14" i="13"/>
  <c r="CB13" i="13"/>
  <c r="CB48" i="13"/>
  <c r="CA43" i="13"/>
  <c r="CC37" i="13"/>
  <c r="CA27" i="13"/>
  <c r="CB16" i="13"/>
  <c r="CC44" i="13"/>
  <c r="CA34" i="13"/>
  <c r="CB23" i="13"/>
  <c r="CC12" i="13"/>
  <c r="CC48" i="13"/>
  <c r="CA38" i="13"/>
  <c r="CC16" i="13"/>
  <c r="CA6" i="13"/>
  <c r="CC41" i="13"/>
  <c r="CB32" i="13"/>
  <c r="CC21" i="13"/>
  <c r="CA15" i="13"/>
  <c r="CA11" i="13"/>
  <c r="CC9" i="13"/>
  <c r="CA42" i="13"/>
  <c r="CB31" i="13"/>
  <c r="CC20" i="13"/>
  <c r="CA10" i="13"/>
  <c r="CB53" i="13"/>
  <c r="CC38" i="13"/>
  <c r="CC34" i="13"/>
  <c r="CC26" i="13"/>
  <c r="CA54" i="13"/>
  <c r="CB27" i="13"/>
  <c r="CC24" i="13"/>
  <c r="CA14" i="13"/>
  <c r="CC55" i="13"/>
  <c r="CA53" i="13"/>
  <c r="CA25" i="13"/>
  <c r="CA51" i="13"/>
  <c r="CC45" i="13"/>
  <c r="CB24" i="13"/>
  <c r="CB8" i="13"/>
  <c r="CC53" i="13"/>
  <c r="CC49" i="13"/>
  <c r="CB44" i="13"/>
  <c r="CC33" i="13"/>
  <c r="CB28" i="13"/>
  <c r="CC36" i="13"/>
  <c r="CB50" i="13"/>
  <c r="CC47" i="13"/>
  <c r="CB42" i="13"/>
  <c r="CC39" i="13"/>
  <c r="CB34" i="13"/>
  <c r="CC31" i="13"/>
  <c r="CB26" i="13"/>
  <c r="CC23" i="13"/>
  <c r="CA21" i="13"/>
  <c r="CB18" i="13"/>
  <c r="CC15" i="13"/>
  <c r="CA13" i="13"/>
  <c r="CC7" i="13"/>
  <c r="CC54" i="13"/>
  <c r="CA30" i="13"/>
  <c r="CC8" i="13"/>
  <c r="CA35" i="13"/>
  <c r="CC29" i="13"/>
  <c r="CA19" i="13"/>
  <c r="CA50" i="13"/>
  <c r="CB39" i="13"/>
  <c r="CC28" i="13"/>
  <c r="CA18" i="13"/>
  <c r="CB43" i="13"/>
  <c r="CC32" i="13"/>
  <c r="CA22" i="13"/>
  <c r="CB11" i="13"/>
  <c r="CB40" i="13"/>
  <c r="CA39" i="13"/>
  <c r="CA23" i="13"/>
  <c r="CC17" i="13"/>
  <c r="CC13" i="13"/>
  <c r="CB12" i="13"/>
  <c r="CA7" i="13"/>
  <c r="CB55" i="13"/>
  <c r="CB47" i="13"/>
  <c r="CA26" i="13"/>
  <c r="CB15" i="13"/>
  <c r="CB7" i="13"/>
  <c r="CB54" i="13"/>
  <c r="CA45" i="13"/>
  <c r="CA37" i="13"/>
  <c r="CA29" i="13"/>
  <c r="CB10" i="13"/>
  <c r="CB51" i="13"/>
  <c r="CC40" i="13"/>
  <c r="CB19" i="13"/>
  <c r="AR7" i="13"/>
  <c r="AU7" i="13" s="1"/>
  <c r="AI8" i="13" s="1"/>
  <c r="AH346" i="13"/>
  <c r="AH344" i="13"/>
  <c r="AH342" i="13"/>
  <c r="AH340" i="13"/>
  <c r="AH338" i="13"/>
  <c r="AH336" i="13"/>
  <c r="AH334" i="13"/>
  <c r="AH332" i="13"/>
  <c r="AH330" i="13"/>
  <c r="AH328" i="13"/>
  <c r="AH326" i="13"/>
  <c r="AH324" i="13"/>
  <c r="AH322" i="13"/>
  <c r="AH320" i="13"/>
  <c r="AH318" i="13"/>
  <c r="AH316" i="13"/>
  <c r="AH314" i="13"/>
  <c r="AH312" i="13"/>
  <c r="AH310" i="13"/>
  <c r="AH308" i="13"/>
  <c r="AH306" i="13"/>
  <c r="AH304" i="13"/>
  <c r="AH302" i="13"/>
  <c r="AH300" i="13"/>
  <c r="AH298" i="13"/>
  <c r="AH296" i="13"/>
  <c r="AH294" i="13"/>
  <c r="AH292" i="13"/>
  <c r="AH290" i="13"/>
  <c r="AH288" i="13"/>
  <c r="AH286" i="13"/>
  <c r="AH284" i="13"/>
  <c r="AH282" i="13"/>
  <c r="AH280" i="13"/>
  <c r="AH278" i="13"/>
  <c r="AH276" i="13"/>
  <c r="AH274" i="13"/>
  <c r="AH272" i="13"/>
  <c r="AH270" i="13"/>
  <c r="AH268" i="13"/>
  <c r="AH266" i="13"/>
  <c r="AH264" i="13"/>
  <c r="AH262" i="13"/>
  <c r="AH260" i="13"/>
  <c r="AH258" i="13"/>
  <c r="AH256" i="13"/>
  <c r="AH254" i="13"/>
  <c r="AH252" i="13"/>
  <c r="AH250" i="13"/>
  <c r="AH248" i="13"/>
  <c r="AH246" i="13"/>
  <c r="AH244" i="13"/>
  <c r="AH242" i="13"/>
  <c r="AH240" i="13"/>
  <c r="AH238" i="13"/>
  <c r="AH236" i="13"/>
  <c r="AH234" i="13"/>
  <c r="AH232" i="13"/>
  <c r="AH230" i="13"/>
  <c r="AH228" i="13"/>
  <c r="AH226" i="13"/>
  <c r="AH224" i="13"/>
  <c r="AH222" i="13"/>
  <c r="AH220" i="13"/>
  <c r="AH218" i="13"/>
  <c r="AH216" i="13"/>
  <c r="AH214" i="13"/>
  <c r="AH212" i="13"/>
  <c r="AH210" i="13"/>
  <c r="AH208" i="13"/>
  <c r="AH206" i="13"/>
  <c r="AH204" i="13"/>
  <c r="AH202" i="13"/>
  <c r="AH200" i="13"/>
  <c r="AH198" i="13"/>
  <c r="AH196" i="13"/>
  <c r="AH194" i="13"/>
  <c r="AH192" i="13"/>
  <c r="AH190" i="13"/>
  <c r="AH188" i="13"/>
  <c r="AH186" i="13"/>
  <c r="AH184" i="13"/>
  <c r="AH182" i="13"/>
  <c r="AH180" i="13"/>
  <c r="AH345" i="13"/>
  <c r="AH341" i="13"/>
  <c r="AH337" i="13"/>
  <c r="AH333" i="13"/>
  <c r="AH329" i="13"/>
  <c r="AH325" i="13"/>
  <c r="AH321" i="13"/>
  <c r="AH317" i="13"/>
  <c r="AH313" i="13"/>
  <c r="AH309" i="13"/>
  <c r="AH305" i="13"/>
  <c r="AH301" i="13"/>
  <c r="AH297" i="13"/>
  <c r="AH293" i="13"/>
  <c r="AH289" i="13"/>
  <c r="AH285" i="13"/>
  <c r="AH281" i="13"/>
  <c r="AH277" i="13"/>
  <c r="AH273" i="13"/>
  <c r="AH269" i="13"/>
  <c r="AH265" i="13"/>
  <c r="AH261" i="13"/>
  <c r="AH257" i="13"/>
  <c r="AH253" i="13"/>
  <c r="AH249" i="13"/>
  <c r="AH245" i="13"/>
  <c r="AH241" i="13"/>
  <c r="AH237" i="13"/>
  <c r="AH233" i="13"/>
  <c r="AH229" i="13"/>
  <c r="AH225" i="13"/>
  <c r="AH221" i="13"/>
  <c r="AH217" i="13"/>
  <c r="AH213" i="13"/>
  <c r="AH209" i="13"/>
  <c r="AH205" i="13"/>
  <c r="AH201" i="13"/>
  <c r="AH197" i="13"/>
  <c r="AH193" i="13"/>
  <c r="AH189" i="13"/>
  <c r="AH185" i="13"/>
  <c r="AH181" i="13"/>
  <c r="AH179" i="13"/>
  <c r="AH177" i="13"/>
  <c r="AH175" i="13"/>
  <c r="AH173" i="13"/>
  <c r="AH171" i="13"/>
  <c r="AH169" i="13"/>
  <c r="AH167" i="13"/>
  <c r="AH165" i="13"/>
  <c r="AH163" i="13"/>
  <c r="AH161" i="13"/>
  <c r="AH159" i="13"/>
  <c r="AH157" i="13"/>
  <c r="AH155" i="13"/>
  <c r="AH153" i="13"/>
  <c r="AH151" i="13"/>
  <c r="AH149" i="13"/>
  <c r="AH147" i="13"/>
  <c r="AH145" i="13"/>
  <c r="AH143" i="13"/>
  <c r="AH141" i="13"/>
  <c r="AH139" i="13"/>
  <c r="AH137" i="13"/>
  <c r="AH135" i="13"/>
  <c r="AH133" i="13"/>
  <c r="AH131" i="13"/>
  <c r="AH129" i="13"/>
  <c r="AH127" i="13"/>
  <c r="AH125" i="13"/>
  <c r="AH123" i="13"/>
  <c r="AH121" i="13"/>
  <c r="AH119" i="13"/>
  <c r="AH117" i="13"/>
  <c r="AH115" i="13"/>
  <c r="AH113" i="13"/>
  <c r="AH111" i="13"/>
  <c r="AH109" i="13"/>
  <c r="AH107" i="13"/>
  <c r="AH105" i="13"/>
  <c r="AH103" i="13"/>
  <c r="AH101" i="13"/>
  <c r="AH99" i="13"/>
  <c r="AH97" i="13"/>
  <c r="AH95" i="13"/>
  <c r="AH93" i="13"/>
  <c r="AH91" i="13"/>
  <c r="AH89" i="13"/>
  <c r="AH87" i="13"/>
  <c r="AH85" i="13"/>
  <c r="AH83" i="13"/>
  <c r="AH81" i="13"/>
  <c r="AH79" i="13"/>
  <c r="AH77" i="13"/>
  <c r="AH75" i="13"/>
  <c r="AH73" i="13"/>
  <c r="AH71" i="13"/>
  <c r="AH69" i="13"/>
  <c r="AH67" i="13"/>
  <c r="AH65" i="13"/>
  <c r="AH63" i="13"/>
  <c r="AH61" i="13"/>
  <c r="AH59" i="13"/>
  <c r="AH57" i="13"/>
  <c r="AH339" i="13"/>
  <c r="AH331" i="13"/>
  <c r="AH323" i="13"/>
  <c r="AH315" i="13"/>
  <c r="AH307" i="13"/>
  <c r="AH299" i="13"/>
  <c r="AH291" i="13"/>
  <c r="AH283" i="13"/>
  <c r="AH275" i="13"/>
  <c r="AH267" i="13"/>
  <c r="AH259" i="13"/>
  <c r="AH255" i="13"/>
  <c r="AH247" i="13"/>
  <c r="AH239" i="13"/>
  <c r="AH235" i="13"/>
  <c r="AH227" i="13"/>
  <c r="AH219" i="13"/>
  <c r="AH211" i="13"/>
  <c r="AH203" i="13"/>
  <c r="AH195" i="13"/>
  <c r="AH187" i="13"/>
  <c r="AH178" i="13"/>
  <c r="AH174" i="13"/>
  <c r="AH170" i="13"/>
  <c r="AH166" i="13"/>
  <c r="AH162" i="13"/>
  <c r="AH158" i="13"/>
  <c r="AH154" i="13"/>
  <c r="AH150" i="13"/>
  <c r="AH146" i="13"/>
  <c r="AH142" i="13"/>
  <c r="AH138" i="13"/>
  <c r="AH134" i="13"/>
  <c r="AH130" i="13"/>
  <c r="AH126" i="13"/>
  <c r="AH122" i="13"/>
  <c r="AH118" i="13"/>
  <c r="AH114" i="13"/>
  <c r="AH110" i="13"/>
  <c r="AH106" i="13"/>
  <c r="AH102" i="13"/>
  <c r="AH98" i="13"/>
  <c r="AH94" i="13"/>
  <c r="AH90" i="13"/>
  <c r="AH86" i="13"/>
  <c r="AH82" i="13"/>
  <c r="AH78" i="13"/>
  <c r="AH74" i="13"/>
  <c r="AH70" i="13"/>
  <c r="AH66" i="13"/>
  <c r="AH62" i="13"/>
  <c r="AH58" i="13"/>
  <c r="AH343" i="13"/>
  <c r="AH335" i="13"/>
  <c r="AH327" i="13"/>
  <c r="AH319" i="13"/>
  <c r="AH311" i="13"/>
  <c r="AH303" i="13"/>
  <c r="AH295" i="13"/>
  <c r="AH287" i="13"/>
  <c r="AH279" i="13"/>
  <c r="AH271" i="13"/>
  <c r="AH263" i="13"/>
  <c r="AH251" i="13"/>
  <c r="AH243" i="13"/>
  <c r="AH231" i="13"/>
  <c r="AH223" i="13"/>
  <c r="AH215" i="13"/>
  <c r="AH207" i="13"/>
  <c r="AH199" i="13"/>
  <c r="AH191" i="13"/>
  <c r="AH183" i="13"/>
  <c r="AH176" i="13"/>
  <c r="AH172" i="13"/>
  <c r="AH168" i="13"/>
  <c r="AH164" i="13"/>
  <c r="AH160" i="13"/>
  <c r="AH156" i="13"/>
  <c r="AH152" i="13"/>
  <c r="AH148" i="13"/>
  <c r="AH144" i="13"/>
  <c r="AH140" i="13"/>
  <c r="AH136" i="13"/>
  <c r="AH132" i="13"/>
  <c r="AH128" i="13"/>
  <c r="AH124" i="13"/>
  <c r="AH120" i="13"/>
  <c r="AH116" i="13"/>
  <c r="AH112" i="13"/>
  <c r="AH108" i="13"/>
  <c r="AH104" i="13"/>
  <c r="AH100" i="13"/>
  <c r="AH96" i="13"/>
  <c r="AH92" i="13"/>
  <c r="AH88" i="13"/>
  <c r="AH84" i="13"/>
  <c r="AH80" i="13"/>
  <c r="AH76" i="13"/>
  <c r="AH72" i="13"/>
  <c r="AH68" i="13"/>
  <c r="AH64" i="13"/>
  <c r="AH60" i="13"/>
  <c r="AH55" i="13"/>
  <c r="AE55" i="13" s="1"/>
  <c r="AH56" i="13"/>
  <c r="AF345" i="13"/>
  <c r="AF343" i="13"/>
  <c r="AF341" i="13"/>
  <c r="AF339" i="13"/>
  <c r="AF337" i="13"/>
  <c r="AF335" i="13"/>
  <c r="AF333" i="13"/>
  <c r="AF331" i="13"/>
  <c r="AF329" i="13"/>
  <c r="AF327" i="13"/>
  <c r="AF325" i="13"/>
  <c r="AF323" i="13"/>
  <c r="AF321" i="13"/>
  <c r="AF319" i="13"/>
  <c r="AF317" i="13"/>
  <c r="AF315" i="13"/>
  <c r="AF313" i="13"/>
  <c r="AF311" i="13"/>
  <c r="AF309" i="13"/>
  <c r="AF307" i="13"/>
  <c r="AF305" i="13"/>
  <c r="AF303" i="13"/>
  <c r="AF301" i="13"/>
  <c r="AF299" i="13"/>
  <c r="AF297" i="13"/>
  <c r="AF295" i="13"/>
  <c r="AF293" i="13"/>
  <c r="AF291" i="13"/>
  <c r="AF289" i="13"/>
  <c r="AF287" i="13"/>
  <c r="AF285" i="13"/>
  <c r="AF283" i="13"/>
  <c r="AF281" i="13"/>
  <c r="AF279" i="13"/>
  <c r="AF277" i="13"/>
  <c r="AF275" i="13"/>
  <c r="AF273" i="13"/>
  <c r="AF271" i="13"/>
  <c r="AF269" i="13"/>
  <c r="AF267" i="13"/>
  <c r="AF265" i="13"/>
  <c r="AF263" i="13"/>
  <c r="AF261" i="13"/>
  <c r="AF259" i="13"/>
  <c r="AF257" i="13"/>
  <c r="AF255" i="13"/>
  <c r="AF253" i="13"/>
  <c r="AF251" i="13"/>
  <c r="AF249" i="13"/>
  <c r="AF247" i="13"/>
  <c r="AF245" i="13"/>
  <c r="AF243" i="13"/>
  <c r="AF241" i="13"/>
  <c r="AF239" i="13"/>
  <c r="AF237" i="13"/>
  <c r="AF235" i="13"/>
  <c r="AF233" i="13"/>
  <c r="AF231" i="13"/>
  <c r="AF229" i="13"/>
  <c r="AF227" i="13"/>
  <c r="AF225" i="13"/>
  <c r="AF223" i="13"/>
  <c r="AF221" i="13"/>
  <c r="AF219" i="13"/>
  <c r="AF217" i="13"/>
  <c r="AF215" i="13"/>
  <c r="AF213" i="13"/>
  <c r="AF211" i="13"/>
  <c r="AF209" i="13"/>
  <c r="AF207" i="13"/>
  <c r="AF205" i="13"/>
  <c r="AF203" i="13"/>
  <c r="AF201" i="13"/>
  <c r="AF199" i="13"/>
  <c r="AF197" i="13"/>
  <c r="AF195" i="13"/>
  <c r="AF193" i="13"/>
  <c r="AF191" i="13"/>
  <c r="AF189" i="13"/>
  <c r="AF187" i="13"/>
  <c r="AF185" i="13"/>
  <c r="AF183" i="13"/>
  <c r="AF181" i="13"/>
  <c r="AF344" i="13"/>
  <c r="AF340" i="13"/>
  <c r="AF336" i="13"/>
  <c r="AF332" i="13"/>
  <c r="AF328" i="13"/>
  <c r="AF324" i="13"/>
  <c r="AF320" i="13"/>
  <c r="AF316" i="13"/>
  <c r="AF312" i="13"/>
  <c r="AF308" i="13"/>
  <c r="AF304" i="13"/>
  <c r="AF300" i="13"/>
  <c r="AF296" i="13"/>
  <c r="AF292" i="13"/>
  <c r="AF288" i="13"/>
  <c r="AF284" i="13"/>
  <c r="AF280" i="13"/>
  <c r="AF276" i="13"/>
  <c r="AF272" i="13"/>
  <c r="AF268" i="13"/>
  <c r="AF264" i="13"/>
  <c r="AF260" i="13"/>
  <c r="AF256" i="13"/>
  <c r="AF252" i="13"/>
  <c r="AF248" i="13"/>
  <c r="AF244" i="13"/>
  <c r="AF240" i="13"/>
  <c r="AF236" i="13"/>
  <c r="AF232" i="13"/>
  <c r="AF228" i="13"/>
  <c r="AF224" i="13"/>
  <c r="AF220" i="13"/>
  <c r="AF216" i="13"/>
  <c r="AF212" i="13"/>
  <c r="AF208" i="13"/>
  <c r="AF204" i="13"/>
  <c r="AF200" i="13"/>
  <c r="AF196" i="13"/>
  <c r="AF192" i="13"/>
  <c r="AF188" i="13"/>
  <c r="AF184" i="13"/>
  <c r="AF180" i="13"/>
  <c r="AF178" i="13"/>
  <c r="AF176" i="13"/>
  <c r="AF174" i="13"/>
  <c r="AF172" i="13"/>
  <c r="AF170" i="13"/>
  <c r="AF168" i="13"/>
  <c r="AF166" i="13"/>
  <c r="AF164" i="13"/>
  <c r="AF162" i="13"/>
  <c r="AF160" i="13"/>
  <c r="AF158" i="13"/>
  <c r="AF156" i="13"/>
  <c r="AF154" i="13"/>
  <c r="AF152" i="13"/>
  <c r="AF150" i="13"/>
  <c r="AF148" i="13"/>
  <c r="AF146" i="13"/>
  <c r="AF144" i="13"/>
  <c r="AF142" i="13"/>
  <c r="AF140" i="13"/>
  <c r="AF138" i="13"/>
  <c r="AF136" i="13"/>
  <c r="AF134" i="13"/>
  <c r="AF132" i="13"/>
  <c r="AF130" i="13"/>
  <c r="AF128" i="13"/>
  <c r="AF126" i="13"/>
  <c r="AF124" i="13"/>
  <c r="AF122" i="13"/>
  <c r="AF120" i="13"/>
  <c r="AF118" i="13"/>
  <c r="AF116" i="13"/>
  <c r="AF114" i="13"/>
  <c r="AF112" i="13"/>
  <c r="AF110" i="13"/>
  <c r="AF108" i="13"/>
  <c r="AF106" i="13"/>
  <c r="AF104" i="13"/>
  <c r="AF102" i="13"/>
  <c r="AF100" i="13"/>
  <c r="AF98" i="13"/>
  <c r="AF96" i="13"/>
  <c r="AF94" i="13"/>
  <c r="AF92" i="13"/>
  <c r="AF90" i="13"/>
  <c r="AF88" i="13"/>
  <c r="AF86" i="13"/>
  <c r="AF84" i="13"/>
  <c r="AF82" i="13"/>
  <c r="AF80" i="13"/>
  <c r="AF78" i="13"/>
  <c r="AF76" i="13"/>
  <c r="AF74" i="13"/>
  <c r="AF72" i="13"/>
  <c r="AF70" i="13"/>
  <c r="AF68" i="13"/>
  <c r="AF66" i="13"/>
  <c r="AF64" i="13"/>
  <c r="AF62" i="13"/>
  <c r="AF60" i="13"/>
  <c r="AF58" i="13"/>
  <c r="AF55" i="13"/>
  <c r="AC55" i="13" s="1"/>
  <c r="AF342" i="13"/>
  <c r="AF334" i="13"/>
  <c r="AF326" i="13"/>
  <c r="AF318" i="13"/>
  <c r="AF310" i="13"/>
  <c r="AF302" i="13"/>
  <c r="AF294" i="13"/>
  <c r="AF286" i="13"/>
  <c r="AF278" i="13"/>
  <c r="AF270" i="13"/>
  <c r="AF262" i="13"/>
  <c r="AF250" i="13"/>
  <c r="AF242" i="13"/>
  <c r="AF230" i="13"/>
  <c r="AF222" i="13"/>
  <c r="AF214" i="13"/>
  <c r="AF206" i="13"/>
  <c r="AF198" i="13"/>
  <c r="AF190" i="13"/>
  <c r="AF182" i="13"/>
  <c r="AF177" i="13"/>
  <c r="AF173" i="13"/>
  <c r="AF169" i="13"/>
  <c r="AF165" i="13"/>
  <c r="AF161" i="13"/>
  <c r="AF157" i="13"/>
  <c r="AF153" i="13"/>
  <c r="AF149" i="13"/>
  <c r="AF145" i="13"/>
  <c r="AF141" i="13"/>
  <c r="AF137" i="13"/>
  <c r="AF133" i="13"/>
  <c r="AF129" i="13"/>
  <c r="AF125" i="13"/>
  <c r="AF121" i="13"/>
  <c r="AF117" i="13"/>
  <c r="AF113" i="13"/>
  <c r="AF109" i="13"/>
  <c r="AF105" i="13"/>
  <c r="AF101" i="13"/>
  <c r="AF97" i="13"/>
  <c r="AF93" i="13"/>
  <c r="AF89" i="13"/>
  <c r="AF85" i="13"/>
  <c r="AF81" i="13"/>
  <c r="AF77" i="13"/>
  <c r="AF73" i="13"/>
  <c r="AF69" i="13"/>
  <c r="AF65" i="13"/>
  <c r="AF61" i="13"/>
  <c r="AF56" i="13"/>
  <c r="AF346" i="13"/>
  <c r="AF338" i="13"/>
  <c r="AF330" i="13"/>
  <c r="AF322" i="13"/>
  <c r="AF314" i="13"/>
  <c r="AF306" i="13"/>
  <c r="AF298" i="13"/>
  <c r="AF290" i="13"/>
  <c r="AF282" i="13"/>
  <c r="AF274" i="13"/>
  <c r="AF266" i="13"/>
  <c r="AF258" i="13"/>
  <c r="AF254" i="13"/>
  <c r="AF246" i="13"/>
  <c r="AF238" i="13"/>
  <c r="AF234" i="13"/>
  <c r="AF226" i="13"/>
  <c r="AF218" i="13"/>
  <c r="AF210" i="13"/>
  <c r="AF202" i="13"/>
  <c r="AF194" i="13"/>
  <c r="AF186" i="13"/>
  <c r="AF179" i="13"/>
  <c r="AF175" i="13"/>
  <c r="AF171" i="13"/>
  <c r="AF167" i="13"/>
  <c r="AF163" i="13"/>
  <c r="AF159" i="13"/>
  <c r="AF155" i="13"/>
  <c r="AF151" i="13"/>
  <c r="AF147" i="13"/>
  <c r="AF143" i="13"/>
  <c r="AF139" i="13"/>
  <c r="AF135" i="13"/>
  <c r="AF131" i="13"/>
  <c r="AF127" i="13"/>
  <c r="AF123" i="13"/>
  <c r="AF119" i="13"/>
  <c r="AF115" i="13"/>
  <c r="AF111" i="13"/>
  <c r="AF107" i="13"/>
  <c r="AF103" i="13"/>
  <c r="AF99" i="13"/>
  <c r="AF95" i="13"/>
  <c r="AF91" i="13"/>
  <c r="AF87" i="13"/>
  <c r="AF83" i="13"/>
  <c r="AF79" i="13"/>
  <c r="AF75" i="13"/>
  <c r="AF71" i="13"/>
  <c r="AF67" i="13"/>
  <c r="AF63" i="13"/>
  <c r="AF59" i="13"/>
  <c r="AF57" i="13"/>
  <c r="AG345" i="13"/>
  <c r="AG343" i="13"/>
  <c r="AG341" i="13"/>
  <c r="AG339" i="13"/>
  <c r="AG337" i="13"/>
  <c r="AG335" i="13"/>
  <c r="AG333" i="13"/>
  <c r="AG331" i="13"/>
  <c r="AG329" i="13"/>
  <c r="AG327" i="13"/>
  <c r="AG325" i="13"/>
  <c r="AG323" i="13"/>
  <c r="AG321" i="13"/>
  <c r="AG319" i="13"/>
  <c r="AG317" i="13"/>
  <c r="AG315" i="13"/>
  <c r="AG313" i="13"/>
  <c r="AG311" i="13"/>
  <c r="AG309" i="13"/>
  <c r="AG307" i="13"/>
  <c r="AG305" i="13"/>
  <c r="AG303" i="13"/>
  <c r="AG301" i="13"/>
  <c r="AG299" i="13"/>
  <c r="AG297" i="13"/>
  <c r="AG295" i="13"/>
  <c r="AG293" i="13"/>
  <c r="AG291" i="13"/>
  <c r="AG289" i="13"/>
  <c r="AG287" i="13"/>
  <c r="AG285" i="13"/>
  <c r="AG283" i="13"/>
  <c r="AG281" i="13"/>
  <c r="AG279" i="13"/>
  <c r="AG277" i="13"/>
  <c r="AG275" i="13"/>
  <c r="AG273" i="13"/>
  <c r="AG271" i="13"/>
  <c r="AG269" i="13"/>
  <c r="AG267" i="13"/>
  <c r="AG265" i="13"/>
  <c r="AG263" i="13"/>
  <c r="AG261" i="13"/>
  <c r="AG259" i="13"/>
  <c r="AG257" i="13"/>
  <c r="AG255" i="13"/>
  <c r="AG253" i="13"/>
  <c r="AG251" i="13"/>
  <c r="AG249" i="13"/>
  <c r="AG247" i="13"/>
  <c r="AG245" i="13"/>
  <c r="AG243" i="13"/>
  <c r="AG241" i="13"/>
  <c r="AG239" i="13"/>
  <c r="AG237" i="13"/>
  <c r="AG235" i="13"/>
  <c r="AG233" i="13"/>
  <c r="AG231" i="13"/>
  <c r="AG229" i="13"/>
  <c r="AG227" i="13"/>
  <c r="AG225" i="13"/>
  <c r="AG223" i="13"/>
  <c r="AG221" i="13"/>
  <c r="AG219" i="13"/>
  <c r="AG217" i="13"/>
  <c r="AG215" i="13"/>
  <c r="AG213" i="13"/>
  <c r="AG211" i="13"/>
  <c r="AG209" i="13"/>
  <c r="AG207" i="13"/>
  <c r="AG205" i="13"/>
  <c r="AG203" i="13"/>
  <c r="AG201" i="13"/>
  <c r="AG199" i="13"/>
  <c r="AG197" i="13"/>
  <c r="AG195" i="13"/>
  <c r="AG193" i="13"/>
  <c r="AG191" i="13"/>
  <c r="AG189" i="13"/>
  <c r="AG187" i="13"/>
  <c r="AG185" i="13"/>
  <c r="AG183" i="13"/>
  <c r="AG181" i="13"/>
  <c r="AG56" i="13"/>
  <c r="AG342" i="13"/>
  <c r="AG330" i="13"/>
  <c r="AG322" i="13"/>
  <c r="AG314" i="13"/>
  <c r="AG302" i="13"/>
  <c r="AG294" i="13"/>
  <c r="AG286" i="13"/>
  <c r="AG344" i="13"/>
  <c r="AG340" i="13"/>
  <c r="AG336" i="13"/>
  <c r="AG332" i="13"/>
  <c r="AG328" i="13"/>
  <c r="AG324" i="13"/>
  <c r="AG320" i="13"/>
  <c r="AG316" i="13"/>
  <c r="AG312" i="13"/>
  <c r="AG308" i="13"/>
  <c r="AG304" i="13"/>
  <c r="AG300" i="13"/>
  <c r="AG296" i="13"/>
  <c r="AG292" i="13"/>
  <c r="AG288" i="13"/>
  <c r="AG284" i="13"/>
  <c r="AG280" i="13"/>
  <c r="AG276" i="13"/>
  <c r="AG272" i="13"/>
  <c r="AG268" i="13"/>
  <c r="AG264" i="13"/>
  <c r="AG260" i="13"/>
  <c r="AG256" i="13"/>
  <c r="AG252" i="13"/>
  <c r="AG248" i="13"/>
  <c r="AG244" i="13"/>
  <c r="AG240" i="13"/>
  <c r="AG236" i="13"/>
  <c r="AG232" i="13"/>
  <c r="AG228" i="13"/>
  <c r="AG224" i="13"/>
  <c r="AG220" i="13"/>
  <c r="AG216" i="13"/>
  <c r="AG212" i="13"/>
  <c r="AG208" i="13"/>
  <c r="AG204" i="13"/>
  <c r="AG200" i="13"/>
  <c r="AG196" i="13"/>
  <c r="AG192" i="13"/>
  <c r="AG188" i="13"/>
  <c r="AG184" i="13"/>
  <c r="AG180" i="13"/>
  <c r="AG178" i="13"/>
  <c r="AG176" i="13"/>
  <c r="AG174" i="13"/>
  <c r="AG172" i="13"/>
  <c r="AG170" i="13"/>
  <c r="AG168" i="13"/>
  <c r="AG166" i="13"/>
  <c r="AG164" i="13"/>
  <c r="AG162" i="13"/>
  <c r="AG160" i="13"/>
  <c r="AG158" i="13"/>
  <c r="AG156" i="13"/>
  <c r="AG154" i="13"/>
  <c r="AG152" i="13"/>
  <c r="AG150" i="13"/>
  <c r="AG148" i="13"/>
  <c r="AG146" i="13"/>
  <c r="AG144" i="13"/>
  <c r="AG142" i="13"/>
  <c r="AG140" i="13"/>
  <c r="AG138" i="13"/>
  <c r="AG136" i="13"/>
  <c r="AG134" i="13"/>
  <c r="AG132" i="13"/>
  <c r="AG130" i="13"/>
  <c r="AG128" i="13"/>
  <c r="AG126" i="13"/>
  <c r="AG124" i="13"/>
  <c r="AG122" i="13"/>
  <c r="AG120" i="13"/>
  <c r="AG118" i="13"/>
  <c r="AG116" i="13"/>
  <c r="AG114" i="13"/>
  <c r="AG112" i="13"/>
  <c r="AG110" i="13"/>
  <c r="AG108" i="13"/>
  <c r="AG106" i="13"/>
  <c r="AG104" i="13"/>
  <c r="AG102" i="13"/>
  <c r="AG100" i="13"/>
  <c r="AG98" i="13"/>
  <c r="AG96" i="13"/>
  <c r="AG94" i="13"/>
  <c r="AG92" i="13"/>
  <c r="AG90" i="13"/>
  <c r="AG88" i="13"/>
  <c r="AG86" i="13"/>
  <c r="AG84" i="13"/>
  <c r="AG82" i="13"/>
  <c r="AG80" i="13"/>
  <c r="AG78" i="13"/>
  <c r="AG76" i="13"/>
  <c r="AG74" i="13"/>
  <c r="AG72" i="13"/>
  <c r="AG70" i="13"/>
  <c r="AG68" i="13"/>
  <c r="AG66" i="13"/>
  <c r="AG64" i="13"/>
  <c r="AG62" i="13"/>
  <c r="AG60" i="13"/>
  <c r="AG58" i="13"/>
  <c r="AG55" i="13"/>
  <c r="AD55" i="13" s="1"/>
  <c r="AG346" i="13"/>
  <c r="AG338" i="13"/>
  <c r="AG334" i="13"/>
  <c r="AG326" i="13"/>
  <c r="AG318" i="13"/>
  <c r="AG310" i="13"/>
  <c r="AG306" i="13"/>
  <c r="AG298" i="13"/>
  <c r="AG290" i="13"/>
  <c r="AG274" i="13"/>
  <c r="AG258" i="13"/>
  <c r="AG242" i="13"/>
  <c r="AG226" i="13"/>
  <c r="AG210" i="13"/>
  <c r="AG194" i="13"/>
  <c r="AG179" i="13"/>
  <c r="AG171" i="13"/>
  <c r="AG163" i="13"/>
  <c r="AG155" i="13"/>
  <c r="AG147" i="13"/>
  <c r="AG139" i="13"/>
  <c r="AG131" i="13"/>
  <c r="AG123" i="13"/>
  <c r="AG115" i="13"/>
  <c r="AG107" i="13"/>
  <c r="AG99" i="13"/>
  <c r="AG91" i="13"/>
  <c r="AG83" i="13"/>
  <c r="AG75" i="13"/>
  <c r="AG67" i="13"/>
  <c r="AG59" i="13"/>
  <c r="AG79" i="13"/>
  <c r="AG165" i="13"/>
  <c r="AG125" i="13"/>
  <c r="AG117" i="13"/>
  <c r="AG109" i="13"/>
  <c r="AG101" i="13"/>
  <c r="AG93" i="13"/>
  <c r="AG85" i="13"/>
  <c r="AG270" i="13"/>
  <c r="AG254" i="13"/>
  <c r="AG238" i="13"/>
  <c r="AG222" i="13"/>
  <c r="AG206" i="13"/>
  <c r="AG190" i="13"/>
  <c r="AG177" i="13"/>
  <c r="AG169" i="13"/>
  <c r="AG161" i="13"/>
  <c r="AG153" i="13"/>
  <c r="AG145" i="13"/>
  <c r="AG137" i="13"/>
  <c r="AG129" i="13"/>
  <c r="AG121" i="13"/>
  <c r="AG113" i="13"/>
  <c r="AG105" i="13"/>
  <c r="AG97" i="13"/>
  <c r="AG89" i="13"/>
  <c r="AG81" i="13"/>
  <c r="AG73" i="13"/>
  <c r="AG65" i="13"/>
  <c r="AG282" i="13"/>
  <c r="AG266" i="13"/>
  <c r="AG250" i="13"/>
  <c r="AG234" i="13"/>
  <c r="AG218" i="13"/>
  <c r="AG202" i="13"/>
  <c r="AG186" i="13"/>
  <c r="AG175" i="13"/>
  <c r="AG167" i="13"/>
  <c r="AG159" i="13"/>
  <c r="AG151" i="13"/>
  <c r="AG143" i="13"/>
  <c r="AG135" i="13"/>
  <c r="AG127" i="13"/>
  <c r="AG119" i="13"/>
  <c r="AG111" i="13"/>
  <c r="AG103" i="13"/>
  <c r="AG95" i="13"/>
  <c r="AG87" i="13"/>
  <c r="AG71" i="13"/>
  <c r="AG63" i="13"/>
  <c r="AG57" i="13"/>
  <c r="AG278" i="13"/>
  <c r="AG262" i="13"/>
  <c r="AG246" i="13"/>
  <c r="AG230" i="13"/>
  <c r="AG214" i="13"/>
  <c r="AG198" i="13"/>
  <c r="AG182" i="13"/>
  <c r="AG173" i="13"/>
  <c r="AG157" i="13"/>
  <c r="AG149" i="13"/>
  <c r="AG141" i="13"/>
  <c r="AG133" i="13"/>
  <c r="AG77" i="13"/>
  <c r="AG69" i="13"/>
  <c r="AG61" i="13"/>
  <c r="C58" i="13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AS57" i="13"/>
  <c r="D58" i="13"/>
  <c r="D59" i="13" s="1"/>
  <c r="D60" i="13" s="1"/>
  <c r="D61" i="13" s="1"/>
  <c r="D62" i="13" s="1"/>
  <c r="D63" i="13" s="1"/>
  <c r="D64" i="13" s="1"/>
  <c r="D65" i="13" s="1"/>
  <c r="D66" i="13" s="1"/>
  <c r="D67" i="13" s="1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99" i="13" s="1"/>
  <c r="D100" i="13" s="1"/>
  <c r="D101" i="13" s="1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AT57" i="13"/>
  <c r="B58" i="13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AO7" i="13"/>
  <c r="AL8" i="13"/>
  <c r="CD6" i="13" l="1"/>
  <c r="CE6" i="13" s="1"/>
  <c r="AR8" i="13"/>
  <c r="BL8" i="13" s="1"/>
  <c r="BO7" i="13"/>
  <c r="AX7" i="13"/>
  <c r="BA7" i="13" s="1"/>
  <c r="BD7" i="13" s="1"/>
  <c r="CD7" i="13"/>
  <c r="D112" i="13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D161" i="13" s="1"/>
  <c r="D162" i="13" s="1"/>
  <c r="D163" i="13" s="1"/>
  <c r="D164" i="13" s="1"/>
  <c r="D165" i="13" s="1"/>
  <c r="D166" i="13" s="1"/>
  <c r="D167" i="13" s="1"/>
  <c r="D168" i="13" s="1"/>
  <c r="D169" i="13" s="1"/>
  <c r="D170" i="13" s="1"/>
  <c r="D171" i="13" s="1"/>
  <c r="D172" i="13" s="1"/>
  <c r="D173" i="13" s="1"/>
  <c r="D174" i="13" s="1"/>
  <c r="D175" i="13" s="1"/>
  <c r="D176" i="13" s="1"/>
  <c r="D177" i="13" s="1"/>
  <c r="D178" i="13" s="1"/>
  <c r="D179" i="13" s="1"/>
  <c r="D180" i="13" s="1"/>
  <c r="D181" i="13" s="1"/>
  <c r="D182" i="13" s="1"/>
  <c r="D183" i="13" s="1"/>
  <c r="D184" i="13" s="1"/>
  <c r="D185" i="13" s="1"/>
  <c r="D186" i="13" s="1"/>
  <c r="D187" i="13" s="1"/>
  <c r="D188" i="13" s="1"/>
  <c r="D189" i="13" s="1"/>
  <c r="D190" i="13" s="1"/>
  <c r="D191" i="13" s="1"/>
  <c r="D192" i="13" s="1"/>
  <c r="D193" i="13" s="1"/>
  <c r="D194" i="13" s="1"/>
  <c r="D195" i="13" s="1"/>
  <c r="D196" i="13" s="1"/>
  <c r="D197" i="13" s="1"/>
  <c r="D198" i="13" s="1"/>
  <c r="D199" i="13" s="1"/>
  <c r="D200" i="13" s="1"/>
  <c r="D201" i="13" s="1"/>
  <c r="D202" i="13" s="1"/>
  <c r="D203" i="13" s="1"/>
  <c r="D204" i="13" s="1"/>
  <c r="D205" i="13" s="1"/>
  <c r="D206" i="13" s="1"/>
  <c r="D207" i="13" s="1"/>
  <c r="D208" i="13" s="1"/>
  <c r="D209" i="13" s="1"/>
  <c r="D210" i="13" s="1"/>
  <c r="D211" i="13" s="1"/>
  <c r="D212" i="13" s="1"/>
  <c r="D213" i="13" s="1"/>
  <c r="D214" i="13" s="1"/>
  <c r="D215" i="13" s="1"/>
  <c r="D216" i="13" s="1"/>
  <c r="D217" i="13" s="1"/>
  <c r="D218" i="13" s="1"/>
  <c r="D219" i="13" s="1"/>
  <c r="D220" i="13" s="1"/>
  <c r="D221" i="13" s="1"/>
  <c r="D222" i="13" s="1"/>
  <c r="D223" i="13" s="1"/>
  <c r="D224" i="13" s="1"/>
  <c r="D225" i="13" s="1"/>
  <c r="D226" i="13" s="1"/>
  <c r="D227" i="13" s="1"/>
  <c r="D228" i="13" s="1"/>
  <c r="D229" i="13" s="1"/>
  <c r="D230" i="13" s="1"/>
  <c r="D231" i="13" s="1"/>
  <c r="D232" i="13" s="1"/>
  <c r="D233" i="13" s="1"/>
  <c r="D234" i="13" s="1"/>
  <c r="D235" i="13" s="1"/>
  <c r="D236" i="13" s="1"/>
  <c r="D237" i="13" s="1"/>
  <c r="D238" i="13" s="1"/>
  <c r="D239" i="13" s="1"/>
  <c r="D240" i="13" s="1"/>
  <c r="D241" i="13" s="1"/>
  <c r="D242" i="13" s="1"/>
  <c r="D243" i="13" s="1"/>
  <c r="D244" i="13" s="1"/>
  <c r="D245" i="13" s="1"/>
  <c r="D246" i="13" s="1"/>
  <c r="D247" i="13" s="1"/>
  <c r="D248" i="13" s="1"/>
  <c r="D249" i="13" s="1"/>
  <c r="D250" i="13" s="1"/>
  <c r="D251" i="13" s="1"/>
  <c r="D252" i="13" s="1"/>
  <c r="D253" i="13" s="1"/>
  <c r="D254" i="13" s="1"/>
  <c r="D255" i="13" s="1"/>
  <c r="D256" i="13" s="1"/>
  <c r="D257" i="13" s="1"/>
  <c r="D258" i="13" s="1"/>
  <c r="D259" i="13" s="1"/>
  <c r="D260" i="13" s="1"/>
  <c r="D261" i="13" s="1"/>
  <c r="D262" i="13" s="1"/>
  <c r="D263" i="13" s="1"/>
  <c r="D264" i="13" s="1"/>
  <c r="D265" i="13" s="1"/>
  <c r="D266" i="13" s="1"/>
  <c r="D267" i="13" s="1"/>
  <c r="D268" i="13" s="1"/>
  <c r="D269" i="13" s="1"/>
  <c r="D270" i="13" s="1"/>
  <c r="D271" i="13" s="1"/>
  <c r="D272" i="13" s="1"/>
  <c r="D273" i="13" s="1"/>
  <c r="D274" i="13" s="1"/>
  <c r="D275" i="13" s="1"/>
  <c r="D276" i="13" s="1"/>
  <c r="D277" i="13" s="1"/>
  <c r="D278" i="13" s="1"/>
  <c r="D279" i="13" s="1"/>
  <c r="D280" i="13" s="1"/>
  <c r="D281" i="13" s="1"/>
  <c r="D282" i="13" s="1"/>
  <c r="D283" i="13" s="1"/>
  <c r="D284" i="13" s="1"/>
  <c r="D285" i="13" s="1"/>
  <c r="D286" i="13" s="1"/>
  <c r="D287" i="13" s="1"/>
  <c r="D288" i="13" s="1"/>
  <c r="D289" i="13" s="1"/>
  <c r="D290" i="13" s="1"/>
  <c r="D291" i="13" s="1"/>
  <c r="D292" i="13" s="1"/>
  <c r="D293" i="13" s="1"/>
  <c r="D294" i="13" s="1"/>
  <c r="D295" i="13" s="1"/>
  <c r="D296" i="13" s="1"/>
  <c r="D297" i="13" s="1"/>
  <c r="D298" i="13" s="1"/>
  <c r="D299" i="13" s="1"/>
  <c r="D300" i="13" s="1"/>
  <c r="D301" i="13" s="1"/>
  <c r="D302" i="13" s="1"/>
  <c r="D303" i="13" s="1"/>
  <c r="D304" i="13" s="1"/>
  <c r="D305" i="13" s="1"/>
  <c r="D306" i="13" s="1"/>
  <c r="D307" i="13" s="1"/>
  <c r="D308" i="13" s="1"/>
  <c r="D309" i="13" s="1"/>
  <c r="D310" i="13" s="1"/>
  <c r="D311" i="13" s="1"/>
  <c r="D312" i="13" s="1"/>
  <c r="D313" i="13" s="1"/>
  <c r="D314" i="13" s="1"/>
  <c r="D315" i="13" s="1"/>
  <c r="D316" i="13" s="1"/>
  <c r="D317" i="13" s="1"/>
  <c r="D318" i="13" s="1"/>
  <c r="D319" i="13" s="1"/>
  <c r="D320" i="13" s="1"/>
  <c r="D321" i="13" s="1"/>
  <c r="D322" i="13" s="1"/>
  <c r="D323" i="13" s="1"/>
  <c r="D324" i="13" s="1"/>
  <c r="D325" i="13" s="1"/>
  <c r="D326" i="13" s="1"/>
  <c r="D327" i="13" s="1"/>
  <c r="D328" i="13" s="1"/>
  <c r="D329" i="13" s="1"/>
  <c r="D330" i="13" s="1"/>
  <c r="D331" i="13" s="1"/>
  <c r="D332" i="13" s="1"/>
  <c r="D333" i="13" s="1"/>
  <c r="D334" i="13" s="1"/>
  <c r="D335" i="13" s="1"/>
  <c r="D336" i="13" s="1"/>
  <c r="D337" i="13" s="1"/>
  <c r="D338" i="13" s="1"/>
  <c r="D339" i="13" s="1"/>
  <c r="D340" i="13" s="1"/>
  <c r="D341" i="13" s="1"/>
  <c r="D342" i="13" s="1"/>
  <c r="D343" i="13" s="1"/>
  <c r="D344" i="13" s="1"/>
  <c r="D345" i="13" s="1"/>
  <c r="D346" i="13" s="1"/>
  <c r="AD56" i="13"/>
  <c r="AA55" i="13"/>
  <c r="BP55" i="13" s="1"/>
  <c r="AE56" i="13"/>
  <c r="AB55" i="13"/>
  <c r="BQ55" i="13" s="1"/>
  <c r="BL7" i="13"/>
  <c r="C112" i="13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C257" i="13" s="1"/>
  <c r="C258" i="13" s="1"/>
  <c r="C259" i="13" s="1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C274" i="13" s="1"/>
  <c r="C275" i="13" s="1"/>
  <c r="C276" i="13" s="1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C291" i="13" s="1"/>
  <c r="C292" i="13" s="1"/>
  <c r="C293" i="13" s="1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C308" i="13" s="1"/>
  <c r="C309" i="13" s="1"/>
  <c r="C310" i="13" s="1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C325" i="13" s="1"/>
  <c r="C326" i="13" s="1"/>
  <c r="C327" i="13" s="1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C342" i="13" s="1"/>
  <c r="C343" i="13" s="1"/>
  <c r="C344" i="13" s="1"/>
  <c r="C345" i="13" s="1"/>
  <c r="C346" i="13" s="1"/>
  <c r="AC56" i="13"/>
  <c r="Z55" i="13"/>
  <c r="F265" i="7" s="1"/>
  <c r="AW57" i="13"/>
  <c r="AK58" i="13" s="1"/>
  <c r="J57" i="13"/>
  <c r="BN57" i="13"/>
  <c r="B112" i="13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B340" i="13" s="1"/>
  <c r="B341" i="13" s="1"/>
  <c r="B342" i="13" s="1"/>
  <c r="B343" i="13" s="1"/>
  <c r="B344" i="13" s="1"/>
  <c r="B345" i="13" s="1"/>
  <c r="B346" i="13" s="1"/>
  <c r="I57" i="13"/>
  <c r="BM57" i="13"/>
  <c r="AV57" i="13"/>
  <c r="AJ58" i="13" s="1"/>
  <c r="AL9" i="13"/>
  <c r="AO8" i="13"/>
  <c r="AU8" i="13"/>
  <c r="AI9" i="13" s="1"/>
  <c r="CD8" i="13" l="1"/>
  <c r="BO8" i="13"/>
  <c r="CE8" i="13"/>
  <c r="AY57" i="13"/>
  <c r="BB57" i="13" s="1"/>
  <c r="CE7" i="13"/>
  <c r="AZ57" i="13"/>
  <c r="BC57" i="13" s="1"/>
  <c r="AR9" i="13"/>
  <c r="AU9" i="13" s="1"/>
  <c r="AI10" i="13" s="1"/>
  <c r="AX8" i="13"/>
  <c r="BA8" i="13" s="1"/>
  <c r="BD8" i="13" s="1"/>
  <c r="AE57" i="13"/>
  <c r="AB56" i="13"/>
  <c r="BQ56" i="13" s="1"/>
  <c r="AS58" i="13"/>
  <c r="I58" i="13" s="1"/>
  <c r="AT58" i="13"/>
  <c r="R57" i="13"/>
  <c r="L57" i="13"/>
  <c r="O57" i="13" s="1"/>
  <c r="S57" i="13"/>
  <c r="M57" i="13"/>
  <c r="P57" i="13" s="1"/>
  <c r="AC57" i="13"/>
  <c r="Z56" i="13"/>
  <c r="F266" i="7" s="1"/>
  <c r="AD57" i="13"/>
  <c r="AA56" i="13"/>
  <c r="BP56" i="13" s="1"/>
  <c r="BH55" i="13"/>
  <c r="BL9" i="13"/>
  <c r="AO9" i="13"/>
  <c r="AL10" i="13"/>
  <c r="AR10" i="13" l="1"/>
  <c r="CD10" i="13" s="1"/>
  <c r="AX9" i="13"/>
  <c r="BA9" i="13" s="1"/>
  <c r="BD9" i="13" s="1"/>
  <c r="BO9" i="13"/>
  <c r="CD9" i="13"/>
  <c r="AW58" i="13"/>
  <c r="AK59" i="13" s="1"/>
  <c r="AT59" i="13" s="1"/>
  <c r="J59" i="13" s="1"/>
  <c r="N266" i="7"/>
  <c r="O266" i="7"/>
  <c r="R266" i="7"/>
  <c r="Q266" i="7"/>
  <c r="P266" i="7"/>
  <c r="J266" i="7"/>
  <c r="K266" i="7"/>
  <c r="H266" i="7"/>
  <c r="I266" i="7"/>
  <c r="G266" i="7"/>
  <c r="AD58" i="13"/>
  <c r="AD59" i="13" s="1"/>
  <c r="AD60" i="13" s="1"/>
  <c r="AD61" i="13" s="1"/>
  <c r="AD62" i="13" s="1"/>
  <c r="AD63" i="13" s="1"/>
  <c r="AD64" i="13" s="1"/>
  <c r="AD65" i="13" s="1"/>
  <c r="AD66" i="13" s="1"/>
  <c r="AD67" i="13" s="1"/>
  <c r="AD68" i="13" s="1"/>
  <c r="AD69" i="13" s="1"/>
  <c r="AD70" i="13" s="1"/>
  <c r="AD71" i="13" s="1"/>
  <c r="AD72" i="13" s="1"/>
  <c r="AD73" i="13" s="1"/>
  <c r="AD74" i="13" s="1"/>
  <c r="AD75" i="13" s="1"/>
  <c r="AD76" i="13" s="1"/>
  <c r="AD77" i="13" s="1"/>
  <c r="AD78" i="13" s="1"/>
  <c r="AD79" i="13" s="1"/>
  <c r="AD80" i="13" s="1"/>
  <c r="AD81" i="13" s="1"/>
  <c r="AD82" i="13" s="1"/>
  <c r="AD83" i="13" s="1"/>
  <c r="AD84" i="13" s="1"/>
  <c r="AD85" i="13" s="1"/>
  <c r="AD86" i="13" s="1"/>
  <c r="AD87" i="13" s="1"/>
  <c r="AD88" i="13" s="1"/>
  <c r="AD89" i="13" s="1"/>
  <c r="AD90" i="13" s="1"/>
  <c r="AD91" i="13" s="1"/>
  <c r="AD92" i="13" s="1"/>
  <c r="AD93" i="13" s="1"/>
  <c r="AD94" i="13" s="1"/>
  <c r="AD95" i="13" s="1"/>
  <c r="AD96" i="13" s="1"/>
  <c r="AD97" i="13" s="1"/>
  <c r="AD98" i="13" s="1"/>
  <c r="AD99" i="13" s="1"/>
  <c r="AD100" i="13" s="1"/>
  <c r="AD101" i="13" s="1"/>
  <c r="AD102" i="13" s="1"/>
  <c r="AD103" i="13" s="1"/>
  <c r="AD104" i="13" s="1"/>
  <c r="AD105" i="13" s="1"/>
  <c r="AD106" i="13" s="1"/>
  <c r="AD107" i="13" s="1"/>
  <c r="AD108" i="13" s="1"/>
  <c r="AD109" i="13" s="1"/>
  <c r="AD110" i="13" s="1"/>
  <c r="AD111" i="13" s="1"/>
  <c r="AD112" i="13" s="1"/>
  <c r="AD113" i="13" s="1"/>
  <c r="AD114" i="13" s="1"/>
  <c r="AD115" i="13" s="1"/>
  <c r="AD116" i="13" s="1"/>
  <c r="AD117" i="13" s="1"/>
  <c r="AD118" i="13" s="1"/>
  <c r="AD119" i="13" s="1"/>
  <c r="AD120" i="13" s="1"/>
  <c r="AD121" i="13" s="1"/>
  <c r="AD122" i="13" s="1"/>
  <c r="AD123" i="13" s="1"/>
  <c r="AD124" i="13" s="1"/>
  <c r="AD125" i="13" s="1"/>
  <c r="AD126" i="13" s="1"/>
  <c r="AD127" i="13" s="1"/>
  <c r="AD128" i="13" s="1"/>
  <c r="AD129" i="13" s="1"/>
  <c r="AD130" i="13" s="1"/>
  <c r="AD131" i="13" s="1"/>
  <c r="AD132" i="13" s="1"/>
  <c r="AD133" i="13" s="1"/>
  <c r="AD134" i="13" s="1"/>
  <c r="AD135" i="13" s="1"/>
  <c r="AD136" i="13" s="1"/>
  <c r="AD137" i="13" s="1"/>
  <c r="AD138" i="13" s="1"/>
  <c r="AD139" i="13" s="1"/>
  <c r="AD140" i="13" s="1"/>
  <c r="AD141" i="13" s="1"/>
  <c r="AD142" i="13" s="1"/>
  <c r="AD143" i="13" s="1"/>
  <c r="AD144" i="13" s="1"/>
  <c r="AD145" i="13" s="1"/>
  <c r="AD146" i="13" s="1"/>
  <c r="AD147" i="13" s="1"/>
  <c r="AD148" i="13" s="1"/>
  <c r="AD149" i="13" s="1"/>
  <c r="AD150" i="13" s="1"/>
  <c r="AD151" i="13" s="1"/>
  <c r="AD152" i="13" s="1"/>
  <c r="AD153" i="13" s="1"/>
  <c r="AD154" i="13" s="1"/>
  <c r="AD155" i="13" s="1"/>
  <c r="AD156" i="13" s="1"/>
  <c r="AD157" i="13" s="1"/>
  <c r="AD158" i="13" s="1"/>
  <c r="AD159" i="13" s="1"/>
  <c r="AD160" i="13" s="1"/>
  <c r="AD161" i="13" s="1"/>
  <c r="AD162" i="13" s="1"/>
  <c r="AD163" i="13" s="1"/>
  <c r="AD164" i="13" s="1"/>
  <c r="AD165" i="13" s="1"/>
  <c r="AD166" i="13" s="1"/>
  <c r="AD167" i="13" s="1"/>
  <c r="AD168" i="13" s="1"/>
  <c r="AD169" i="13" s="1"/>
  <c r="AD170" i="13" s="1"/>
  <c r="AD171" i="13" s="1"/>
  <c r="AD172" i="13" s="1"/>
  <c r="AD173" i="13" s="1"/>
  <c r="AD174" i="13" s="1"/>
  <c r="AD175" i="13" s="1"/>
  <c r="AD176" i="13" s="1"/>
  <c r="AD177" i="13" s="1"/>
  <c r="AD178" i="13" s="1"/>
  <c r="AD179" i="13" s="1"/>
  <c r="AD180" i="13" s="1"/>
  <c r="AD181" i="13" s="1"/>
  <c r="AD182" i="13" s="1"/>
  <c r="AD183" i="13" s="1"/>
  <c r="AD184" i="13" s="1"/>
  <c r="AD185" i="13" s="1"/>
  <c r="AD186" i="13" s="1"/>
  <c r="AD187" i="13" s="1"/>
  <c r="AD188" i="13" s="1"/>
  <c r="AD189" i="13" s="1"/>
  <c r="AD190" i="13" s="1"/>
  <c r="AD191" i="13" s="1"/>
  <c r="AD192" i="13" s="1"/>
  <c r="AD193" i="13" s="1"/>
  <c r="AD194" i="13" s="1"/>
  <c r="AD195" i="13" s="1"/>
  <c r="AD196" i="13" s="1"/>
  <c r="AD197" i="13" s="1"/>
  <c r="AD198" i="13" s="1"/>
  <c r="AD199" i="13" s="1"/>
  <c r="AD200" i="13" s="1"/>
  <c r="AD201" i="13" s="1"/>
  <c r="AD202" i="13" s="1"/>
  <c r="AD203" i="13" s="1"/>
  <c r="AD204" i="13" s="1"/>
  <c r="AD205" i="13" s="1"/>
  <c r="AD206" i="13" s="1"/>
  <c r="AD207" i="13" s="1"/>
  <c r="AD208" i="13" s="1"/>
  <c r="AD209" i="13" s="1"/>
  <c r="AD210" i="13" s="1"/>
  <c r="AD211" i="13" s="1"/>
  <c r="AD212" i="13" s="1"/>
  <c r="AD213" i="13" s="1"/>
  <c r="AD214" i="13" s="1"/>
  <c r="AD215" i="13" s="1"/>
  <c r="AD216" i="13" s="1"/>
  <c r="AD217" i="13" s="1"/>
  <c r="AD218" i="13" s="1"/>
  <c r="AD219" i="13" s="1"/>
  <c r="AD220" i="13" s="1"/>
  <c r="AD221" i="13" s="1"/>
  <c r="AD222" i="13" s="1"/>
  <c r="AD223" i="13" s="1"/>
  <c r="AD224" i="13" s="1"/>
  <c r="AD225" i="13" s="1"/>
  <c r="AD226" i="13" s="1"/>
  <c r="AD227" i="13" s="1"/>
  <c r="AD228" i="13" s="1"/>
  <c r="AD229" i="13" s="1"/>
  <c r="AD230" i="13" s="1"/>
  <c r="AD231" i="13" s="1"/>
  <c r="AD232" i="13" s="1"/>
  <c r="AD233" i="13" s="1"/>
  <c r="AD234" i="13" s="1"/>
  <c r="AD235" i="13" s="1"/>
  <c r="AD236" i="13" s="1"/>
  <c r="AD237" i="13" s="1"/>
  <c r="AD238" i="13" s="1"/>
  <c r="AD239" i="13" s="1"/>
  <c r="AD240" i="13" s="1"/>
  <c r="AD241" i="13" s="1"/>
  <c r="AD242" i="13" s="1"/>
  <c r="AD243" i="13" s="1"/>
  <c r="AD244" i="13" s="1"/>
  <c r="AD245" i="13" s="1"/>
  <c r="AD246" i="13" s="1"/>
  <c r="AD247" i="13" s="1"/>
  <c r="AD248" i="13" s="1"/>
  <c r="AD249" i="13" s="1"/>
  <c r="AD250" i="13" s="1"/>
  <c r="AD251" i="13" s="1"/>
  <c r="AD252" i="13" s="1"/>
  <c r="AD253" i="13" s="1"/>
  <c r="AD254" i="13" s="1"/>
  <c r="AD255" i="13" s="1"/>
  <c r="AD256" i="13" s="1"/>
  <c r="AD257" i="13" s="1"/>
  <c r="AD258" i="13" s="1"/>
  <c r="AD259" i="13" s="1"/>
  <c r="AD260" i="13" s="1"/>
  <c r="AD261" i="13" s="1"/>
  <c r="AD262" i="13" s="1"/>
  <c r="AD263" i="13" s="1"/>
  <c r="AD264" i="13" s="1"/>
  <c r="AD265" i="13" s="1"/>
  <c r="AD266" i="13" s="1"/>
  <c r="AD267" i="13" s="1"/>
  <c r="AD268" i="13" s="1"/>
  <c r="AD269" i="13" s="1"/>
  <c r="AD270" i="13" s="1"/>
  <c r="AD271" i="13" s="1"/>
  <c r="AD272" i="13" s="1"/>
  <c r="AD273" i="13" s="1"/>
  <c r="AD274" i="13" s="1"/>
  <c r="AD275" i="13" s="1"/>
  <c r="AD276" i="13" s="1"/>
  <c r="AD277" i="13" s="1"/>
  <c r="AD278" i="13" s="1"/>
  <c r="AD279" i="13" s="1"/>
  <c r="AD280" i="13" s="1"/>
  <c r="AD281" i="13" s="1"/>
  <c r="AD282" i="13" s="1"/>
  <c r="AD283" i="13" s="1"/>
  <c r="AD284" i="13" s="1"/>
  <c r="AD285" i="13" s="1"/>
  <c r="AD286" i="13" s="1"/>
  <c r="AD287" i="13" s="1"/>
  <c r="AD288" i="13" s="1"/>
  <c r="AD289" i="13" s="1"/>
  <c r="AD290" i="13" s="1"/>
  <c r="AD291" i="13" s="1"/>
  <c r="AD292" i="13" s="1"/>
  <c r="AD293" i="13" s="1"/>
  <c r="AD294" i="13" s="1"/>
  <c r="AD295" i="13" s="1"/>
  <c r="AD296" i="13" s="1"/>
  <c r="AD297" i="13" s="1"/>
  <c r="AD298" i="13" s="1"/>
  <c r="AD299" i="13" s="1"/>
  <c r="AD300" i="13" s="1"/>
  <c r="AD301" i="13" s="1"/>
  <c r="AD302" i="13" s="1"/>
  <c r="AD303" i="13" s="1"/>
  <c r="AD304" i="13" s="1"/>
  <c r="AD305" i="13" s="1"/>
  <c r="AD306" i="13" s="1"/>
  <c r="AD307" i="13" s="1"/>
  <c r="AD308" i="13" s="1"/>
  <c r="AD309" i="13" s="1"/>
  <c r="AD310" i="13" s="1"/>
  <c r="AD311" i="13" s="1"/>
  <c r="AD312" i="13" s="1"/>
  <c r="AD313" i="13" s="1"/>
  <c r="AD314" i="13" s="1"/>
  <c r="AD315" i="13" s="1"/>
  <c r="AD316" i="13" s="1"/>
  <c r="AD317" i="13" s="1"/>
  <c r="AD318" i="13" s="1"/>
  <c r="AD319" i="13" s="1"/>
  <c r="AD320" i="13" s="1"/>
  <c r="AD321" i="13" s="1"/>
  <c r="AD322" i="13" s="1"/>
  <c r="AD323" i="13" s="1"/>
  <c r="AD324" i="13" s="1"/>
  <c r="AD325" i="13" s="1"/>
  <c r="AD326" i="13" s="1"/>
  <c r="AD327" i="13" s="1"/>
  <c r="AD328" i="13" s="1"/>
  <c r="AD329" i="13" s="1"/>
  <c r="AD330" i="13" s="1"/>
  <c r="AD331" i="13" s="1"/>
  <c r="AD332" i="13" s="1"/>
  <c r="AD333" i="13" s="1"/>
  <c r="AD334" i="13" s="1"/>
  <c r="AD335" i="13" s="1"/>
  <c r="AD336" i="13" s="1"/>
  <c r="AD337" i="13" s="1"/>
  <c r="AD338" i="13" s="1"/>
  <c r="AD339" i="13" s="1"/>
  <c r="AD340" i="13" s="1"/>
  <c r="AD341" i="13" s="1"/>
  <c r="AD342" i="13" s="1"/>
  <c r="AD343" i="13" s="1"/>
  <c r="AD344" i="13" s="1"/>
  <c r="AD345" i="13" s="1"/>
  <c r="AD346" i="13" s="1"/>
  <c r="AA57" i="13"/>
  <c r="BP57" i="13" s="1"/>
  <c r="L58" i="13"/>
  <c r="O58" i="13" s="1"/>
  <c r="R58" i="13"/>
  <c r="Z57" i="13"/>
  <c r="F267" i="7" s="1"/>
  <c r="AC58" i="13"/>
  <c r="AC59" i="13" s="1"/>
  <c r="AC60" i="13" s="1"/>
  <c r="AE58" i="13"/>
  <c r="AE59" i="13" s="1"/>
  <c r="AE60" i="13" s="1"/>
  <c r="AB57" i="13"/>
  <c r="BQ57" i="13" s="1"/>
  <c r="AA58" i="13"/>
  <c r="BP58" i="13" s="1"/>
  <c r="BH56" i="13"/>
  <c r="J58" i="13"/>
  <c r="BN58" i="13"/>
  <c r="AV58" i="13"/>
  <c r="AJ59" i="13" s="1"/>
  <c r="BM58" i="13"/>
  <c r="AL11" i="13"/>
  <c r="AU10" i="13"/>
  <c r="AI11" i="13" s="1"/>
  <c r="AO10" i="13"/>
  <c r="AA59" i="13" l="1"/>
  <c r="BL10" i="13"/>
  <c r="BO10" i="13"/>
  <c r="AX10" i="13"/>
  <c r="BA10" i="13" s="1"/>
  <c r="BD10" i="13" s="1"/>
  <c r="CE9" i="13"/>
  <c r="CE10" i="13"/>
  <c r="AW59" i="13"/>
  <c r="AK60" i="13" s="1"/>
  <c r="AT60" i="13" s="1"/>
  <c r="J60" i="13" s="1"/>
  <c r="AY58" i="13"/>
  <c r="BB58" i="13" s="1"/>
  <c r="BN59" i="13"/>
  <c r="AZ58" i="13"/>
  <c r="BC58" i="13" s="1"/>
  <c r="P267" i="7"/>
  <c r="N267" i="7"/>
  <c r="O267" i="7"/>
  <c r="R267" i="7"/>
  <c r="R268" i="7" s="1"/>
  <c r="Q267" i="7"/>
  <c r="S266" i="7"/>
  <c r="K166" i="12" s="1"/>
  <c r="L166" i="12" s="1"/>
  <c r="M166" i="12" s="1"/>
  <c r="I267" i="7"/>
  <c r="BN60" i="13"/>
  <c r="K267" i="7"/>
  <c r="AE61" i="13"/>
  <c r="AE62" i="13" s="1"/>
  <c r="AE63" i="13" s="1"/>
  <c r="AE64" i="13" s="1"/>
  <c r="AE65" i="13" s="1"/>
  <c r="AE66" i="13" s="1"/>
  <c r="AE67" i="13" s="1"/>
  <c r="AE68" i="13" s="1"/>
  <c r="AE69" i="13" s="1"/>
  <c r="AE70" i="13" s="1"/>
  <c r="AE71" i="13" s="1"/>
  <c r="AE72" i="13" s="1"/>
  <c r="AE73" i="13" s="1"/>
  <c r="AE74" i="13" s="1"/>
  <c r="AE75" i="13" s="1"/>
  <c r="AE76" i="13" s="1"/>
  <c r="AE77" i="13" s="1"/>
  <c r="AE78" i="13" s="1"/>
  <c r="AE79" i="13" s="1"/>
  <c r="AE80" i="13" s="1"/>
  <c r="AE81" i="13" s="1"/>
  <c r="AE82" i="13" s="1"/>
  <c r="AE83" i="13" s="1"/>
  <c r="AE84" i="13" s="1"/>
  <c r="AE85" i="13" s="1"/>
  <c r="AE86" i="13" s="1"/>
  <c r="AE87" i="13" s="1"/>
  <c r="AE88" i="13" s="1"/>
  <c r="AE89" i="13" s="1"/>
  <c r="AE90" i="13" s="1"/>
  <c r="AE91" i="13" s="1"/>
  <c r="AE92" i="13" s="1"/>
  <c r="AE93" i="13" s="1"/>
  <c r="AE94" i="13" s="1"/>
  <c r="AE95" i="13" s="1"/>
  <c r="AE96" i="13" s="1"/>
  <c r="AE97" i="13" s="1"/>
  <c r="AE98" i="13" s="1"/>
  <c r="AE99" i="13" s="1"/>
  <c r="AE100" i="13" s="1"/>
  <c r="AE101" i="13" s="1"/>
  <c r="AE102" i="13" s="1"/>
  <c r="AE103" i="13" s="1"/>
  <c r="AE104" i="13" s="1"/>
  <c r="AE105" i="13" s="1"/>
  <c r="AE106" i="13" s="1"/>
  <c r="AE107" i="13" s="1"/>
  <c r="AE108" i="13" s="1"/>
  <c r="AE109" i="13" s="1"/>
  <c r="AE110" i="13" s="1"/>
  <c r="AE111" i="13" s="1"/>
  <c r="AE112" i="13" s="1"/>
  <c r="AE113" i="13" s="1"/>
  <c r="AE114" i="13" s="1"/>
  <c r="AE115" i="13" s="1"/>
  <c r="AE116" i="13" s="1"/>
  <c r="AE117" i="13" s="1"/>
  <c r="AE118" i="13" s="1"/>
  <c r="AE119" i="13" s="1"/>
  <c r="AE120" i="13" s="1"/>
  <c r="AE121" i="13" s="1"/>
  <c r="AE122" i="13" s="1"/>
  <c r="AE123" i="13" s="1"/>
  <c r="AE124" i="13" s="1"/>
  <c r="AE125" i="13" s="1"/>
  <c r="AE126" i="13" s="1"/>
  <c r="AE127" i="13" s="1"/>
  <c r="AE128" i="13" s="1"/>
  <c r="AE129" i="13" s="1"/>
  <c r="AE130" i="13" s="1"/>
  <c r="AE131" i="13" s="1"/>
  <c r="AE132" i="13" s="1"/>
  <c r="AE133" i="13" s="1"/>
  <c r="AE134" i="13" s="1"/>
  <c r="AE135" i="13" s="1"/>
  <c r="AE136" i="13" s="1"/>
  <c r="AE137" i="13" s="1"/>
  <c r="AE138" i="13" s="1"/>
  <c r="AE139" i="13" s="1"/>
  <c r="AE140" i="13" s="1"/>
  <c r="AE141" i="13" s="1"/>
  <c r="AE142" i="13" s="1"/>
  <c r="AE143" i="13" s="1"/>
  <c r="AE144" i="13" s="1"/>
  <c r="AE145" i="13" s="1"/>
  <c r="AE146" i="13" s="1"/>
  <c r="AE147" i="13" s="1"/>
  <c r="AE148" i="13" s="1"/>
  <c r="AE149" i="13" s="1"/>
  <c r="AE150" i="13" s="1"/>
  <c r="AE151" i="13" s="1"/>
  <c r="AE152" i="13" s="1"/>
  <c r="AE153" i="13" s="1"/>
  <c r="AE154" i="13" s="1"/>
  <c r="AE155" i="13" s="1"/>
  <c r="AE156" i="13" s="1"/>
  <c r="AE157" i="13" s="1"/>
  <c r="AE158" i="13" s="1"/>
  <c r="AE159" i="13" s="1"/>
  <c r="AE160" i="13" s="1"/>
  <c r="AE161" i="13" s="1"/>
  <c r="AE162" i="13" s="1"/>
  <c r="AE163" i="13" s="1"/>
  <c r="AE164" i="13" s="1"/>
  <c r="AE165" i="13" s="1"/>
  <c r="AE166" i="13" s="1"/>
  <c r="AE167" i="13" s="1"/>
  <c r="AE168" i="13" s="1"/>
  <c r="AE169" i="13" s="1"/>
  <c r="AE170" i="13" s="1"/>
  <c r="AE171" i="13" s="1"/>
  <c r="AE172" i="13" s="1"/>
  <c r="AE173" i="13" s="1"/>
  <c r="AE174" i="13" s="1"/>
  <c r="AE175" i="13" s="1"/>
  <c r="AE176" i="13" s="1"/>
  <c r="AE177" i="13" s="1"/>
  <c r="AE178" i="13" s="1"/>
  <c r="AE179" i="13" s="1"/>
  <c r="AE180" i="13" s="1"/>
  <c r="AE181" i="13" s="1"/>
  <c r="AE182" i="13" s="1"/>
  <c r="AE183" i="13" s="1"/>
  <c r="AE184" i="13" s="1"/>
  <c r="AE185" i="13" s="1"/>
  <c r="AE186" i="13" s="1"/>
  <c r="AE187" i="13" s="1"/>
  <c r="AE188" i="13" s="1"/>
  <c r="AE189" i="13" s="1"/>
  <c r="AE190" i="13" s="1"/>
  <c r="AE191" i="13" s="1"/>
  <c r="AE192" i="13" s="1"/>
  <c r="AE193" i="13" s="1"/>
  <c r="AE194" i="13" s="1"/>
  <c r="AE195" i="13" s="1"/>
  <c r="AE196" i="13" s="1"/>
  <c r="AE197" i="13" s="1"/>
  <c r="AE198" i="13" s="1"/>
  <c r="AE199" i="13" s="1"/>
  <c r="AE200" i="13" s="1"/>
  <c r="AE201" i="13" s="1"/>
  <c r="AE202" i="13" s="1"/>
  <c r="AE203" i="13" s="1"/>
  <c r="AE204" i="13" s="1"/>
  <c r="AE205" i="13" s="1"/>
  <c r="AE206" i="13" s="1"/>
  <c r="AE207" i="13" s="1"/>
  <c r="AE208" i="13" s="1"/>
  <c r="AE209" i="13" s="1"/>
  <c r="AE210" i="13" s="1"/>
  <c r="AE211" i="13" s="1"/>
  <c r="AE212" i="13" s="1"/>
  <c r="AE213" i="13" s="1"/>
  <c r="AE214" i="13" s="1"/>
  <c r="AE215" i="13" s="1"/>
  <c r="AE216" i="13" s="1"/>
  <c r="AE217" i="13" s="1"/>
  <c r="AE218" i="13" s="1"/>
  <c r="AE219" i="13" s="1"/>
  <c r="AE220" i="13" s="1"/>
  <c r="AE221" i="13" s="1"/>
  <c r="AE222" i="13" s="1"/>
  <c r="AE223" i="13" s="1"/>
  <c r="AE224" i="13" s="1"/>
  <c r="AE225" i="13" s="1"/>
  <c r="AE226" i="13" s="1"/>
  <c r="AE227" i="13" s="1"/>
  <c r="AE228" i="13" s="1"/>
  <c r="AE229" i="13" s="1"/>
  <c r="AE230" i="13" s="1"/>
  <c r="AE231" i="13" s="1"/>
  <c r="AE232" i="13" s="1"/>
  <c r="AE233" i="13" s="1"/>
  <c r="AE234" i="13" s="1"/>
  <c r="AE235" i="13" s="1"/>
  <c r="AE236" i="13" s="1"/>
  <c r="AE237" i="13" s="1"/>
  <c r="AE238" i="13" s="1"/>
  <c r="AE239" i="13" s="1"/>
  <c r="AE240" i="13" s="1"/>
  <c r="AE241" i="13" s="1"/>
  <c r="AE242" i="13" s="1"/>
  <c r="AE243" i="13" s="1"/>
  <c r="AE244" i="13" s="1"/>
  <c r="AE245" i="13" s="1"/>
  <c r="AE246" i="13" s="1"/>
  <c r="AE247" i="13" s="1"/>
  <c r="AE248" i="13" s="1"/>
  <c r="AE249" i="13" s="1"/>
  <c r="AE250" i="13" s="1"/>
  <c r="AE251" i="13" s="1"/>
  <c r="AE252" i="13" s="1"/>
  <c r="AE253" i="13" s="1"/>
  <c r="AE254" i="13" s="1"/>
  <c r="AE255" i="13" s="1"/>
  <c r="AE256" i="13" s="1"/>
  <c r="AE257" i="13" s="1"/>
  <c r="AE258" i="13" s="1"/>
  <c r="AE259" i="13" s="1"/>
  <c r="AE260" i="13" s="1"/>
  <c r="AE261" i="13" s="1"/>
  <c r="AE262" i="13" s="1"/>
  <c r="AE263" i="13" s="1"/>
  <c r="AE264" i="13" s="1"/>
  <c r="AE265" i="13" s="1"/>
  <c r="AE266" i="13" s="1"/>
  <c r="AE267" i="13" s="1"/>
  <c r="AE268" i="13" s="1"/>
  <c r="AE269" i="13" s="1"/>
  <c r="AE270" i="13" s="1"/>
  <c r="AE271" i="13" s="1"/>
  <c r="AE272" i="13" s="1"/>
  <c r="AE273" i="13" s="1"/>
  <c r="AE274" i="13" s="1"/>
  <c r="AE275" i="13" s="1"/>
  <c r="AE276" i="13" s="1"/>
  <c r="AE277" i="13" s="1"/>
  <c r="AE278" i="13" s="1"/>
  <c r="AE279" i="13" s="1"/>
  <c r="AE280" i="13" s="1"/>
  <c r="AE281" i="13" s="1"/>
  <c r="AE282" i="13" s="1"/>
  <c r="AE283" i="13" s="1"/>
  <c r="AE284" i="13" s="1"/>
  <c r="AE285" i="13" s="1"/>
  <c r="AE286" i="13" s="1"/>
  <c r="AE287" i="13" s="1"/>
  <c r="AE288" i="13" s="1"/>
  <c r="AE289" i="13" s="1"/>
  <c r="AE290" i="13" s="1"/>
  <c r="AE291" i="13" s="1"/>
  <c r="AE292" i="13" s="1"/>
  <c r="AE293" i="13" s="1"/>
  <c r="AE294" i="13" s="1"/>
  <c r="AE295" i="13" s="1"/>
  <c r="AE296" i="13" s="1"/>
  <c r="AE297" i="13" s="1"/>
  <c r="AE298" i="13" s="1"/>
  <c r="AE299" i="13" s="1"/>
  <c r="AE300" i="13" s="1"/>
  <c r="AE301" i="13" s="1"/>
  <c r="AE302" i="13" s="1"/>
  <c r="AE303" i="13" s="1"/>
  <c r="AE304" i="13" s="1"/>
  <c r="AE305" i="13" s="1"/>
  <c r="AE306" i="13" s="1"/>
  <c r="AE307" i="13" s="1"/>
  <c r="AE308" i="13" s="1"/>
  <c r="AE309" i="13" s="1"/>
  <c r="AE310" i="13" s="1"/>
  <c r="AE311" i="13" s="1"/>
  <c r="AE312" i="13" s="1"/>
  <c r="AE313" i="13" s="1"/>
  <c r="AE314" i="13" s="1"/>
  <c r="AE315" i="13" s="1"/>
  <c r="AE316" i="13" s="1"/>
  <c r="AE317" i="13" s="1"/>
  <c r="AE318" i="13" s="1"/>
  <c r="AE319" i="13" s="1"/>
  <c r="AE320" i="13" s="1"/>
  <c r="AE321" i="13" s="1"/>
  <c r="AE322" i="13" s="1"/>
  <c r="AE323" i="13" s="1"/>
  <c r="AE324" i="13" s="1"/>
  <c r="AE325" i="13" s="1"/>
  <c r="AE326" i="13" s="1"/>
  <c r="AE327" i="13" s="1"/>
  <c r="AE328" i="13" s="1"/>
  <c r="AE329" i="13" s="1"/>
  <c r="AE330" i="13" s="1"/>
  <c r="AE331" i="13" s="1"/>
  <c r="AE332" i="13" s="1"/>
  <c r="AE333" i="13" s="1"/>
  <c r="AE334" i="13" s="1"/>
  <c r="AE335" i="13" s="1"/>
  <c r="AE336" i="13" s="1"/>
  <c r="AE337" i="13" s="1"/>
  <c r="AE338" i="13" s="1"/>
  <c r="AE339" i="13" s="1"/>
  <c r="AE340" i="13" s="1"/>
  <c r="AE341" i="13" s="1"/>
  <c r="AE342" i="13" s="1"/>
  <c r="AE343" i="13" s="1"/>
  <c r="AE344" i="13" s="1"/>
  <c r="AE345" i="13" s="1"/>
  <c r="AE346" i="13" s="1"/>
  <c r="M59" i="13"/>
  <c r="S59" i="13"/>
  <c r="AB60" i="13" s="1"/>
  <c r="AS59" i="13"/>
  <c r="AV59" i="13" s="1"/>
  <c r="AJ60" i="13" s="1"/>
  <c r="AS60" i="13" s="1"/>
  <c r="L266" i="7"/>
  <c r="G166" i="12" s="1"/>
  <c r="G267" i="7"/>
  <c r="M58" i="13"/>
  <c r="P58" i="13" s="1"/>
  <c r="S58" i="13"/>
  <c r="AB59" i="13" s="1"/>
  <c r="BQ59" i="13" s="1"/>
  <c r="BH57" i="13"/>
  <c r="AC61" i="13"/>
  <c r="AC62" i="13" s="1"/>
  <c r="AC63" i="13" s="1"/>
  <c r="AC64" i="13" s="1"/>
  <c r="AC65" i="13" s="1"/>
  <c r="AC66" i="13" s="1"/>
  <c r="AC67" i="13" s="1"/>
  <c r="AC68" i="13" s="1"/>
  <c r="AC69" i="13" s="1"/>
  <c r="AC70" i="13" s="1"/>
  <c r="AC71" i="13" s="1"/>
  <c r="AC72" i="13" s="1"/>
  <c r="AC73" i="13" s="1"/>
  <c r="AC74" i="13" s="1"/>
  <c r="AC75" i="13" s="1"/>
  <c r="AC76" i="13" s="1"/>
  <c r="AC77" i="13" s="1"/>
  <c r="AC78" i="13" s="1"/>
  <c r="AC79" i="13" s="1"/>
  <c r="AC80" i="13" s="1"/>
  <c r="AC81" i="13" s="1"/>
  <c r="AC82" i="13" s="1"/>
  <c r="AC83" i="13" s="1"/>
  <c r="AC84" i="13" s="1"/>
  <c r="AC85" i="13" s="1"/>
  <c r="AC86" i="13" s="1"/>
  <c r="AC87" i="13" s="1"/>
  <c r="AC88" i="13" s="1"/>
  <c r="AC89" i="13" s="1"/>
  <c r="AC90" i="13" s="1"/>
  <c r="AC91" i="13" s="1"/>
  <c r="AC92" i="13" s="1"/>
  <c r="AC93" i="13" s="1"/>
  <c r="AC94" i="13" s="1"/>
  <c r="AC95" i="13" s="1"/>
  <c r="AC96" i="13" s="1"/>
  <c r="AC97" i="13" s="1"/>
  <c r="AC98" i="13" s="1"/>
  <c r="AC99" i="13" s="1"/>
  <c r="AC100" i="13" s="1"/>
  <c r="AC101" i="13" s="1"/>
  <c r="AC102" i="13" s="1"/>
  <c r="AC103" i="13" s="1"/>
  <c r="AC104" i="13" s="1"/>
  <c r="AC105" i="13" s="1"/>
  <c r="AC106" i="13" s="1"/>
  <c r="AC107" i="13" s="1"/>
  <c r="AC108" i="13" s="1"/>
  <c r="AC109" i="13" s="1"/>
  <c r="AC110" i="13" s="1"/>
  <c r="AC111" i="13" s="1"/>
  <c r="AC112" i="13" s="1"/>
  <c r="AC113" i="13" s="1"/>
  <c r="AC114" i="13" s="1"/>
  <c r="AC115" i="13" s="1"/>
  <c r="AC116" i="13" s="1"/>
  <c r="AC117" i="13" s="1"/>
  <c r="AC118" i="13" s="1"/>
  <c r="AC119" i="13" s="1"/>
  <c r="AC120" i="13" s="1"/>
  <c r="AC121" i="13" s="1"/>
  <c r="AC122" i="13" s="1"/>
  <c r="AC123" i="13" s="1"/>
  <c r="AC124" i="13" s="1"/>
  <c r="AC125" i="13" s="1"/>
  <c r="AC126" i="13" s="1"/>
  <c r="AC127" i="13" s="1"/>
  <c r="AC128" i="13" s="1"/>
  <c r="AC129" i="13" s="1"/>
  <c r="AC130" i="13" s="1"/>
  <c r="AC131" i="13" s="1"/>
  <c r="AC132" i="13" s="1"/>
  <c r="AC133" i="13" s="1"/>
  <c r="AC134" i="13" s="1"/>
  <c r="AC135" i="13" s="1"/>
  <c r="AC136" i="13" s="1"/>
  <c r="AC137" i="13" s="1"/>
  <c r="AC138" i="13" s="1"/>
  <c r="AC139" i="13" s="1"/>
  <c r="AC140" i="13" s="1"/>
  <c r="AC141" i="13" s="1"/>
  <c r="AC142" i="13" s="1"/>
  <c r="AC143" i="13" s="1"/>
  <c r="AC144" i="13" s="1"/>
  <c r="AC145" i="13" s="1"/>
  <c r="AC146" i="13" s="1"/>
  <c r="AC147" i="13" s="1"/>
  <c r="AC148" i="13" s="1"/>
  <c r="AC149" i="13" s="1"/>
  <c r="AC150" i="13" s="1"/>
  <c r="AC151" i="13" s="1"/>
  <c r="AC152" i="13" s="1"/>
  <c r="AC153" i="13" s="1"/>
  <c r="AC154" i="13" s="1"/>
  <c r="AC155" i="13" s="1"/>
  <c r="AC156" i="13" s="1"/>
  <c r="AC157" i="13" s="1"/>
  <c r="AC158" i="13" s="1"/>
  <c r="AC159" i="13" s="1"/>
  <c r="AC160" i="13" s="1"/>
  <c r="AC161" i="13" s="1"/>
  <c r="AC162" i="13" s="1"/>
  <c r="AC163" i="13" s="1"/>
  <c r="AC164" i="13" s="1"/>
  <c r="AC165" i="13" s="1"/>
  <c r="AC166" i="13" s="1"/>
  <c r="AC167" i="13" s="1"/>
  <c r="AC168" i="13" s="1"/>
  <c r="AC169" i="13" s="1"/>
  <c r="AC170" i="13" s="1"/>
  <c r="AC171" i="13" s="1"/>
  <c r="AC172" i="13" s="1"/>
  <c r="AC173" i="13" s="1"/>
  <c r="AC174" i="13" s="1"/>
  <c r="AC175" i="13" s="1"/>
  <c r="AC176" i="13" s="1"/>
  <c r="AC177" i="13" s="1"/>
  <c r="AC178" i="13" s="1"/>
  <c r="AC179" i="13" s="1"/>
  <c r="AC180" i="13" s="1"/>
  <c r="AC181" i="13" s="1"/>
  <c r="AC182" i="13" s="1"/>
  <c r="AC183" i="13" s="1"/>
  <c r="AC184" i="13" s="1"/>
  <c r="AC185" i="13" s="1"/>
  <c r="AC186" i="13" s="1"/>
  <c r="AC187" i="13" s="1"/>
  <c r="AC188" i="13" s="1"/>
  <c r="AC189" i="13" s="1"/>
  <c r="AC190" i="13" s="1"/>
  <c r="AC191" i="13" s="1"/>
  <c r="AC192" i="13" s="1"/>
  <c r="AC193" i="13" s="1"/>
  <c r="AC194" i="13" s="1"/>
  <c r="AC195" i="13" s="1"/>
  <c r="AC196" i="13" s="1"/>
  <c r="AC197" i="13" s="1"/>
  <c r="AC198" i="13" s="1"/>
  <c r="AC199" i="13" s="1"/>
  <c r="AC200" i="13" s="1"/>
  <c r="AC201" i="13" s="1"/>
  <c r="AC202" i="13" s="1"/>
  <c r="AC203" i="13" s="1"/>
  <c r="AC204" i="13" s="1"/>
  <c r="AC205" i="13" s="1"/>
  <c r="AC206" i="13" s="1"/>
  <c r="AC207" i="13" s="1"/>
  <c r="AC208" i="13" s="1"/>
  <c r="AC209" i="13" s="1"/>
  <c r="AC210" i="13" s="1"/>
  <c r="AC211" i="13" s="1"/>
  <c r="AC212" i="13" s="1"/>
  <c r="AC213" i="13" s="1"/>
  <c r="AC214" i="13" s="1"/>
  <c r="AC215" i="13" s="1"/>
  <c r="AC216" i="13" s="1"/>
  <c r="AC217" i="13" s="1"/>
  <c r="AC218" i="13" s="1"/>
  <c r="AC219" i="13" s="1"/>
  <c r="AC220" i="13" s="1"/>
  <c r="AC221" i="13" s="1"/>
  <c r="AC222" i="13" s="1"/>
  <c r="AC223" i="13" s="1"/>
  <c r="AC224" i="13" s="1"/>
  <c r="AC225" i="13" s="1"/>
  <c r="AC226" i="13" s="1"/>
  <c r="AC227" i="13" s="1"/>
  <c r="AC228" i="13" s="1"/>
  <c r="AC229" i="13" s="1"/>
  <c r="AC230" i="13" s="1"/>
  <c r="AC231" i="13" s="1"/>
  <c r="AC232" i="13" s="1"/>
  <c r="AC233" i="13" s="1"/>
  <c r="AC234" i="13" s="1"/>
  <c r="AC235" i="13" s="1"/>
  <c r="AC236" i="13" s="1"/>
  <c r="AC237" i="13" s="1"/>
  <c r="AC238" i="13" s="1"/>
  <c r="AC239" i="13" s="1"/>
  <c r="AC240" i="13" s="1"/>
  <c r="AC241" i="13" s="1"/>
  <c r="AC242" i="13" s="1"/>
  <c r="AC243" i="13" s="1"/>
  <c r="AC244" i="13" s="1"/>
  <c r="AC245" i="13" s="1"/>
  <c r="AC246" i="13" s="1"/>
  <c r="AC247" i="13" s="1"/>
  <c r="AC248" i="13" s="1"/>
  <c r="AC249" i="13" s="1"/>
  <c r="AC250" i="13" s="1"/>
  <c r="AC251" i="13" s="1"/>
  <c r="AC252" i="13" s="1"/>
  <c r="AC253" i="13" s="1"/>
  <c r="AC254" i="13" s="1"/>
  <c r="AC255" i="13" s="1"/>
  <c r="AC256" i="13" s="1"/>
  <c r="AC257" i="13" s="1"/>
  <c r="AC258" i="13" s="1"/>
  <c r="AC259" i="13" s="1"/>
  <c r="AC260" i="13" s="1"/>
  <c r="AC261" i="13" s="1"/>
  <c r="AC262" i="13" s="1"/>
  <c r="AC263" i="13" s="1"/>
  <c r="AC264" i="13" s="1"/>
  <c r="AC265" i="13" s="1"/>
  <c r="AC266" i="13" s="1"/>
  <c r="AC267" i="13" s="1"/>
  <c r="AC268" i="13" s="1"/>
  <c r="AC269" i="13" s="1"/>
  <c r="AC270" i="13" s="1"/>
  <c r="AC271" i="13" s="1"/>
  <c r="AC272" i="13" s="1"/>
  <c r="AC273" i="13" s="1"/>
  <c r="AC274" i="13" s="1"/>
  <c r="AC275" i="13" s="1"/>
  <c r="AC276" i="13" s="1"/>
  <c r="AC277" i="13" s="1"/>
  <c r="AC278" i="13" s="1"/>
  <c r="AC279" i="13" s="1"/>
  <c r="AC280" i="13" s="1"/>
  <c r="AC281" i="13" s="1"/>
  <c r="AC282" i="13" s="1"/>
  <c r="AC283" i="13" s="1"/>
  <c r="AC284" i="13" s="1"/>
  <c r="AC285" i="13" s="1"/>
  <c r="AC286" i="13" s="1"/>
  <c r="AC287" i="13" s="1"/>
  <c r="AC288" i="13" s="1"/>
  <c r="AC289" i="13" s="1"/>
  <c r="AC290" i="13" s="1"/>
  <c r="AC291" i="13" s="1"/>
  <c r="AC292" i="13" s="1"/>
  <c r="AC293" i="13" s="1"/>
  <c r="AC294" i="13" s="1"/>
  <c r="AC295" i="13" s="1"/>
  <c r="AC296" i="13" s="1"/>
  <c r="AC297" i="13" s="1"/>
  <c r="AC298" i="13" s="1"/>
  <c r="AC299" i="13" s="1"/>
  <c r="AC300" i="13" s="1"/>
  <c r="AC301" i="13" s="1"/>
  <c r="AC302" i="13" s="1"/>
  <c r="AC303" i="13" s="1"/>
  <c r="AC304" i="13" s="1"/>
  <c r="AC305" i="13" s="1"/>
  <c r="AC306" i="13" s="1"/>
  <c r="AC307" i="13" s="1"/>
  <c r="AC308" i="13" s="1"/>
  <c r="AC309" i="13" s="1"/>
  <c r="AC310" i="13" s="1"/>
  <c r="AC311" i="13" s="1"/>
  <c r="AC312" i="13" s="1"/>
  <c r="AC313" i="13" s="1"/>
  <c r="AC314" i="13" s="1"/>
  <c r="AC315" i="13" s="1"/>
  <c r="AC316" i="13" s="1"/>
  <c r="AC317" i="13" s="1"/>
  <c r="AC318" i="13" s="1"/>
  <c r="AC319" i="13" s="1"/>
  <c r="AC320" i="13" s="1"/>
  <c r="AC321" i="13" s="1"/>
  <c r="AC322" i="13" s="1"/>
  <c r="AC323" i="13" s="1"/>
  <c r="AC324" i="13" s="1"/>
  <c r="AC325" i="13" s="1"/>
  <c r="AC326" i="13" s="1"/>
  <c r="AC327" i="13" s="1"/>
  <c r="AC328" i="13" s="1"/>
  <c r="AC329" i="13" s="1"/>
  <c r="AC330" i="13" s="1"/>
  <c r="AC331" i="13" s="1"/>
  <c r="AC332" i="13" s="1"/>
  <c r="AC333" i="13" s="1"/>
  <c r="AC334" i="13" s="1"/>
  <c r="AC335" i="13" s="1"/>
  <c r="AC336" i="13" s="1"/>
  <c r="AC337" i="13" s="1"/>
  <c r="AC338" i="13" s="1"/>
  <c r="AC339" i="13" s="1"/>
  <c r="AC340" i="13" s="1"/>
  <c r="AC341" i="13" s="1"/>
  <c r="AC342" i="13" s="1"/>
  <c r="AC343" i="13" s="1"/>
  <c r="AC344" i="13" s="1"/>
  <c r="AC345" i="13" s="1"/>
  <c r="AC346" i="13" s="1"/>
  <c r="J267" i="7"/>
  <c r="AR11" i="13"/>
  <c r="BL11" i="13" s="1"/>
  <c r="AB58" i="13"/>
  <c r="BQ58" i="13" s="1"/>
  <c r="H267" i="7"/>
  <c r="AL12" i="13"/>
  <c r="AO11" i="13"/>
  <c r="BX56" i="13" l="1"/>
  <c r="BZ56" i="13"/>
  <c r="BY56" i="13"/>
  <c r="H268" i="7"/>
  <c r="AW60" i="13"/>
  <c r="AK61" i="13" s="1"/>
  <c r="J268" i="7"/>
  <c r="AZ59" i="13"/>
  <c r="BC59" i="13" s="1"/>
  <c r="BQ60" i="13"/>
  <c r="BO11" i="13"/>
  <c r="CD11" i="13"/>
  <c r="BP59" i="13"/>
  <c r="AY59" i="13"/>
  <c r="BB59" i="13" s="1"/>
  <c r="Q268" i="7"/>
  <c r="K268" i="7"/>
  <c r="I268" i="7"/>
  <c r="O268" i="7"/>
  <c r="P268" i="7"/>
  <c r="N268" i="7"/>
  <c r="N167" i="12"/>
  <c r="S267" i="7"/>
  <c r="K167" i="12" s="1"/>
  <c r="L167" i="12" s="1"/>
  <c r="M167" i="12" s="1"/>
  <c r="L267" i="7"/>
  <c r="G167" i="12" s="1"/>
  <c r="G268" i="7"/>
  <c r="I59" i="13"/>
  <c r="BM59" i="13"/>
  <c r="S60" i="13"/>
  <c r="AB61" i="13" s="1"/>
  <c r="M60" i="13"/>
  <c r="P60" i="13" s="1"/>
  <c r="H166" i="12"/>
  <c r="I166" i="12" s="1"/>
  <c r="AV60" i="13"/>
  <c r="AJ61" i="13" s="1"/>
  <c r="BM60" i="13"/>
  <c r="I60" i="13"/>
  <c r="AU11" i="13"/>
  <c r="AI12" i="13" s="1"/>
  <c r="AR12" i="13" s="1"/>
  <c r="P59" i="13"/>
  <c r="AO12" i="13"/>
  <c r="AU12" i="13"/>
  <c r="AI13" i="13" s="1"/>
  <c r="AL13" i="13"/>
  <c r="AR13" i="13" l="1"/>
  <c r="AZ60" i="13"/>
  <c r="BC60" i="13" s="1"/>
  <c r="BZ57" i="13"/>
  <c r="BY57" i="13"/>
  <c r="AX11" i="13"/>
  <c r="BA11" i="13" s="1"/>
  <c r="BD11" i="13" s="1"/>
  <c r="AY60" i="13"/>
  <c r="BB60" i="13" s="1"/>
  <c r="BL12" i="13"/>
  <c r="AX12" i="13"/>
  <c r="BA12" i="13" s="1"/>
  <c r="BD12" i="13" s="1"/>
  <c r="BO12" i="13"/>
  <c r="CD12" i="13"/>
  <c r="CE11" i="13"/>
  <c r="BO13" i="13"/>
  <c r="CD13" i="13"/>
  <c r="BW56" i="13"/>
  <c r="CC56" i="13" s="1"/>
  <c r="BV56" i="13"/>
  <c r="CB56" i="13" s="1"/>
  <c r="BU56" i="13"/>
  <c r="CA56" i="13" s="1"/>
  <c r="L268" i="7"/>
  <c r="G168" i="12" s="1"/>
  <c r="H168" i="12" s="1"/>
  <c r="N168" i="12"/>
  <c r="S268" i="7"/>
  <c r="K168" i="12" s="1"/>
  <c r="L168" i="12" s="1"/>
  <c r="M168" i="12" s="1"/>
  <c r="H167" i="12"/>
  <c r="I167" i="12" s="1"/>
  <c r="L59" i="13"/>
  <c r="O59" i="13" s="1"/>
  <c r="R59" i="13"/>
  <c r="AA60" i="13" s="1"/>
  <c r="BP60" i="13" s="1"/>
  <c r="R60" i="13"/>
  <c r="AA61" i="13" s="1"/>
  <c r="L60" i="13"/>
  <c r="J167" i="12"/>
  <c r="BL13" i="13"/>
  <c r="AO13" i="13"/>
  <c r="AL14" i="13"/>
  <c r="AU13" i="13"/>
  <c r="AI14" i="13" s="1"/>
  <c r="BY58" i="13" l="1"/>
  <c r="BZ58" i="13"/>
  <c r="BW57" i="13"/>
  <c r="CC57" i="13" s="1"/>
  <c r="BV57" i="13"/>
  <c r="CB57" i="13" s="1"/>
  <c r="CE13" i="13"/>
  <c r="CE12" i="13"/>
  <c r="AX13" i="13"/>
  <c r="BA13" i="13" s="1"/>
  <c r="BD13" i="13" s="1"/>
  <c r="I168" i="12"/>
  <c r="N169" i="12"/>
  <c r="J168" i="12"/>
  <c r="AR14" i="13"/>
  <c r="O60" i="13"/>
  <c r="AL15" i="13"/>
  <c r="AO14" i="13"/>
  <c r="BO14" i="13" l="1"/>
  <c r="CD14" i="13"/>
  <c r="BV58" i="13"/>
  <c r="CB58" i="13" s="1"/>
  <c r="BW58" i="13"/>
  <c r="CC58" i="13" s="1"/>
  <c r="BL14" i="13"/>
  <c r="J169" i="12"/>
  <c r="AU14" i="13"/>
  <c r="AI15" i="13" s="1"/>
  <c r="AR15" i="13" s="1"/>
  <c r="AO15" i="13"/>
  <c r="AL16" i="13"/>
  <c r="BO15" i="13" l="1"/>
  <c r="CD15" i="13"/>
  <c r="AU15" i="13"/>
  <c r="AI16" i="13" s="1"/>
  <c r="CE14" i="13"/>
  <c r="AX14" i="13"/>
  <c r="BA14" i="13" s="1"/>
  <c r="BD14" i="13" s="1"/>
  <c r="BL15" i="13"/>
  <c r="AR16" i="13"/>
  <c r="AU16" i="13" s="1"/>
  <c r="AI17" i="13" s="1"/>
  <c r="AO16" i="13"/>
  <c r="AL17" i="13"/>
  <c r="AX15" i="13" l="1"/>
  <c r="BA15" i="13" s="1"/>
  <c r="BD15" i="13" s="1"/>
  <c r="AX16" i="13"/>
  <c r="BA16" i="13" s="1"/>
  <c r="BD16" i="13" s="1"/>
  <c r="BO16" i="13"/>
  <c r="CD16" i="13"/>
  <c r="CE15" i="13"/>
  <c r="BL16" i="13"/>
  <c r="AR17" i="13"/>
  <c r="BL17" i="13" s="1"/>
  <c r="AL18" i="13"/>
  <c r="AO17" i="13"/>
  <c r="AU17" i="13"/>
  <c r="AI18" i="13" s="1"/>
  <c r="AR18" i="13" l="1"/>
  <c r="BO18" i="13" s="1"/>
  <c r="CE16" i="13"/>
  <c r="AX17" i="13"/>
  <c r="BA17" i="13" s="1"/>
  <c r="BD17" i="13" s="1"/>
  <c r="BO17" i="13"/>
  <c r="CD17" i="13"/>
  <c r="AO18" i="13"/>
  <c r="AL19" i="13"/>
  <c r="BL18" i="13" l="1"/>
  <c r="CD18" i="13"/>
  <c r="AU18" i="13"/>
  <c r="AI19" i="13" s="1"/>
  <c r="AR19" i="13" s="1"/>
  <c r="CE17" i="13"/>
  <c r="AO19" i="13"/>
  <c r="AL20" i="13"/>
  <c r="CE18" i="13" l="1"/>
  <c r="BL19" i="13"/>
  <c r="AU19" i="13"/>
  <c r="AI20" i="13" s="1"/>
  <c r="AR20" i="13" s="1"/>
  <c r="AX18" i="13"/>
  <c r="BA18" i="13" s="1"/>
  <c r="BD18" i="13" s="1"/>
  <c r="BO20" i="13"/>
  <c r="CD20" i="13"/>
  <c r="BO19" i="13"/>
  <c r="CD19" i="13"/>
  <c r="BL20" i="13"/>
  <c r="AO20" i="13"/>
  <c r="AL21" i="13"/>
  <c r="AU20" i="13" l="1"/>
  <c r="AI21" i="13" s="1"/>
  <c r="AR21" i="13" s="1"/>
  <c r="AU21" i="13" s="1"/>
  <c r="AI22" i="13" s="1"/>
  <c r="AX19" i="13"/>
  <c r="BA19" i="13" s="1"/>
  <c r="BD19" i="13" s="1"/>
  <c r="CE19" i="13"/>
  <c r="CE20" i="13"/>
  <c r="AO21" i="13"/>
  <c r="AL22" i="13"/>
  <c r="AX20" i="13" l="1"/>
  <c r="BA20" i="13" s="1"/>
  <c r="BD20" i="13" s="1"/>
  <c r="AX21" i="13"/>
  <c r="BA21" i="13" s="1"/>
  <c r="BD21" i="13" s="1"/>
  <c r="BO21" i="13"/>
  <c r="CD21" i="13"/>
  <c r="BL21" i="13"/>
  <c r="AR22" i="13"/>
  <c r="AO22" i="13"/>
  <c r="AL23" i="13"/>
  <c r="BL22" i="13" l="1"/>
  <c r="BO22" i="13"/>
  <c r="CD22" i="13"/>
  <c r="CE21" i="13"/>
  <c r="AU22" i="13"/>
  <c r="AI23" i="13" s="1"/>
  <c r="AR23" i="13" s="1"/>
  <c r="AO23" i="13"/>
  <c r="AL24" i="13"/>
  <c r="BL23" i="13" l="1"/>
  <c r="BO23" i="13"/>
  <c r="CD23" i="13"/>
  <c r="CE22" i="13"/>
  <c r="AX22" i="13"/>
  <c r="BA22" i="13" s="1"/>
  <c r="BD22" i="13" s="1"/>
  <c r="AU23" i="13"/>
  <c r="AI24" i="13" s="1"/>
  <c r="AR24" i="13" s="1"/>
  <c r="AU24" i="13" s="1"/>
  <c r="AI25" i="13" s="1"/>
  <c r="AO24" i="13"/>
  <c r="AL25" i="13"/>
  <c r="AR25" i="13" l="1"/>
  <c r="CD25" i="13" s="1"/>
  <c r="AX23" i="13"/>
  <c r="BA23" i="13" s="1"/>
  <c r="BD23" i="13" s="1"/>
  <c r="BL24" i="13"/>
  <c r="AX24" i="13"/>
  <c r="BA24" i="13" s="1"/>
  <c r="BD24" i="13" s="1"/>
  <c r="BO24" i="13"/>
  <c r="CD24" i="13"/>
  <c r="CE23" i="13"/>
  <c r="AO25" i="13"/>
  <c r="AL26" i="13"/>
  <c r="BL25" i="13" l="1"/>
  <c r="BO25" i="13"/>
  <c r="AU25" i="13"/>
  <c r="AI26" i="13" s="1"/>
  <c r="CE24" i="13"/>
  <c r="CE25" i="13"/>
  <c r="AR26" i="13"/>
  <c r="BL26" i="13" s="1"/>
  <c r="AO26" i="13"/>
  <c r="AL27" i="13"/>
  <c r="AU26" i="13" l="1"/>
  <c r="AI27" i="13" s="1"/>
  <c r="AR27" i="13" s="1"/>
  <c r="CD27" i="13" s="1"/>
  <c r="AX25" i="13"/>
  <c r="BA25" i="13" s="1"/>
  <c r="BD25" i="13" s="1"/>
  <c r="AX26" i="13"/>
  <c r="BA26" i="13" s="1"/>
  <c r="BD26" i="13" s="1"/>
  <c r="BO26" i="13"/>
  <c r="CD26" i="13"/>
  <c r="AU27" i="13"/>
  <c r="AI28" i="13" s="1"/>
  <c r="AL28" i="13"/>
  <c r="AO27" i="13"/>
  <c r="BO27" i="13" l="1"/>
  <c r="BL27" i="13"/>
  <c r="CE26" i="13"/>
  <c r="CE27" i="13"/>
  <c r="AX27" i="13"/>
  <c r="BA27" i="13" s="1"/>
  <c r="BD27" i="13" s="1"/>
  <c r="AR28" i="13"/>
  <c r="AO28" i="13"/>
  <c r="AL29" i="13"/>
  <c r="AU28" i="13" l="1"/>
  <c r="AI29" i="13" s="1"/>
  <c r="AR29" i="13" s="1"/>
  <c r="AU29" i="13" s="1"/>
  <c r="AI30" i="13" s="1"/>
  <c r="BO28" i="13"/>
  <c r="CD28" i="13"/>
  <c r="BL28" i="13"/>
  <c r="AL30" i="13"/>
  <c r="AO29" i="13"/>
  <c r="AR30" i="13" l="1"/>
  <c r="BO30" i="13" s="1"/>
  <c r="BL29" i="13"/>
  <c r="AX28" i="13"/>
  <c r="BA28" i="13" s="1"/>
  <c r="BD28" i="13" s="1"/>
  <c r="CD30" i="13"/>
  <c r="AX29" i="13"/>
  <c r="BA29" i="13" s="1"/>
  <c r="BD29" i="13" s="1"/>
  <c r="BO29" i="13"/>
  <c r="CD29" i="13"/>
  <c r="CE28" i="13"/>
  <c r="BL30" i="13"/>
  <c r="AU30" i="13"/>
  <c r="AI31" i="13" s="1"/>
  <c r="AL31" i="13"/>
  <c r="AO30" i="13"/>
  <c r="CE29" i="13" l="1"/>
  <c r="CE30" i="13"/>
  <c r="AX30" i="13"/>
  <c r="BA30" i="13" s="1"/>
  <c r="BD30" i="13" s="1"/>
  <c r="AR31" i="13"/>
  <c r="AU31" i="13" s="1"/>
  <c r="AI32" i="13" s="1"/>
  <c r="AL32" i="13"/>
  <c r="AO31" i="13"/>
  <c r="AR32" i="13" l="1"/>
  <c r="BL31" i="13"/>
  <c r="BO31" i="13"/>
  <c r="AX31" i="13"/>
  <c r="BA31" i="13" s="1"/>
  <c r="BD31" i="13" s="1"/>
  <c r="CD31" i="13"/>
  <c r="BO32" i="13"/>
  <c r="CD32" i="13"/>
  <c r="BL32" i="13"/>
  <c r="AL33" i="13"/>
  <c r="AU32" i="13"/>
  <c r="AI33" i="13" s="1"/>
  <c r="AO32" i="13"/>
  <c r="AX32" i="13" l="1"/>
  <c r="BA32" i="13" s="1"/>
  <c r="BD32" i="13" s="1"/>
  <c r="CE32" i="13"/>
  <c r="AR33" i="13"/>
  <c r="BL33" i="13" s="1"/>
  <c r="CE31" i="13"/>
  <c r="AL34" i="13"/>
  <c r="AO33" i="13"/>
  <c r="BO33" i="13" l="1"/>
  <c r="CD33" i="13"/>
  <c r="AU33" i="13"/>
  <c r="AI34" i="13" s="1"/>
  <c r="AR34" i="13" s="1"/>
  <c r="BL34" i="13" s="1"/>
  <c r="AL35" i="13"/>
  <c r="AO34" i="13"/>
  <c r="AU34" i="13" l="1"/>
  <c r="AI35" i="13" s="1"/>
  <c r="AX33" i="13"/>
  <c r="BA33" i="13" s="1"/>
  <c r="BD33" i="13" s="1"/>
  <c r="CE33" i="13"/>
  <c r="BO34" i="13"/>
  <c r="CD34" i="13"/>
  <c r="AR35" i="13"/>
  <c r="AO35" i="13"/>
  <c r="AL36" i="13"/>
  <c r="AX34" i="13" l="1"/>
  <c r="BA34" i="13" s="1"/>
  <c r="BD34" i="13" s="1"/>
  <c r="CE34" i="13"/>
  <c r="BL35" i="13"/>
  <c r="BO35" i="13"/>
  <c r="CD35" i="13"/>
  <c r="AU35" i="13"/>
  <c r="AI36" i="13" s="1"/>
  <c r="AR36" i="13" s="1"/>
  <c r="BL36" i="13" s="1"/>
  <c r="AO36" i="13"/>
  <c r="AL37" i="13"/>
  <c r="AU36" i="13" l="1"/>
  <c r="AI37" i="13" s="1"/>
  <c r="AR37" i="13" s="1"/>
  <c r="CD37" i="13" s="1"/>
  <c r="AX35" i="13"/>
  <c r="BA35" i="13" s="1"/>
  <c r="BD35" i="13" s="1"/>
  <c r="CE35" i="13"/>
  <c r="BO36" i="13"/>
  <c r="CD36" i="13"/>
  <c r="AO37" i="13"/>
  <c r="AL38" i="13"/>
  <c r="BL37" i="13" l="1"/>
  <c r="BO37" i="13"/>
  <c r="AU37" i="13"/>
  <c r="AI38" i="13" s="1"/>
  <c r="AX36" i="13"/>
  <c r="BA36" i="13" s="1"/>
  <c r="BD36" i="13" s="1"/>
  <c r="AX37" i="13"/>
  <c r="BA37" i="13" s="1"/>
  <c r="BD37" i="13" s="1"/>
  <c r="CE36" i="13"/>
  <c r="CE37" i="13"/>
  <c r="AR38" i="13"/>
  <c r="AL39" i="13"/>
  <c r="AO38" i="13"/>
  <c r="BL38" i="13" l="1"/>
  <c r="BO38" i="13"/>
  <c r="CD38" i="13"/>
  <c r="AU38" i="13"/>
  <c r="AI39" i="13" s="1"/>
  <c r="AR39" i="13" s="1"/>
  <c r="AO39" i="13"/>
  <c r="AU39" i="13"/>
  <c r="AI40" i="13" s="1"/>
  <c r="AR40" i="13" s="1"/>
  <c r="AL40" i="13"/>
  <c r="BO40" i="13" l="1"/>
  <c r="CD40" i="13"/>
  <c r="BO39" i="13"/>
  <c r="AX39" i="13"/>
  <c r="BA39" i="13" s="1"/>
  <c r="BD39" i="13" s="1"/>
  <c r="CD39" i="13"/>
  <c r="BL39" i="13"/>
  <c r="AX38" i="13"/>
  <c r="BA38" i="13" s="1"/>
  <c r="BD38" i="13" s="1"/>
  <c r="CE38" i="13"/>
  <c r="BL40" i="13"/>
  <c r="AO40" i="13"/>
  <c r="AL41" i="13"/>
  <c r="AU40" i="13"/>
  <c r="AI41" i="13" s="1"/>
  <c r="AR41" i="13" l="1"/>
  <c r="BO41" i="13"/>
  <c r="CD41" i="13"/>
  <c r="CE40" i="13"/>
  <c r="AX40" i="13"/>
  <c r="BA40" i="13" s="1"/>
  <c r="BD40" i="13" s="1"/>
  <c r="CE39" i="13"/>
  <c r="BL41" i="13"/>
  <c r="AL42" i="13"/>
  <c r="AO41" i="13"/>
  <c r="AU41" i="13"/>
  <c r="AI42" i="13" s="1"/>
  <c r="CE41" i="13" l="1"/>
  <c r="AX41" i="13"/>
  <c r="BA41" i="13" s="1"/>
  <c r="BD41" i="13" s="1"/>
  <c r="AR42" i="13"/>
  <c r="AU42" i="13" s="1"/>
  <c r="AI43" i="13" s="1"/>
  <c r="AO42" i="13"/>
  <c r="AL43" i="13"/>
  <c r="AR43" i="13" l="1"/>
  <c r="CD43" i="13" s="1"/>
  <c r="BL42" i="13"/>
  <c r="AX42" i="13"/>
  <c r="BA42" i="13" s="1"/>
  <c r="BD42" i="13" s="1"/>
  <c r="BO42" i="13"/>
  <c r="CD42" i="13"/>
  <c r="AO43" i="13"/>
  <c r="AL44" i="13"/>
  <c r="AU43" i="13"/>
  <c r="AI44" i="13" s="1"/>
  <c r="BL43" i="13" l="1"/>
  <c r="BO43" i="13"/>
  <c r="AX43" i="13"/>
  <c r="BA43" i="13" s="1"/>
  <c r="BD43" i="13" s="1"/>
  <c r="CE43" i="13"/>
  <c r="CE42" i="13"/>
  <c r="AR44" i="13"/>
  <c r="AL45" i="13"/>
  <c r="AO44" i="13"/>
  <c r="AU44" i="13" l="1"/>
  <c r="AI45" i="13" s="1"/>
  <c r="AR45" i="13" s="1"/>
  <c r="AU45" i="13" s="1"/>
  <c r="AI46" i="13" s="1"/>
  <c r="BO44" i="13"/>
  <c r="CD44" i="13"/>
  <c r="BL44" i="13"/>
  <c r="AL46" i="13"/>
  <c r="AO45" i="13"/>
  <c r="BL45" i="13" l="1"/>
  <c r="AX44" i="13"/>
  <c r="BA44" i="13" s="1"/>
  <c r="BD44" i="13" s="1"/>
  <c r="AX45" i="13"/>
  <c r="BA45" i="13" s="1"/>
  <c r="BD45" i="13" s="1"/>
  <c r="BO45" i="13"/>
  <c r="CD45" i="13"/>
  <c r="AR46" i="13"/>
  <c r="AU46" i="13" s="1"/>
  <c r="AI47" i="13" s="1"/>
  <c r="CE44" i="13"/>
  <c r="AO46" i="13"/>
  <c r="AL47" i="13"/>
  <c r="BL46" i="13" l="1"/>
  <c r="AR47" i="13"/>
  <c r="AU47" i="13" s="1"/>
  <c r="AI48" i="13" s="1"/>
  <c r="CE45" i="13"/>
  <c r="BO46" i="13"/>
  <c r="AX46" i="13"/>
  <c r="BA46" i="13" s="1"/>
  <c r="BD46" i="13" s="1"/>
  <c r="CD46" i="13"/>
  <c r="AL48" i="13"/>
  <c r="AO47" i="13"/>
  <c r="BL47" i="13" l="1"/>
  <c r="BO47" i="13"/>
  <c r="AX47" i="13"/>
  <c r="BA47" i="13" s="1"/>
  <c r="BD47" i="13" s="1"/>
  <c r="CD47" i="13"/>
  <c r="CE46" i="13"/>
  <c r="AR48" i="13"/>
  <c r="AL49" i="13"/>
  <c r="AO48" i="13"/>
  <c r="CE47" i="13" l="1"/>
  <c r="BL48" i="13"/>
  <c r="BO48" i="13"/>
  <c r="CD48" i="13"/>
  <c r="AU48" i="13"/>
  <c r="AI49" i="13" s="1"/>
  <c r="AR49" i="13" s="1"/>
  <c r="BL49" i="13" s="1"/>
  <c r="AO49" i="13"/>
  <c r="AL50" i="13"/>
  <c r="AU49" i="13" l="1"/>
  <c r="AI50" i="13" s="1"/>
  <c r="AR50" i="13" s="1"/>
  <c r="AX48" i="13"/>
  <c r="BA48" i="13" s="1"/>
  <c r="BD48" i="13" s="1"/>
  <c r="CE48" i="13"/>
  <c r="BO49" i="13"/>
  <c r="CD49" i="13"/>
  <c r="AL51" i="13"/>
  <c r="AO50" i="13"/>
  <c r="AX49" i="13" l="1"/>
  <c r="BA49" i="13" s="1"/>
  <c r="BD49" i="13" s="1"/>
  <c r="AU50" i="13"/>
  <c r="AI51" i="13" s="1"/>
  <c r="AR51" i="13" s="1"/>
  <c r="BL51" i="13" s="1"/>
  <c r="BO50" i="13"/>
  <c r="CD50" i="13"/>
  <c r="CE49" i="13"/>
  <c r="BL50" i="13"/>
  <c r="AL52" i="13"/>
  <c r="AO51" i="13"/>
  <c r="BO51" i="13" l="1"/>
  <c r="CD51" i="13"/>
  <c r="AX50" i="13"/>
  <c r="BA50" i="13" s="1"/>
  <c r="BD50" i="13" s="1"/>
  <c r="AU51" i="13"/>
  <c r="AI52" i="13" s="1"/>
  <c r="AR52" i="13" s="1"/>
  <c r="CE50" i="13"/>
  <c r="AO52" i="13"/>
  <c r="AL53" i="13"/>
  <c r="BO52" i="13" l="1"/>
  <c r="CD52" i="13"/>
  <c r="CE51" i="13"/>
  <c r="AU52" i="13"/>
  <c r="AI53" i="13" s="1"/>
  <c r="AR53" i="13" s="1"/>
  <c r="AX51" i="13"/>
  <c r="BA51" i="13" s="1"/>
  <c r="BD51" i="13" s="1"/>
  <c r="BL52" i="13"/>
  <c r="AO53" i="13"/>
  <c r="AL54" i="13"/>
  <c r="AU53" i="13" l="1"/>
  <c r="AI54" i="13" s="1"/>
  <c r="AR54" i="13" s="1"/>
  <c r="AU54" i="13" s="1"/>
  <c r="AI55" i="13" s="1"/>
  <c r="BO53" i="13"/>
  <c r="CD53" i="13"/>
  <c r="CE52" i="13"/>
  <c r="AX52" i="13"/>
  <c r="BA52" i="13" s="1"/>
  <c r="BD52" i="13" s="1"/>
  <c r="BL53" i="13"/>
  <c r="AO54" i="13"/>
  <c r="AL55" i="13"/>
  <c r="BL54" i="13" l="1"/>
  <c r="AX53" i="13"/>
  <c r="BA53" i="13" s="1"/>
  <c r="BD53" i="13" s="1"/>
  <c r="BO54" i="13"/>
  <c r="AX54" i="13"/>
  <c r="BA54" i="13" s="1"/>
  <c r="BD54" i="13" s="1"/>
  <c r="CD54" i="13"/>
  <c r="CE53" i="13"/>
  <c r="AR55" i="13"/>
  <c r="AO55" i="13"/>
  <c r="AL56" i="13"/>
  <c r="AU55" i="13" l="1"/>
  <c r="AI56" i="13" s="1"/>
  <c r="AR56" i="13" s="1"/>
  <c r="BO55" i="13"/>
  <c r="CD55" i="13"/>
  <c r="CE54" i="13"/>
  <c r="BL55" i="13"/>
  <c r="AO56" i="13"/>
  <c r="AO57" i="13" s="1"/>
  <c r="AO58" i="13" s="1"/>
  <c r="AO59" i="13" s="1"/>
  <c r="AO60" i="13" s="1"/>
  <c r="AO61" i="13" s="1"/>
  <c r="AO62" i="13" s="1"/>
  <c r="AO63" i="13" s="1"/>
  <c r="AO64" i="13" s="1"/>
  <c r="AO65" i="13" s="1"/>
  <c r="AO66" i="13" s="1"/>
  <c r="AO67" i="13" s="1"/>
  <c r="AO68" i="13" s="1"/>
  <c r="AO69" i="13" s="1"/>
  <c r="AO70" i="13" s="1"/>
  <c r="AO71" i="13" s="1"/>
  <c r="AO72" i="13" s="1"/>
  <c r="AO73" i="13" s="1"/>
  <c r="AO74" i="13" s="1"/>
  <c r="AO75" i="13" s="1"/>
  <c r="AO76" i="13" s="1"/>
  <c r="AO77" i="13" s="1"/>
  <c r="AO78" i="13" s="1"/>
  <c r="AO79" i="13" s="1"/>
  <c r="AO80" i="13" s="1"/>
  <c r="AO81" i="13" s="1"/>
  <c r="AO82" i="13" s="1"/>
  <c r="AO83" i="13" s="1"/>
  <c r="AO84" i="13" s="1"/>
  <c r="AO85" i="13" s="1"/>
  <c r="AO86" i="13" s="1"/>
  <c r="AO87" i="13" s="1"/>
  <c r="AO88" i="13" s="1"/>
  <c r="AO89" i="13" s="1"/>
  <c r="AO90" i="13" s="1"/>
  <c r="AO91" i="13" s="1"/>
  <c r="AO92" i="13" s="1"/>
  <c r="AO93" i="13" s="1"/>
  <c r="AO94" i="13" s="1"/>
  <c r="AO95" i="13" s="1"/>
  <c r="AO96" i="13" s="1"/>
  <c r="AO97" i="13" s="1"/>
  <c r="AO98" i="13" s="1"/>
  <c r="AO99" i="13" s="1"/>
  <c r="AO100" i="13" s="1"/>
  <c r="AO101" i="13" s="1"/>
  <c r="AO102" i="13" s="1"/>
  <c r="AO103" i="13" s="1"/>
  <c r="AO104" i="13" s="1"/>
  <c r="AO105" i="13" s="1"/>
  <c r="AO106" i="13" s="1"/>
  <c r="AO107" i="13" s="1"/>
  <c r="AO108" i="13" s="1"/>
  <c r="AO109" i="13" s="1"/>
  <c r="AO110" i="13" s="1"/>
  <c r="AO111" i="13" s="1"/>
  <c r="AO112" i="13" s="1"/>
  <c r="AO113" i="13" s="1"/>
  <c r="AO114" i="13" s="1"/>
  <c r="AO115" i="13" s="1"/>
  <c r="AO116" i="13" s="1"/>
  <c r="AO117" i="13" s="1"/>
  <c r="AO118" i="13" s="1"/>
  <c r="AO119" i="13" s="1"/>
  <c r="AO120" i="13" s="1"/>
  <c r="AO121" i="13" s="1"/>
  <c r="AO122" i="13" s="1"/>
  <c r="AO123" i="13" s="1"/>
  <c r="AO124" i="13" s="1"/>
  <c r="AO125" i="13" s="1"/>
  <c r="AO126" i="13" s="1"/>
  <c r="AO127" i="13" s="1"/>
  <c r="AO128" i="13" s="1"/>
  <c r="AO129" i="13" s="1"/>
  <c r="AO130" i="13" s="1"/>
  <c r="AO131" i="13" s="1"/>
  <c r="AO132" i="13" s="1"/>
  <c r="AO133" i="13" s="1"/>
  <c r="AO134" i="13" s="1"/>
  <c r="AO135" i="13" s="1"/>
  <c r="AO136" i="13" s="1"/>
  <c r="AO137" i="13" s="1"/>
  <c r="AO138" i="13" s="1"/>
  <c r="AO139" i="13" s="1"/>
  <c r="AO140" i="13" s="1"/>
  <c r="AO141" i="13" s="1"/>
  <c r="AO142" i="13" s="1"/>
  <c r="AO143" i="13" s="1"/>
  <c r="AO144" i="13" s="1"/>
  <c r="AO145" i="13" s="1"/>
  <c r="AO146" i="13" s="1"/>
  <c r="AO147" i="13" s="1"/>
  <c r="AO148" i="13" s="1"/>
  <c r="AO149" i="13" s="1"/>
  <c r="AO150" i="13" s="1"/>
  <c r="AO151" i="13" s="1"/>
  <c r="AO152" i="13" s="1"/>
  <c r="AO153" i="13" s="1"/>
  <c r="AO154" i="13" s="1"/>
  <c r="AO155" i="13" s="1"/>
  <c r="AO156" i="13" s="1"/>
  <c r="AO157" i="13" s="1"/>
  <c r="AO158" i="13" s="1"/>
  <c r="AO159" i="13" s="1"/>
  <c r="AO160" i="13" s="1"/>
  <c r="AO161" i="13" s="1"/>
  <c r="AO162" i="13" s="1"/>
  <c r="AO163" i="13" s="1"/>
  <c r="AO164" i="13" s="1"/>
  <c r="AO165" i="13" s="1"/>
  <c r="AO166" i="13" s="1"/>
  <c r="AO167" i="13" s="1"/>
  <c r="AO168" i="13" s="1"/>
  <c r="AO169" i="13" s="1"/>
  <c r="AO170" i="13" s="1"/>
  <c r="AO171" i="13" s="1"/>
  <c r="AO172" i="13" s="1"/>
  <c r="AO173" i="13" s="1"/>
  <c r="AO174" i="13" s="1"/>
  <c r="AO175" i="13" s="1"/>
  <c r="AO176" i="13" s="1"/>
  <c r="AO177" i="13" s="1"/>
  <c r="AO178" i="13" s="1"/>
  <c r="AO179" i="13" s="1"/>
  <c r="AO180" i="13" s="1"/>
  <c r="AO181" i="13" s="1"/>
  <c r="AO182" i="13" s="1"/>
  <c r="AO183" i="13" s="1"/>
  <c r="AO184" i="13" s="1"/>
  <c r="AO185" i="13" s="1"/>
  <c r="AO186" i="13" s="1"/>
  <c r="AO187" i="13" s="1"/>
  <c r="AO188" i="13" s="1"/>
  <c r="AO189" i="13" s="1"/>
  <c r="AO190" i="13" s="1"/>
  <c r="AO191" i="13" s="1"/>
  <c r="AO192" i="13" s="1"/>
  <c r="AO193" i="13" s="1"/>
  <c r="AO194" i="13" s="1"/>
  <c r="AO195" i="13" s="1"/>
  <c r="AO196" i="13" s="1"/>
  <c r="AO197" i="13" s="1"/>
  <c r="AO198" i="13" s="1"/>
  <c r="AO199" i="13" s="1"/>
  <c r="AO200" i="13" s="1"/>
  <c r="AO201" i="13" s="1"/>
  <c r="AO202" i="13" s="1"/>
  <c r="AO203" i="13" s="1"/>
  <c r="AO204" i="13" s="1"/>
  <c r="AO205" i="13" s="1"/>
  <c r="AO206" i="13" s="1"/>
  <c r="AO207" i="13" s="1"/>
  <c r="AO208" i="13" s="1"/>
  <c r="AO209" i="13" s="1"/>
  <c r="AO210" i="13" s="1"/>
  <c r="AO211" i="13" s="1"/>
  <c r="AO212" i="13" s="1"/>
  <c r="AO213" i="13" s="1"/>
  <c r="AO214" i="13" s="1"/>
  <c r="AO215" i="13" s="1"/>
  <c r="AO216" i="13" s="1"/>
  <c r="AO217" i="13" s="1"/>
  <c r="AO218" i="13" s="1"/>
  <c r="AO219" i="13" s="1"/>
  <c r="AO220" i="13" s="1"/>
  <c r="AO221" i="13" s="1"/>
  <c r="AO222" i="13" s="1"/>
  <c r="AO223" i="13" s="1"/>
  <c r="AO224" i="13" s="1"/>
  <c r="AO225" i="13" s="1"/>
  <c r="AO226" i="13" s="1"/>
  <c r="AO227" i="13" s="1"/>
  <c r="AO228" i="13" s="1"/>
  <c r="AO229" i="13" s="1"/>
  <c r="AO230" i="13" s="1"/>
  <c r="AO231" i="13" s="1"/>
  <c r="AO232" i="13" s="1"/>
  <c r="AO233" i="13" s="1"/>
  <c r="AO234" i="13" s="1"/>
  <c r="AO235" i="13" s="1"/>
  <c r="AO236" i="13" s="1"/>
  <c r="AO237" i="13" s="1"/>
  <c r="AO238" i="13" s="1"/>
  <c r="AO239" i="13" s="1"/>
  <c r="AO240" i="13" s="1"/>
  <c r="AO241" i="13" s="1"/>
  <c r="AO242" i="13" s="1"/>
  <c r="AO243" i="13" s="1"/>
  <c r="AO244" i="13" s="1"/>
  <c r="AO245" i="13" s="1"/>
  <c r="AO246" i="13" s="1"/>
  <c r="AO247" i="13" s="1"/>
  <c r="AO248" i="13" s="1"/>
  <c r="AO249" i="13" s="1"/>
  <c r="AO250" i="13" s="1"/>
  <c r="AO251" i="13" s="1"/>
  <c r="AO252" i="13" s="1"/>
  <c r="AO253" i="13" s="1"/>
  <c r="AO254" i="13" s="1"/>
  <c r="AO255" i="13" s="1"/>
  <c r="AO256" i="13" s="1"/>
  <c r="AO257" i="13" s="1"/>
  <c r="AO258" i="13" s="1"/>
  <c r="AO259" i="13" s="1"/>
  <c r="AO260" i="13" s="1"/>
  <c r="AO261" i="13" s="1"/>
  <c r="AO262" i="13" s="1"/>
  <c r="AO263" i="13" s="1"/>
  <c r="AO264" i="13" s="1"/>
  <c r="AO265" i="13" s="1"/>
  <c r="AO266" i="13" s="1"/>
  <c r="AO267" i="13" s="1"/>
  <c r="AO268" i="13" s="1"/>
  <c r="AO269" i="13" s="1"/>
  <c r="AO270" i="13" s="1"/>
  <c r="AO271" i="13" s="1"/>
  <c r="AO272" i="13" s="1"/>
  <c r="AO273" i="13" s="1"/>
  <c r="AO274" i="13" s="1"/>
  <c r="AO275" i="13" s="1"/>
  <c r="AO276" i="13" s="1"/>
  <c r="AO277" i="13" s="1"/>
  <c r="AO278" i="13" s="1"/>
  <c r="AO279" i="13" s="1"/>
  <c r="AO280" i="13" s="1"/>
  <c r="AO281" i="13" s="1"/>
  <c r="AO282" i="13" s="1"/>
  <c r="AO283" i="13" s="1"/>
  <c r="AO284" i="13" s="1"/>
  <c r="AO285" i="13" s="1"/>
  <c r="AO286" i="13" s="1"/>
  <c r="AO287" i="13" s="1"/>
  <c r="AO288" i="13" s="1"/>
  <c r="AO289" i="13" s="1"/>
  <c r="AO290" i="13" s="1"/>
  <c r="AO291" i="13" s="1"/>
  <c r="AO292" i="13" s="1"/>
  <c r="AO293" i="13" s="1"/>
  <c r="AO294" i="13" s="1"/>
  <c r="AO295" i="13" s="1"/>
  <c r="AO296" i="13" s="1"/>
  <c r="AO297" i="13" s="1"/>
  <c r="AO298" i="13" s="1"/>
  <c r="AO299" i="13" s="1"/>
  <c r="AO300" i="13" s="1"/>
  <c r="AO301" i="13" s="1"/>
  <c r="AO302" i="13" s="1"/>
  <c r="AO303" i="13" s="1"/>
  <c r="AO304" i="13" s="1"/>
  <c r="AO305" i="13" s="1"/>
  <c r="AO306" i="13" s="1"/>
  <c r="AO307" i="13" s="1"/>
  <c r="AO308" i="13" s="1"/>
  <c r="AO309" i="13" s="1"/>
  <c r="AO310" i="13" s="1"/>
  <c r="AO311" i="13" s="1"/>
  <c r="AO312" i="13" s="1"/>
  <c r="AO313" i="13" s="1"/>
  <c r="AO314" i="13" s="1"/>
  <c r="AO315" i="13" s="1"/>
  <c r="AO316" i="13" s="1"/>
  <c r="AO317" i="13" s="1"/>
  <c r="AO318" i="13" s="1"/>
  <c r="AO319" i="13" s="1"/>
  <c r="AO320" i="13" s="1"/>
  <c r="AO321" i="13" s="1"/>
  <c r="AO322" i="13" s="1"/>
  <c r="AO323" i="13" s="1"/>
  <c r="AO324" i="13" s="1"/>
  <c r="AO325" i="13" s="1"/>
  <c r="AO326" i="13" s="1"/>
  <c r="AO327" i="13" s="1"/>
  <c r="AO328" i="13" s="1"/>
  <c r="AO329" i="13" s="1"/>
  <c r="AO330" i="13" s="1"/>
  <c r="AO331" i="13" s="1"/>
  <c r="AO332" i="13" s="1"/>
  <c r="AO333" i="13" s="1"/>
  <c r="AO334" i="13" s="1"/>
  <c r="AO335" i="13" s="1"/>
  <c r="AO336" i="13" s="1"/>
  <c r="AO337" i="13" s="1"/>
  <c r="AO338" i="13" s="1"/>
  <c r="AO339" i="13" s="1"/>
  <c r="AO340" i="13" s="1"/>
  <c r="AO341" i="13" s="1"/>
  <c r="AO342" i="13" s="1"/>
  <c r="AO343" i="13" s="1"/>
  <c r="AO344" i="13" s="1"/>
  <c r="AO345" i="13" s="1"/>
  <c r="AO346" i="13" s="1"/>
  <c r="AX55" i="13" l="1"/>
  <c r="BA55" i="13" s="1"/>
  <c r="BD55" i="13" s="1"/>
  <c r="BL56" i="13"/>
  <c r="BO56" i="13"/>
  <c r="CD56" i="13"/>
  <c r="AL57" i="13"/>
  <c r="AL58" i="13" s="1"/>
  <c r="CE55" i="13"/>
  <c r="AU56" i="13"/>
  <c r="AI57" i="13" s="1"/>
  <c r="AR57" i="13" s="1"/>
  <c r="AX56" i="13" l="1"/>
  <c r="BA56" i="13" s="1"/>
  <c r="BD56" i="13" s="1"/>
  <c r="BO57" i="13"/>
  <c r="CE56" i="13"/>
  <c r="AL59" i="13"/>
  <c r="BL57" i="13"/>
  <c r="AU57" i="13"/>
  <c r="AI58" i="13" s="1"/>
  <c r="H57" i="13"/>
  <c r="BR57" i="13" s="1"/>
  <c r="AX57" i="13" l="1"/>
  <c r="BA57" i="13" s="1"/>
  <c r="BD57" i="13" s="1"/>
  <c r="AR58" i="13"/>
  <c r="H58" i="13" s="1"/>
  <c r="BR58" i="13" s="1"/>
  <c r="AL60" i="13"/>
  <c r="Q57" i="13"/>
  <c r="Z58" i="13" s="1"/>
  <c r="F268" i="7" s="1"/>
  <c r="K57" i="13"/>
  <c r="BX57" i="13" s="1"/>
  <c r="BL58" i="13" l="1"/>
  <c r="N57" i="13"/>
  <c r="BU57" i="13"/>
  <c r="AU58" i="13"/>
  <c r="AI59" i="13" s="1"/>
  <c r="AR59" i="13" s="1"/>
  <c r="BL59" i="13" s="1"/>
  <c r="BO58" i="13"/>
  <c r="AL61" i="13"/>
  <c r="BH58" i="13"/>
  <c r="K58" i="13"/>
  <c r="BX58" i="13" s="1"/>
  <c r="Q58" i="13"/>
  <c r="Z59" i="13" s="1"/>
  <c r="F269" i="7" s="1"/>
  <c r="CA57" i="13" l="1"/>
  <c r="CD57" i="13" s="1"/>
  <c r="AX58" i="13"/>
  <c r="BA58" i="13" s="1"/>
  <c r="BD58" i="13" s="1"/>
  <c r="BO59" i="13"/>
  <c r="N58" i="13"/>
  <c r="BU58" i="13"/>
  <c r="N269" i="7"/>
  <c r="Q269" i="7"/>
  <c r="R269" i="7"/>
  <c r="O269" i="7"/>
  <c r="P269" i="7"/>
  <c r="I269" i="7"/>
  <c r="AL62" i="13"/>
  <c r="AL63" i="13" s="1"/>
  <c r="AL64" i="13" s="1"/>
  <c r="AL65" i="13" s="1"/>
  <c r="AL66" i="13" s="1"/>
  <c r="AL67" i="13" s="1"/>
  <c r="AL68" i="13" s="1"/>
  <c r="AL69" i="13" s="1"/>
  <c r="AL70" i="13" s="1"/>
  <c r="AL71" i="13" s="1"/>
  <c r="AL72" i="13" s="1"/>
  <c r="AL73" i="13" s="1"/>
  <c r="AL74" i="13" s="1"/>
  <c r="AL75" i="13" s="1"/>
  <c r="AL76" i="13" s="1"/>
  <c r="AL77" i="13" s="1"/>
  <c r="AL78" i="13" s="1"/>
  <c r="AL79" i="13" s="1"/>
  <c r="AL80" i="13" s="1"/>
  <c r="AL81" i="13" s="1"/>
  <c r="AL82" i="13" s="1"/>
  <c r="AL83" i="13" s="1"/>
  <c r="AL84" i="13" s="1"/>
  <c r="AL85" i="13" s="1"/>
  <c r="AL86" i="13" s="1"/>
  <c r="AL87" i="13" s="1"/>
  <c r="AL88" i="13" s="1"/>
  <c r="AL89" i="13" s="1"/>
  <c r="AL90" i="13" s="1"/>
  <c r="AL91" i="13" s="1"/>
  <c r="AL92" i="13" s="1"/>
  <c r="AL93" i="13" s="1"/>
  <c r="AL94" i="13" s="1"/>
  <c r="AL95" i="13" s="1"/>
  <c r="AL96" i="13" s="1"/>
  <c r="AL97" i="13" s="1"/>
  <c r="AL98" i="13" s="1"/>
  <c r="AL99" i="13" s="1"/>
  <c r="AL100" i="13" s="1"/>
  <c r="AL101" i="13" s="1"/>
  <c r="AL102" i="13" s="1"/>
  <c r="AL103" i="13" s="1"/>
  <c r="AL104" i="13" s="1"/>
  <c r="AL105" i="13" s="1"/>
  <c r="AL106" i="13" s="1"/>
  <c r="AL107" i="13" s="1"/>
  <c r="AL108" i="13" s="1"/>
  <c r="AL109" i="13" s="1"/>
  <c r="AL110" i="13" s="1"/>
  <c r="AL111" i="13" s="1"/>
  <c r="AL112" i="13" s="1"/>
  <c r="AL113" i="13" s="1"/>
  <c r="AL114" i="13" s="1"/>
  <c r="AL115" i="13" s="1"/>
  <c r="AL116" i="13" s="1"/>
  <c r="AL117" i="13" s="1"/>
  <c r="AL118" i="13" s="1"/>
  <c r="AL119" i="13" s="1"/>
  <c r="AL120" i="13" s="1"/>
  <c r="AL121" i="13" s="1"/>
  <c r="AL122" i="13" s="1"/>
  <c r="AL123" i="13" s="1"/>
  <c r="AL124" i="13" s="1"/>
  <c r="AL125" i="13" s="1"/>
  <c r="AL126" i="13" s="1"/>
  <c r="AL127" i="13" s="1"/>
  <c r="AL128" i="13" s="1"/>
  <c r="AL129" i="13" s="1"/>
  <c r="AL130" i="13" s="1"/>
  <c r="AL131" i="13" s="1"/>
  <c r="AL132" i="13" s="1"/>
  <c r="AL133" i="13" s="1"/>
  <c r="AL134" i="13" s="1"/>
  <c r="AL135" i="13" s="1"/>
  <c r="AL136" i="13" s="1"/>
  <c r="AL137" i="13" s="1"/>
  <c r="AL138" i="13" s="1"/>
  <c r="AL139" i="13" s="1"/>
  <c r="AL140" i="13" s="1"/>
  <c r="AL141" i="13" s="1"/>
  <c r="AL142" i="13" s="1"/>
  <c r="AL143" i="13" s="1"/>
  <c r="AL144" i="13" s="1"/>
  <c r="AL145" i="13" s="1"/>
  <c r="AL146" i="13" s="1"/>
  <c r="AL147" i="13" s="1"/>
  <c r="AL148" i="13" s="1"/>
  <c r="AL149" i="13" s="1"/>
  <c r="AL150" i="13" s="1"/>
  <c r="AL151" i="13" s="1"/>
  <c r="AL152" i="13" s="1"/>
  <c r="AL153" i="13" s="1"/>
  <c r="AL154" i="13" s="1"/>
  <c r="AL155" i="13" s="1"/>
  <c r="AL156" i="13" s="1"/>
  <c r="AL157" i="13" s="1"/>
  <c r="AL158" i="13" s="1"/>
  <c r="AL159" i="13" s="1"/>
  <c r="AL160" i="13" s="1"/>
  <c r="AL161" i="13" s="1"/>
  <c r="AL162" i="13" s="1"/>
  <c r="AL163" i="13" s="1"/>
  <c r="AL164" i="13" s="1"/>
  <c r="AL165" i="13" s="1"/>
  <c r="AL166" i="13" s="1"/>
  <c r="AL167" i="13" s="1"/>
  <c r="AL168" i="13" s="1"/>
  <c r="AL169" i="13" s="1"/>
  <c r="AL170" i="13" s="1"/>
  <c r="AL171" i="13" s="1"/>
  <c r="AL172" i="13" s="1"/>
  <c r="AL173" i="13" s="1"/>
  <c r="AL174" i="13" s="1"/>
  <c r="AL175" i="13" s="1"/>
  <c r="AL176" i="13" s="1"/>
  <c r="AL177" i="13" s="1"/>
  <c r="AL178" i="13" s="1"/>
  <c r="AL179" i="13" s="1"/>
  <c r="AL180" i="13" s="1"/>
  <c r="AL181" i="13" s="1"/>
  <c r="AL182" i="13" s="1"/>
  <c r="AL183" i="13" s="1"/>
  <c r="AL184" i="13" s="1"/>
  <c r="AL185" i="13" s="1"/>
  <c r="AL186" i="13" s="1"/>
  <c r="AL187" i="13" s="1"/>
  <c r="AL188" i="13" s="1"/>
  <c r="AL189" i="13" s="1"/>
  <c r="AL190" i="13" s="1"/>
  <c r="AL191" i="13" s="1"/>
  <c r="AL192" i="13" s="1"/>
  <c r="AL193" i="13" s="1"/>
  <c r="AL194" i="13" s="1"/>
  <c r="AL195" i="13" s="1"/>
  <c r="AL196" i="13" s="1"/>
  <c r="AL197" i="13" s="1"/>
  <c r="AL198" i="13" s="1"/>
  <c r="AL199" i="13" s="1"/>
  <c r="AL200" i="13" s="1"/>
  <c r="AL201" i="13" s="1"/>
  <c r="AL202" i="13" s="1"/>
  <c r="AL203" i="13" s="1"/>
  <c r="AL204" i="13" s="1"/>
  <c r="AL205" i="13" s="1"/>
  <c r="AL206" i="13" s="1"/>
  <c r="AL207" i="13" s="1"/>
  <c r="AL208" i="13" s="1"/>
  <c r="AL209" i="13" s="1"/>
  <c r="AL210" i="13" s="1"/>
  <c r="AL211" i="13" s="1"/>
  <c r="AL212" i="13" s="1"/>
  <c r="AL213" i="13" s="1"/>
  <c r="AL214" i="13" s="1"/>
  <c r="AL215" i="13" s="1"/>
  <c r="AL216" i="13" s="1"/>
  <c r="AL217" i="13" s="1"/>
  <c r="AL218" i="13" s="1"/>
  <c r="AL219" i="13" s="1"/>
  <c r="AL220" i="13" s="1"/>
  <c r="AL221" i="13" s="1"/>
  <c r="AL222" i="13" s="1"/>
  <c r="AL223" i="13" s="1"/>
  <c r="AL224" i="13" s="1"/>
  <c r="AL225" i="13" s="1"/>
  <c r="AL226" i="13" s="1"/>
  <c r="AL227" i="13" s="1"/>
  <c r="AL228" i="13" s="1"/>
  <c r="AL229" i="13" s="1"/>
  <c r="AL230" i="13" s="1"/>
  <c r="AL231" i="13" s="1"/>
  <c r="AL232" i="13" s="1"/>
  <c r="AL233" i="13" s="1"/>
  <c r="AL234" i="13" s="1"/>
  <c r="AL235" i="13" s="1"/>
  <c r="AL236" i="13" s="1"/>
  <c r="AL237" i="13" s="1"/>
  <c r="AL238" i="13" s="1"/>
  <c r="AL239" i="13" s="1"/>
  <c r="AL240" i="13" s="1"/>
  <c r="AL241" i="13" s="1"/>
  <c r="AL242" i="13" s="1"/>
  <c r="AL243" i="13" s="1"/>
  <c r="AL244" i="13" s="1"/>
  <c r="AL245" i="13" s="1"/>
  <c r="AL246" i="13" s="1"/>
  <c r="AL247" i="13" s="1"/>
  <c r="AL248" i="13" s="1"/>
  <c r="AL249" i="13" s="1"/>
  <c r="AL250" i="13" s="1"/>
  <c r="AL251" i="13" s="1"/>
  <c r="AL252" i="13" s="1"/>
  <c r="AL253" i="13" s="1"/>
  <c r="AL254" i="13" s="1"/>
  <c r="AL255" i="13" s="1"/>
  <c r="AL256" i="13" s="1"/>
  <c r="AL257" i="13" s="1"/>
  <c r="AL258" i="13" s="1"/>
  <c r="AL259" i="13" s="1"/>
  <c r="AL260" i="13" s="1"/>
  <c r="AL261" i="13" s="1"/>
  <c r="AL262" i="13" s="1"/>
  <c r="AL263" i="13" s="1"/>
  <c r="AL264" i="13" s="1"/>
  <c r="AL265" i="13" s="1"/>
  <c r="AL266" i="13" s="1"/>
  <c r="AL267" i="13" s="1"/>
  <c r="AL268" i="13" s="1"/>
  <c r="AL269" i="13" s="1"/>
  <c r="AL270" i="13" s="1"/>
  <c r="AL271" i="13" s="1"/>
  <c r="AL272" i="13" s="1"/>
  <c r="AL273" i="13" s="1"/>
  <c r="AL274" i="13" s="1"/>
  <c r="AL275" i="13" s="1"/>
  <c r="AL276" i="13" s="1"/>
  <c r="AL277" i="13" s="1"/>
  <c r="AL278" i="13" s="1"/>
  <c r="AL279" i="13" s="1"/>
  <c r="AL280" i="13" s="1"/>
  <c r="AL281" i="13" s="1"/>
  <c r="AL282" i="13" s="1"/>
  <c r="AL283" i="13" s="1"/>
  <c r="AL284" i="13" s="1"/>
  <c r="AL285" i="13" s="1"/>
  <c r="AL286" i="13" s="1"/>
  <c r="AL287" i="13" s="1"/>
  <c r="AL288" i="13" s="1"/>
  <c r="AL289" i="13" s="1"/>
  <c r="AL290" i="13" s="1"/>
  <c r="AL291" i="13" s="1"/>
  <c r="AL292" i="13" s="1"/>
  <c r="AL293" i="13" s="1"/>
  <c r="AL294" i="13" s="1"/>
  <c r="AL295" i="13" s="1"/>
  <c r="AL296" i="13" s="1"/>
  <c r="AL297" i="13" s="1"/>
  <c r="AL298" i="13" s="1"/>
  <c r="AL299" i="13" s="1"/>
  <c r="AL300" i="13" s="1"/>
  <c r="AL301" i="13" s="1"/>
  <c r="AL302" i="13" s="1"/>
  <c r="AL303" i="13" s="1"/>
  <c r="AL304" i="13" s="1"/>
  <c r="AL305" i="13" s="1"/>
  <c r="AL306" i="13" s="1"/>
  <c r="AL307" i="13" s="1"/>
  <c r="AL308" i="13" s="1"/>
  <c r="AL309" i="13" s="1"/>
  <c r="AL310" i="13" s="1"/>
  <c r="AL311" i="13" s="1"/>
  <c r="AL312" i="13" s="1"/>
  <c r="AL313" i="13" s="1"/>
  <c r="AL314" i="13" s="1"/>
  <c r="AL315" i="13" s="1"/>
  <c r="AL316" i="13" s="1"/>
  <c r="AL317" i="13" s="1"/>
  <c r="AL318" i="13" s="1"/>
  <c r="AL319" i="13" s="1"/>
  <c r="AL320" i="13" s="1"/>
  <c r="AL321" i="13" s="1"/>
  <c r="AL322" i="13" s="1"/>
  <c r="AL323" i="13" s="1"/>
  <c r="AL324" i="13" s="1"/>
  <c r="AL325" i="13" s="1"/>
  <c r="AL326" i="13" s="1"/>
  <c r="AL327" i="13" s="1"/>
  <c r="AL328" i="13" s="1"/>
  <c r="AL329" i="13" s="1"/>
  <c r="AL330" i="13" s="1"/>
  <c r="AL331" i="13" s="1"/>
  <c r="AL332" i="13" s="1"/>
  <c r="AL333" i="13" s="1"/>
  <c r="AL334" i="13" s="1"/>
  <c r="AL335" i="13" s="1"/>
  <c r="AL336" i="13" s="1"/>
  <c r="AL337" i="13" s="1"/>
  <c r="AL338" i="13" s="1"/>
  <c r="AL339" i="13" s="1"/>
  <c r="AL340" i="13" s="1"/>
  <c r="AL341" i="13" s="1"/>
  <c r="AL342" i="13" s="1"/>
  <c r="AL343" i="13" s="1"/>
  <c r="AL344" i="13" s="1"/>
  <c r="AL345" i="13" s="1"/>
  <c r="AL346" i="13" s="1"/>
  <c r="K269" i="7"/>
  <c r="J269" i="7"/>
  <c r="H269" i="7"/>
  <c r="G269" i="7"/>
  <c r="BH59" i="13"/>
  <c r="AU59" i="13"/>
  <c r="AI60" i="13" s="1"/>
  <c r="AR60" i="13" s="1"/>
  <c r="H59" i="13"/>
  <c r="BR59" i="13" s="1"/>
  <c r="CE57" i="13" l="1"/>
  <c r="CA58" i="13"/>
  <c r="CD58" i="13" s="1"/>
  <c r="AX59" i="13"/>
  <c r="BA59" i="13" s="1"/>
  <c r="BD59" i="13" s="1"/>
  <c r="K270" i="7"/>
  <c r="Q270" i="7"/>
  <c r="P270" i="7"/>
  <c r="N270" i="7"/>
  <c r="R270" i="7"/>
  <c r="O270" i="7"/>
  <c r="S269" i="7"/>
  <c r="K169" i="12" s="1"/>
  <c r="L169" i="12" s="1"/>
  <c r="M169" i="12" s="1"/>
  <c r="I270" i="7"/>
  <c r="G270" i="7"/>
  <c r="L269" i="7"/>
  <c r="G169" i="12" s="1"/>
  <c r="J270" i="7"/>
  <c r="H270" i="7"/>
  <c r="BL60" i="13"/>
  <c r="K59" i="13"/>
  <c r="N59" i="13" s="1"/>
  <c r="Q59" i="13"/>
  <c r="Z60" i="13" s="1"/>
  <c r="BO60" i="13" l="1"/>
  <c r="F270" i="7"/>
  <c r="BZ59" i="13"/>
  <c r="BY59" i="13"/>
  <c r="BX59" i="13"/>
  <c r="CE58" i="13"/>
  <c r="N170" i="12"/>
  <c r="S270" i="7"/>
  <c r="K170" i="12" s="1"/>
  <c r="L170" i="12" s="1"/>
  <c r="M170" i="12" s="1"/>
  <c r="H169" i="12"/>
  <c r="I169" i="12" s="1"/>
  <c r="L270" i="7"/>
  <c r="G170" i="12" s="1"/>
  <c r="BH60" i="13"/>
  <c r="H60" i="13"/>
  <c r="BR60" i="13" s="1"/>
  <c r="AU60" i="13"/>
  <c r="BY60" i="13" l="1"/>
  <c r="BZ60" i="13"/>
  <c r="BV59" i="13"/>
  <c r="CB59" i="13" s="1"/>
  <c r="BU59" i="13"/>
  <c r="CA59" i="13" s="1"/>
  <c r="BW59" i="13"/>
  <c r="CC59" i="13" s="1"/>
  <c r="AI61" i="13"/>
  <c r="AX60" i="13"/>
  <c r="BA60" i="13" s="1"/>
  <c r="BD60" i="13" s="1"/>
  <c r="N271" i="7"/>
  <c r="N171" i="12"/>
  <c r="O271" i="7"/>
  <c r="I271" i="7"/>
  <c r="Q271" i="7"/>
  <c r="P271" i="7"/>
  <c r="R271" i="7"/>
  <c r="H170" i="12"/>
  <c r="I170" i="12" s="1"/>
  <c r="J170" i="12"/>
  <c r="K271" i="7"/>
  <c r="G271" i="7"/>
  <c r="J271" i="7"/>
  <c r="H271" i="7"/>
  <c r="Q60" i="13"/>
  <c r="Z61" i="13" s="1"/>
  <c r="F271" i="7" s="1"/>
  <c r="K60" i="13"/>
  <c r="N60" i="13" s="1"/>
  <c r="BX60" i="13" l="1"/>
  <c r="BW60" i="13"/>
  <c r="AT61" i="13" s="1"/>
  <c r="BV60" i="13"/>
  <c r="AS61" i="13" s="1"/>
  <c r="BU60" i="13"/>
  <c r="AR61" i="13" s="1"/>
  <c r="CD59" i="13"/>
  <c r="S271" i="7"/>
  <c r="K171" i="12" s="1"/>
  <c r="L171" i="12" s="1"/>
  <c r="M171" i="12" s="1"/>
  <c r="J171" i="12"/>
  <c r="L271" i="7"/>
  <c r="G171" i="12" s="1"/>
  <c r="H171" i="12" s="1"/>
  <c r="I171" i="12" s="1"/>
  <c r="CA60" i="13" l="1"/>
  <c r="CB60" i="13"/>
  <c r="CC60" i="13"/>
  <c r="N172" i="12"/>
  <c r="CE59" i="13"/>
  <c r="BH61" i="13"/>
  <c r="J172" i="12"/>
  <c r="CD60" i="13" l="1"/>
  <c r="CE60" i="13" s="1"/>
  <c r="AU61" i="13"/>
  <c r="AI62" i="13" s="1"/>
  <c r="BO61" i="13"/>
  <c r="BL61" i="13"/>
  <c r="H61" i="13"/>
  <c r="AV61" i="13"/>
  <c r="AY61" i="13" s="1"/>
  <c r="BP61" i="13"/>
  <c r="BQ61" i="13"/>
  <c r="AW61" i="13"/>
  <c r="AK62" i="13" s="1"/>
  <c r="J61" i="13"/>
  <c r="BB61" i="13" l="1"/>
  <c r="AZ61" i="13"/>
  <c r="AX61" i="13"/>
  <c r="Q61" i="13"/>
  <c r="Z62" i="13" s="1"/>
  <c r="K61" i="13"/>
  <c r="B18" i="14" s="1"/>
  <c r="B19" i="14" s="1"/>
  <c r="B20" i="14" s="1"/>
  <c r="M61" i="13"/>
  <c r="D18" i="14" s="1"/>
  <c r="D19" i="14" s="1"/>
  <c r="D20" i="14" s="1"/>
  <c r="S61" i="13"/>
  <c r="BW61" i="13" l="1"/>
  <c r="BZ61" i="13"/>
  <c r="BU61" i="13"/>
  <c r="AR62" i="13" s="1"/>
  <c r="BX61" i="13"/>
  <c r="BC61" i="13"/>
  <c r="BA61" i="13"/>
  <c r="N61" i="13"/>
  <c r="P61" i="13"/>
  <c r="BD61" i="13" l="1"/>
  <c r="CC61" i="13"/>
  <c r="CA61" i="13"/>
  <c r="N272" i="7"/>
  <c r="R272" i="7"/>
  <c r="Q272" i="7"/>
  <c r="O272" i="7"/>
  <c r="P272" i="7"/>
  <c r="H272" i="7"/>
  <c r="AJ62" i="13"/>
  <c r="I61" i="13"/>
  <c r="K272" i="7"/>
  <c r="J272" i="7"/>
  <c r="G272" i="7"/>
  <c r="I272" i="7"/>
  <c r="AU62" i="13" l="1"/>
  <c r="AX62" i="13" s="1"/>
  <c r="H62" i="13"/>
  <c r="BO62" i="13"/>
  <c r="S272" i="7"/>
  <c r="K172" i="12" s="1"/>
  <c r="L172" i="12" s="1"/>
  <c r="M172" i="12" s="1"/>
  <c r="R61" i="13"/>
  <c r="BR61" i="13"/>
  <c r="BS62" i="13" s="1"/>
  <c r="L61" i="13"/>
  <c r="C18" i="14" s="1"/>
  <c r="C19" i="14" s="1"/>
  <c r="C20" i="14" s="1"/>
  <c r="E20" i="14" s="1"/>
  <c r="L272" i="7"/>
  <c r="G172" i="12" s="1"/>
  <c r="BV61" i="13" l="1"/>
  <c r="BY61" i="13"/>
  <c r="BA62" i="13"/>
  <c r="K62" i="13"/>
  <c r="BX62" i="13" s="1"/>
  <c r="Q62" i="13"/>
  <c r="O61" i="13"/>
  <c r="AI63" i="13"/>
  <c r="N173" i="12"/>
  <c r="H172" i="12"/>
  <c r="I172" i="12" s="1"/>
  <c r="AA62" i="13"/>
  <c r="BJ61" i="13"/>
  <c r="AS62" i="13" l="1"/>
  <c r="N62" i="13"/>
  <c r="BU62" i="13"/>
  <c r="CB61" i="13"/>
  <c r="CD61" i="13" s="1"/>
  <c r="CE61" i="13" s="1"/>
  <c r="BM61" i="13"/>
  <c r="J173" i="12"/>
  <c r="BK61" i="13"/>
  <c r="AT62" i="13" s="1"/>
  <c r="AB62" i="13"/>
  <c r="F272" i="7" s="1"/>
  <c r="P273" i="7" l="1"/>
  <c r="R273" i="7"/>
  <c r="G273" i="7"/>
  <c r="I273" i="7"/>
  <c r="J273" i="7"/>
  <c r="N273" i="7"/>
  <c r="Q273" i="7"/>
  <c r="K273" i="7"/>
  <c r="H273" i="7"/>
  <c r="O273" i="7"/>
  <c r="CA62" i="13"/>
  <c r="AW62" i="13"/>
  <c r="AZ62" i="13" s="1"/>
  <c r="AV62" i="13"/>
  <c r="AY62" i="13" s="1"/>
  <c r="BQ62" i="13"/>
  <c r="BP62" i="13"/>
  <c r="I62" i="13"/>
  <c r="L62" i="13" s="1"/>
  <c r="BN61" i="13"/>
  <c r="L273" i="7" l="1"/>
  <c r="G173" i="12" s="1"/>
  <c r="H173" i="12" s="1"/>
  <c r="I173" i="12" s="1"/>
  <c r="S273" i="7"/>
  <c r="K173" i="12" s="1"/>
  <c r="L173" i="12" s="1"/>
  <c r="M173" i="12" s="1"/>
  <c r="N174" i="12" s="1"/>
  <c r="BV62" i="13"/>
  <c r="BY62" i="13"/>
  <c r="BB62" i="13"/>
  <c r="BC62" i="13"/>
  <c r="O62" i="13"/>
  <c r="R62" i="13"/>
  <c r="J62" i="13"/>
  <c r="BD62" i="13" l="1"/>
  <c r="AJ63" i="13"/>
  <c r="CB62" i="13"/>
  <c r="J174" i="12"/>
  <c r="S62" i="13"/>
  <c r="M62" i="13"/>
  <c r="BR62" i="13"/>
  <c r="BS63" i="13" s="1"/>
  <c r="BW62" i="13" l="1"/>
  <c r="BZ62" i="13"/>
  <c r="P62" i="13"/>
  <c r="Z63" i="13"/>
  <c r="BJ62" i="13"/>
  <c r="AS63" i="13" s="1"/>
  <c r="AV63" i="13" l="1"/>
  <c r="AY63" i="13" s="1"/>
  <c r="AK63" i="13"/>
  <c r="CC62" i="13"/>
  <c r="CD62" i="13" s="1"/>
  <c r="BM62" i="13"/>
  <c r="AB63" i="13"/>
  <c r="BK62" i="13"/>
  <c r="BH62" i="13"/>
  <c r="BI62" i="13"/>
  <c r="AR63" i="13" s="1"/>
  <c r="AA63" i="13"/>
  <c r="F273" i="7" s="1"/>
  <c r="AT63" i="13" l="1"/>
  <c r="AW63" i="13" s="1"/>
  <c r="AZ63" i="13" s="1"/>
  <c r="BB63" i="13"/>
  <c r="AU63" i="13"/>
  <c r="AX63" i="13" s="1"/>
  <c r="CE62" i="13"/>
  <c r="BP63" i="13"/>
  <c r="BJ63" i="13"/>
  <c r="BM63" i="13" s="1"/>
  <c r="BL62" i="13"/>
  <c r="I63" i="13"/>
  <c r="BN62" i="13"/>
  <c r="BA63" i="13" l="1"/>
  <c r="BC63" i="13"/>
  <c r="BQ63" i="13"/>
  <c r="BO63" i="13"/>
  <c r="N274" i="7"/>
  <c r="O274" i="7"/>
  <c r="R274" i="7"/>
  <c r="Q274" i="7"/>
  <c r="P274" i="7"/>
  <c r="H274" i="7"/>
  <c r="G274" i="7"/>
  <c r="K274" i="7"/>
  <c r="I274" i="7"/>
  <c r="J274" i="7"/>
  <c r="BI63" i="13"/>
  <c r="BL63" i="13" s="1"/>
  <c r="R63" i="13"/>
  <c r="AA64" i="13" s="1"/>
  <c r="L63" i="13"/>
  <c r="H63" i="13"/>
  <c r="J63" i="13"/>
  <c r="BD63" i="13" l="1"/>
  <c r="BV63" i="13"/>
  <c r="BY63" i="13"/>
  <c r="O63" i="13"/>
  <c r="S274" i="7"/>
  <c r="K174" i="12" s="1"/>
  <c r="L174" i="12" s="1"/>
  <c r="M174" i="12" s="1"/>
  <c r="L274" i="7"/>
  <c r="G174" i="12" s="1"/>
  <c r="S63" i="13"/>
  <c r="AB64" i="13" s="1"/>
  <c r="M63" i="13"/>
  <c r="Q63" i="13"/>
  <c r="Z64" i="13" s="1"/>
  <c r="K63" i="13"/>
  <c r="BR63" i="13"/>
  <c r="BS64" i="13" s="1"/>
  <c r="BK63" i="13"/>
  <c r="BN63" i="13" s="1"/>
  <c r="BH63" i="13"/>
  <c r="F274" i="7" l="1"/>
  <c r="BU63" i="13"/>
  <c r="BX63" i="13"/>
  <c r="BW63" i="13"/>
  <c r="BZ63" i="13"/>
  <c r="H174" i="12"/>
  <c r="I174" i="12" s="1"/>
  <c r="AJ64" i="13"/>
  <c r="AS64" i="13" s="1"/>
  <c r="CB63" i="13"/>
  <c r="P63" i="13"/>
  <c r="N175" i="12"/>
  <c r="N63" i="13"/>
  <c r="J175" i="12" l="1"/>
  <c r="AV64" i="13"/>
  <c r="AY64" i="13" s="1"/>
  <c r="AK64" i="13"/>
  <c r="AT64" i="13" s="1"/>
  <c r="AI64" i="13"/>
  <c r="AR64" i="13" s="1"/>
  <c r="CA63" i="13"/>
  <c r="CC63" i="13"/>
  <c r="I64" i="13"/>
  <c r="BP64" i="13"/>
  <c r="N275" i="7"/>
  <c r="O275" i="7"/>
  <c r="Q275" i="7"/>
  <c r="P275" i="7"/>
  <c r="R275" i="7"/>
  <c r="BJ64" i="13"/>
  <c r="G275" i="7"/>
  <c r="I275" i="7"/>
  <c r="J275" i="7"/>
  <c r="K275" i="7"/>
  <c r="H275" i="7"/>
  <c r="BI64" i="13"/>
  <c r="BB64" i="13" l="1"/>
  <c r="AW64" i="13"/>
  <c r="AZ64" i="13" s="1"/>
  <c r="AU64" i="13"/>
  <c r="AX64" i="13" s="1"/>
  <c r="BQ64" i="13"/>
  <c r="J64" i="13"/>
  <c r="S64" i="13" s="1"/>
  <c r="AB65" i="13" s="1"/>
  <c r="CD63" i="13"/>
  <c r="CE63" i="13" s="1"/>
  <c r="R64" i="13"/>
  <c r="AA65" i="13" s="1"/>
  <c r="L64" i="13"/>
  <c r="H64" i="13"/>
  <c r="BO64" i="13"/>
  <c r="BL64" i="13"/>
  <c r="S275" i="7"/>
  <c r="K175" i="12" s="1"/>
  <c r="L175" i="12" s="1"/>
  <c r="M175" i="12" s="1"/>
  <c r="BK64" i="13"/>
  <c r="BH64" i="13"/>
  <c r="L275" i="7"/>
  <c r="G175" i="12" s="1"/>
  <c r="BM64" i="13"/>
  <c r="BV64" i="13" l="1"/>
  <c r="BY64" i="13"/>
  <c r="BC64" i="13"/>
  <c r="BA64" i="13"/>
  <c r="M64" i="13"/>
  <c r="BZ64" i="13" s="1"/>
  <c r="BR64" i="13"/>
  <c r="BS65" i="13" s="1"/>
  <c r="O64" i="13"/>
  <c r="K64" i="13"/>
  <c r="Q64" i="13"/>
  <c r="Z65" i="13" s="1"/>
  <c r="F275" i="7" s="1"/>
  <c r="N176" i="12"/>
  <c r="BN64" i="13"/>
  <c r="H175" i="12"/>
  <c r="I175" i="12" s="1"/>
  <c r="BD64" i="13" l="1"/>
  <c r="BU64" i="13"/>
  <c r="BX64" i="13"/>
  <c r="BW64" i="13"/>
  <c r="AK65" i="13"/>
  <c r="AJ65" i="13"/>
  <c r="AS65" i="13" s="1"/>
  <c r="P64" i="13"/>
  <c r="K276" i="7"/>
  <c r="CB64" i="13"/>
  <c r="G276" i="7"/>
  <c r="Q276" i="7"/>
  <c r="N276" i="7"/>
  <c r="O276" i="7"/>
  <c r="P276" i="7"/>
  <c r="N64" i="13"/>
  <c r="R276" i="7"/>
  <c r="I276" i="7"/>
  <c r="J276" i="7"/>
  <c r="H276" i="7"/>
  <c r="BK65" i="13"/>
  <c r="BH65" i="13"/>
  <c r="BI65" i="13"/>
  <c r="J176" i="12"/>
  <c r="BJ65" i="13"/>
  <c r="AT65" i="13" l="1"/>
  <c r="J65" i="13" s="1"/>
  <c r="AV65" i="13"/>
  <c r="AY65" i="13" s="1"/>
  <c r="AI65" i="13"/>
  <c r="AR65" i="13" s="1"/>
  <c r="CC64" i="13"/>
  <c r="CA64" i="13"/>
  <c r="S276" i="7"/>
  <c r="K176" i="12" s="1"/>
  <c r="L176" i="12" s="1"/>
  <c r="M176" i="12" s="1"/>
  <c r="L276" i="7"/>
  <c r="G176" i="12" s="1"/>
  <c r="BP65" i="13"/>
  <c r="I65" i="13"/>
  <c r="BM65" i="13"/>
  <c r="AW65" i="13" l="1"/>
  <c r="AZ65" i="13" s="1"/>
  <c r="BQ65" i="13"/>
  <c r="S65" i="13"/>
  <c r="AB66" i="13" s="1"/>
  <c r="M65" i="13"/>
  <c r="BZ65" i="13" s="1"/>
  <c r="BN65" i="13"/>
  <c r="H176" i="12"/>
  <c r="I176" i="12" s="1"/>
  <c r="BB65" i="13"/>
  <c r="AU65" i="13"/>
  <c r="AX65" i="13" s="1"/>
  <c r="CD64" i="13"/>
  <c r="N177" i="12"/>
  <c r="BO65" i="13"/>
  <c r="H65" i="13"/>
  <c r="L65" i="13"/>
  <c r="R65" i="13"/>
  <c r="AA66" i="13" s="1"/>
  <c r="BL65" i="13"/>
  <c r="BI66" i="13"/>
  <c r="BV65" i="13" l="1"/>
  <c r="BY65" i="13"/>
  <c r="BW65" i="13"/>
  <c r="P65" i="13"/>
  <c r="BC65" i="13"/>
  <c r="J177" i="12"/>
  <c r="BA65" i="13"/>
  <c r="CE64" i="13"/>
  <c r="AK66" i="13"/>
  <c r="O65" i="13"/>
  <c r="K65" i="13"/>
  <c r="Q65" i="13"/>
  <c r="Z66" i="13" s="1"/>
  <c r="F276" i="7" s="1"/>
  <c r="BR65" i="13"/>
  <c r="BS66" i="13" s="1"/>
  <c r="BK66" i="13"/>
  <c r="BJ66" i="13"/>
  <c r="AT66" i="13" l="1"/>
  <c r="BQ66" i="13" s="1"/>
  <c r="BD65" i="13"/>
  <c r="BU65" i="13"/>
  <c r="BX65" i="13"/>
  <c r="CC65" i="13"/>
  <c r="AJ66" i="13"/>
  <c r="AS66" i="13" s="1"/>
  <c r="CB65" i="13"/>
  <c r="BH66" i="13"/>
  <c r="O277" i="7"/>
  <c r="I277" i="7"/>
  <c r="Q277" i="7"/>
  <c r="G277" i="7"/>
  <c r="R277" i="7"/>
  <c r="H277" i="7"/>
  <c r="N277" i="7"/>
  <c r="J277" i="7"/>
  <c r="P277" i="7"/>
  <c r="K277" i="7"/>
  <c r="N65" i="13"/>
  <c r="BI67" i="13"/>
  <c r="BN66" i="13" l="1"/>
  <c r="J66" i="13"/>
  <c r="S66" i="13" s="1"/>
  <c r="AB67" i="13" s="1"/>
  <c r="AW66" i="13"/>
  <c r="AZ66" i="13" s="1"/>
  <c r="BC66" i="13" s="1"/>
  <c r="AV66" i="13"/>
  <c r="AY66" i="13" s="1"/>
  <c r="AI66" i="13"/>
  <c r="AR66" i="13" s="1"/>
  <c r="CA65" i="13"/>
  <c r="CD65" i="13" s="1"/>
  <c r="S277" i="7"/>
  <c r="K177" i="12" s="1"/>
  <c r="L177" i="12" s="1"/>
  <c r="M177" i="12" s="1"/>
  <c r="L277" i="7"/>
  <c r="G177" i="12" s="1"/>
  <c r="BP66" i="13"/>
  <c r="I66" i="13"/>
  <c r="BM66" i="13"/>
  <c r="BJ67" i="13"/>
  <c r="M66" i="13" l="1"/>
  <c r="H177" i="12"/>
  <c r="I177" i="12" s="1"/>
  <c r="BB66" i="13"/>
  <c r="AU66" i="13"/>
  <c r="AX66" i="13" s="1"/>
  <c r="CE65" i="13"/>
  <c r="N178" i="12"/>
  <c r="R66" i="13"/>
  <c r="AA67" i="13" s="1"/>
  <c r="L66" i="13"/>
  <c r="H66" i="13"/>
  <c r="BO66" i="13"/>
  <c r="BL66" i="13"/>
  <c r="BK67" i="13"/>
  <c r="BV66" i="13" l="1"/>
  <c r="BY66" i="13"/>
  <c r="BW66" i="13"/>
  <c r="BZ66" i="13"/>
  <c r="P66" i="13"/>
  <c r="BA66" i="13"/>
  <c r="BD66" i="13" s="1"/>
  <c r="J178" i="12"/>
  <c r="AK67" i="13"/>
  <c r="O66" i="13"/>
  <c r="K66" i="13"/>
  <c r="BR66" i="13"/>
  <c r="BS67" i="13" s="1"/>
  <c r="Q66" i="13"/>
  <c r="Z67" i="13" s="1"/>
  <c r="F277" i="7" s="1"/>
  <c r="AT67" i="13" l="1"/>
  <c r="AW67" i="13" s="1"/>
  <c r="AZ67" i="13" s="1"/>
  <c r="CC66" i="13"/>
  <c r="BU66" i="13"/>
  <c r="BX66" i="13"/>
  <c r="AJ67" i="13"/>
  <c r="AS67" i="13" s="1"/>
  <c r="CB66" i="13"/>
  <c r="BH67" i="13"/>
  <c r="N66" i="13"/>
  <c r="BK68" i="13"/>
  <c r="BI68" i="13"/>
  <c r="BJ68" i="13"/>
  <c r="J67" i="13" l="1"/>
  <c r="S67" i="13" s="1"/>
  <c r="AB68" i="13" s="1"/>
  <c r="BQ67" i="13"/>
  <c r="BN67" i="13"/>
  <c r="BC67" i="13"/>
  <c r="AV67" i="13"/>
  <c r="AY67" i="13" s="1"/>
  <c r="AI67" i="13"/>
  <c r="AR67" i="13" s="1"/>
  <c r="CA66" i="13"/>
  <c r="CD66" i="13" s="1"/>
  <c r="CE66" i="13" s="1"/>
  <c r="BP67" i="13"/>
  <c r="I67" i="13"/>
  <c r="BM67" i="13"/>
  <c r="R278" i="7"/>
  <c r="J278" i="7"/>
  <c r="Q278" i="7"/>
  <c r="N278" i="7"/>
  <c r="I278" i="7"/>
  <c r="K278" i="7"/>
  <c r="G278" i="7"/>
  <c r="P278" i="7"/>
  <c r="H278" i="7"/>
  <c r="O278" i="7"/>
  <c r="BI69" i="13"/>
  <c r="M67" i="13" l="1"/>
  <c r="P67" i="13" s="1"/>
  <c r="BB67" i="13"/>
  <c r="AU67" i="13"/>
  <c r="AX67" i="13" s="1"/>
  <c r="H67" i="13"/>
  <c r="BO67" i="13"/>
  <c r="BL67" i="13"/>
  <c r="L278" i="7"/>
  <c r="G178" i="12" s="1"/>
  <c r="R67" i="13"/>
  <c r="AA68" i="13" s="1"/>
  <c r="L67" i="13"/>
  <c r="S278" i="7"/>
  <c r="K178" i="12" s="1"/>
  <c r="L178" i="12" s="1"/>
  <c r="M178" i="12" s="1"/>
  <c r="BJ69" i="13"/>
  <c r="BV67" i="13" l="1"/>
  <c r="BY67" i="13"/>
  <c r="BW67" i="13"/>
  <c r="BZ67" i="13"/>
  <c r="H178" i="12"/>
  <c r="I178" i="12" s="1"/>
  <c r="BA67" i="13"/>
  <c r="BD67" i="13" s="1"/>
  <c r="AK68" i="13"/>
  <c r="K67" i="13"/>
  <c r="Q67" i="13"/>
  <c r="Z68" i="13" s="1"/>
  <c r="F278" i="7" s="1"/>
  <c r="BR67" i="13"/>
  <c r="BS68" i="13" s="1"/>
  <c r="N179" i="12"/>
  <c r="O67" i="13"/>
  <c r="BK69" i="13"/>
  <c r="AT68" i="13" l="1"/>
  <c r="BQ68" i="13" s="1"/>
  <c r="CC67" i="13"/>
  <c r="BU67" i="13"/>
  <c r="BX67" i="13"/>
  <c r="J179" i="12"/>
  <c r="AJ68" i="13"/>
  <c r="AS68" i="13" s="1"/>
  <c r="CB67" i="13"/>
  <c r="N67" i="13"/>
  <c r="BH68" i="13"/>
  <c r="BI70" i="13"/>
  <c r="AW68" i="13" l="1"/>
  <c r="AZ68" i="13" s="1"/>
  <c r="BC68" i="13" s="1"/>
  <c r="BN68" i="13"/>
  <c r="J68" i="13"/>
  <c r="M68" i="13" s="1"/>
  <c r="AV68" i="13"/>
  <c r="AY68" i="13" s="1"/>
  <c r="AI68" i="13"/>
  <c r="AR68" i="13" s="1"/>
  <c r="CA67" i="13"/>
  <c r="CD67" i="13" s="1"/>
  <c r="BP68" i="13"/>
  <c r="I68" i="13"/>
  <c r="BM68" i="13"/>
  <c r="H279" i="7"/>
  <c r="J279" i="7"/>
  <c r="P279" i="7"/>
  <c r="I279" i="7"/>
  <c r="Q279" i="7"/>
  <c r="N279" i="7"/>
  <c r="K279" i="7"/>
  <c r="G279" i="7"/>
  <c r="R279" i="7"/>
  <c r="O279" i="7"/>
  <c r="BJ70" i="13"/>
  <c r="S68" i="13" l="1"/>
  <c r="AB69" i="13" s="1"/>
  <c r="BW68" i="13"/>
  <c r="BZ68" i="13"/>
  <c r="BB68" i="13"/>
  <c r="AU68" i="13"/>
  <c r="AX68" i="13" s="1"/>
  <c r="CE67" i="13"/>
  <c r="L279" i="7"/>
  <c r="G179" i="12" s="1"/>
  <c r="R68" i="13"/>
  <c r="AA69" i="13" s="1"/>
  <c r="L68" i="13"/>
  <c r="S279" i="7"/>
  <c r="K179" i="12" s="1"/>
  <c r="L179" i="12" s="1"/>
  <c r="M179" i="12" s="1"/>
  <c r="P68" i="13"/>
  <c r="BO68" i="13"/>
  <c r="H68" i="13"/>
  <c r="BL68" i="13"/>
  <c r="BK70" i="13"/>
  <c r="BI71" i="13"/>
  <c r="BV68" i="13" l="1"/>
  <c r="BY68" i="13"/>
  <c r="BA68" i="13"/>
  <c r="BD68" i="13" s="1"/>
  <c r="H179" i="12"/>
  <c r="I179" i="12" s="1"/>
  <c r="AK69" i="13"/>
  <c r="AT69" i="13" s="1"/>
  <c r="CC68" i="13"/>
  <c r="N180" i="12"/>
  <c r="Q68" i="13"/>
  <c r="Z69" i="13" s="1"/>
  <c r="F279" i="7" s="1"/>
  <c r="K68" i="13"/>
  <c r="BR68" i="13"/>
  <c r="BS69" i="13" s="1"/>
  <c r="O68" i="13"/>
  <c r="BU68" i="13" l="1"/>
  <c r="BX68" i="13"/>
  <c r="J180" i="12"/>
  <c r="AW69" i="13"/>
  <c r="AZ69" i="13" s="1"/>
  <c r="AJ69" i="13"/>
  <c r="AS69" i="13" s="1"/>
  <c r="CB68" i="13"/>
  <c r="N68" i="13"/>
  <c r="J69" i="13"/>
  <c r="BQ69" i="13"/>
  <c r="BN69" i="13"/>
  <c r="BH69" i="13"/>
  <c r="BK71" i="13"/>
  <c r="BJ71" i="13"/>
  <c r="BC69" i="13" l="1"/>
  <c r="AV69" i="13"/>
  <c r="AY69" i="13" s="1"/>
  <c r="AI69" i="13"/>
  <c r="AR69" i="13" s="1"/>
  <c r="CA68" i="13"/>
  <c r="CD68" i="13" s="1"/>
  <c r="CE68" i="13" s="1"/>
  <c r="H280" i="7"/>
  <c r="I280" i="7"/>
  <c r="P280" i="7"/>
  <c r="J280" i="7"/>
  <c r="K280" i="7"/>
  <c r="G280" i="7"/>
  <c r="N280" i="7"/>
  <c r="O280" i="7"/>
  <c r="Q280" i="7"/>
  <c r="R280" i="7"/>
  <c r="BP69" i="13"/>
  <c r="I69" i="13"/>
  <c r="BM69" i="13"/>
  <c r="M69" i="13"/>
  <c r="S69" i="13"/>
  <c r="AB70" i="13" s="1"/>
  <c r="BI72" i="13"/>
  <c r="BW69" i="13" l="1"/>
  <c r="BZ69" i="13"/>
  <c r="BB69" i="13"/>
  <c r="AU69" i="13"/>
  <c r="AX69" i="13" s="1"/>
  <c r="BO69" i="13"/>
  <c r="H69" i="13"/>
  <c r="BL69" i="13"/>
  <c r="R69" i="13"/>
  <c r="AA70" i="13" s="1"/>
  <c r="L69" i="13"/>
  <c r="L280" i="7"/>
  <c r="G180" i="12" s="1"/>
  <c r="P69" i="13"/>
  <c r="S280" i="7"/>
  <c r="K180" i="12" s="1"/>
  <c r="L180" i="12" s="1"/>
  <c r="M180" i="12" s="1"/>
  <c r="BV69" i="13" l="1"/>
  <c r="BY69" i="13"/>
  <c r="H180" i="12"/>
  <c r="I180" i="12" s="1"/>
  <c r="BA69" i="13"/>
  <c r="BD69" i="13" s="1"/>
  <c r="AK70" i="13"/>
  <c r="AT70" i="13" s="1"/>
  <c r="CC69" i="13"/>
  <c r="N181" i="12"/>
  <c r="O69" i="13"/>
  <c r="Q69" i="13"/>
  <c r="Z70" i="13" s="1"/>
  <c r="F280" i="7" s="1"/>
  <c r="K69" i="13"/>
  <c r="BR69" i="13"/>
  <c r="BS70" i="13" s="1"/>
  <c r="BK72" i="13"/>
  <c r="BJ72" i="13"/>
  <c r="BU69" i="13" l="1"/>
  <c r="BX69" i="13"/>
  <c r="J181" i="12"/>
  <c r="AW70" i="13"/>
  <c r="AZ70" i="13" s="1"/>
  <c r="AJ70" i="13"/>
  <c r="AS70" i="13" s="1"/>
  <c r="CB69" i="13"/>
  <c r="BH70" i="13"/>
  <c r="BQ70" i="13"/>
  <c r="J70" i="13"/>
  <c r="BN70" i="13"/>
  <c r="N69" i="13"/>
  <c r="BI73" i="13"/>
  <c r="BC70" i="13" l="1"/>
  <c r="AV70" i="13"/>
  <c r="AY70" i="13" s="1"/>
  <c r="AI70" i="13"/>
  <c r="AR70" i="13" s="1"/>
  <c r="CA69" i="13"/>
  <c r="CD69" i="13" s="1"/>
  <c r="Q281" i="7"/>
  <c r="O281" i="7"/>
  <c r="I281" i="7"/>
  <c r="K281" i="7"/>
  <c r="H281" i="7"/>
  <c r="N281" i="7"/>
  <c r="P281" i="7"/>
  <c r="R281" i="7"/>
  <c r="J281" i="7"/>
  <c r="G281" i="7"/>
  <c r="BP70" i="13"/>
  <c r="I70" i="13"/>
  <c r="BM70" i="13"/>
  <c r="S70" i="13"/>
  <c r="AB71" i="13" s="1"/>
  <c r="M70" i="13"/>
  <c r="BK73" i="13"/>
  <c r="BW70" i="13" l="1"/>
  <c r="BZ70" i="13"/>
  <c r="BB70" i="13"/>
  <c r="AU70" i="13"/>
  <c r="AX70" i="13" s="1"/>
  <c r="CE69" i="13"/>
  <c r="L281" i="7"/>
  <c r="G181" i="12" s="1"/>
  <c r="H70" i="13"/>
  <c r="BO70" i="13"/>
  <c r="BL70" i="13"/>
  <c r="S281" i="7"/>
  <c r="K181" i="12" s="1"/>
  <c r="L181" i="12" s="1"/>
  <c r="M181" i="12" s="1"/>
  <c r="P70" i="13"/>
  <c r="L70" i="13"/>
  <c r="R70" i="13"/>
  <c r="AA71" i="13" s="1"/>
  <c r="BJ73" i="13"/>
  <c r="BV70" i="13" l="1"/>
  <c r="BY70" i="13"/>
  <c r="BA70" i="13"/>
  <c r="BD70" i="13" s="1"/>
  <c r="H181" i="12"/>
  <c r="I181" i="12" s="1"/>
  <c r="AK71" i="13"/>
  <c r="AT71" i="13" s="1"/>
  <c r="CC70" i="13"/>
  <c r="N182" i="12"/>
  <c r="O70" i="13"/>
  <c r="Q70" i="13"/>
  <c r="Z71" i="13" s="1"/>
  <c r="F281" i="7" s="1"/>
  <c r="K70" i="13"/>
  <c r="BR70" i="13"/>
  <c r="BS71" i="13" s="1"/>
  <c r="BI74" i="13"/>
  <c r="BU70" i="13" l="1"/>
  <c r="BX70" i="13"/>
  <c r="J182" i="12"/>
  <c r="AW71" i="13"/>
  <c r="AZ71" i="13" s="1"/>
  <c r="AJ71" i="13"/>
  <c r="AS71" i="13" s="1"/>
  <c r="CB70" i="13"/>
  <c r="N70" i="13"/>
  <c r="J71" i="13"/>
  <c r="BQ71" i="13"/>
  <c r="BN71" i="13"/>
  <c r="BH71" i="13"/>
  <c r="BK74" i="13"/>
  <c r="BJ74" i="13"/>
  <c r="BC71" i="13" l="1"/>
  <c r="AV71" i="13"/>
  <c r="AY71" i="13" s="1"/>
  <c r="AI71" i="13"/>
  <c r="AR71" i="13" s="1"/>
  <c r="CA70" i="13"/>
  <c r="CD70" i="13" s="1"/>
  <c r="CE70" i="13" s="1"/>
  <c r="BP71" i="13"/>
  <c r="I71" i="13"/>
  <c r="BM71" i="13"/>
  <c r="K282" i="7"/>
  <c r="J282" i="7"/>
  <c r="G282" i="7"/>
  <c r="P282" i="7"/>
  <c r="O282" i="7"/>
  <c r="Q282" i="7"/>
  <c r="R282" i="7"/>
  <c r="N282" i="7"/>
  <c r="I282" i="7"/>
  <c r="H282" i="7"/>
  <c r="S71" i="13"/>
  <c r="AB72" i="13" s="1"/>
  <c r="M71" i="13"/>
  <c r="BW71" i="13" l="1"/>
  <c r="BZ71" i="13"/>
  <c r="BB71" i="13"/>
  <c r="AU71" i="13"/>
  <c r="AX71" i="13" s="1"/>
  <c r="L282" i="7"/>
  <c r="G182" i="12" s="1"/>
  <c r="S282" i="7"/>
  <c r="K182" i="12" s="1"/>
  <c r="L182" i="12" s="1"/>
  <c r="M182" i="12" s="1"/>
  <c r="R71" i="13"/>
  <c r="AA72" i="13" s="1"/>
  <c r="L71" i="13"/>
  <c r="H71" i="13"/>
  <c r="BO71" i="13"/>
  <c r="BL71" i="13"/>
  <c r="P71" i="13"/>
  <c r="BI75" i="13"/>
  <c r="BV71" i="13" l="1"/>
  <c r="BY71" i="13"/>
  <c r="H182" i="12"/>
  <c r="I182" i="12" s="1"/>
  <c r="BA71" i="13"/>
  <c r="BD71" i="13" s="1"/>
  <c r="AK72" i="13"/>
  <c r="AT72" i="13" s="1"/>
  <c r="CC71" i="13"/>
  <c r="O71" i="13"/>
  <c r="N183" i="12"/>
  <c r="K71" i="13"/>
  <c r="Q71" i="13"/>
  <c r="Z72" i="13" s="1"/>
  <c r="F282" i="7" s="1"/>
  <c r="BR71" i="13"/>
  <c r="BS72" i="13" s="1"/>
  <c r="BJ75" i="13"/>
  <c r="BK75" i="13"/>
  <c r="BI76" i="13"/>
  <c r="BU71" i="13" l="1"/>
  <c r="BX71" i="13"/>
  <c r="J183" i="12"/>
  <c r="AW72" i="13"/>
  <c r="AZ72" i="13" s="1"/>
  <c r="AJ72" i="13"/>
  <c r="AS72" i="13" s="1"/>
  <c r="CB71" i="13"/>
  <c r="N71" i="13"/>
  <c r="BH72" i="13"/>
  <c r="BQ72" i="13"/>
  <c r="J72" i="13"/>
  <c r="BN72" i="13"/>
  <c r="BC72" i="13" l="1"/>
  <c r="AV72" i="13"/>
  <c r="AY72" i="13" s="1"/>
  <c r="AI72" i="13"/>
  <c r="AR72" i="13" s="1"/>
  <c r="CA71" i="13"/>
  <c r="CD71" i="13" s="1"/>
  <c r="CE71" i="13" s="1"/>
  <c r="N283" i="7"/>
  <c r="R283" i="7"/>
  <c r="J283" i="7"/>
  <c r="O283" i="7"/>
  <c r="H283" i="7"/>
  <c r="P283" i="7"/>
  <c r="Q283" i="7"/>
  <c r="K283" i="7"/>
  <c r="G283" i="7"/>
  <c r="I283" i="7"/>
  <c r="BP72" i="13"/>
  <c r="I72" i="13"/>
  <c r="BM72" i="13"/>
  <c r="S72" i="13"/>
  <c r="AB73" i="13" s="1"/>
  <c r="M72" i="13"/>
  <c r="BJ76" i="13"/>
  <c r="BW72" i="13" l="1"/>
  <c r="BZ72" i="13"/>
  <c r="BB72" i="13"/>
  <c r="AU72" i="13"/>
  <c r="AX72" i="13" s="1"/>
  <c r="L72" i="13"/>
  <c r="R72" i="13"/>
  <c r="AA73" i="13" s="1"/>
  <c r="BO72" i="13"/>
  <c r="H72" i="13"/>
  <c r="BL72" i="13"/>
  <c r="P72" i="13"/>
  <c r="L283" i="7"/>
  <c r="G183" i="12" s="1"/>
  <c r="S283" i="7"/>
  <c r="K183" i="12" s="1"/>
  <c r="L183" i="12" s="1"/>
  <c r="M183" i="12" s="1"/>
  <c r="BK76" i="13"/>
  <c r="BV72" i="13" l="1"/>
  <c r="BY72" i="13"/>
  <c r="BA72" i="13"/>
  <c r="BD72" i="13" s="1"/>
  <c r="H183" i="12"/>
  <c r="I183" i="12" s="1"/>
  <c r="AK73" i="13"/>
  <c r="AT73" i="13" s="1"/>
  <c r="CC72" i="13"/>
  <c r="Q72" i="13"/>
  <c r="Z73" i="13" s="1"/>
  <c r="F283" i="7" s="1"/>
  <c r="K72" i="13"/>
  <c r="BR72" i="13"/>
  <c r="BS73" i="13" s="1"/>
  <c r="O72" i="13"/>
  <c r="N184" i="12"/>
  <c r="BK77" i="13"/>
  <c r="BU72" i="13" l="1"/>
  <c r="BX72" i="13"/>
  <c r="J184" i="12"/>
  <c r="AW73" i="13"/>
  <c r="AZ73" i="13" s="1"/>
  <c r="AJ73" i="13"/>
  <c r="AS73" i="13" s="1"/>
  <c r="CB72" i="13"/>
  <c r="BH73" i="13"/>
  <c r="BQ73" i="13"/>
  <c r="J73" i="13"/>
  <c r="BN73" i="13"/>
  <c r="N72" i="13"/>
  <c r="BI77" i="13"/>
  <c r="BJ77" i="13"/>
  <c r="BC73" i="13" l="1"/>
  <c r="AV73" i="13"/>
  <c r="AY73" i="13" s="1"/>
  <c r="AI73" i="13"/>
  <c r="AR73" i="13" s="1"/>
  <c r="CA72" i="13"/>
  <c r="CD72" i="13" s="1"/>
  <c r="Q284" i="7"/>
  <c r="K284" i="7"/>
  <c r="N284" i="7"/>
  <c r="H284" i="7"/>
  <c r="J284" i="7"/>
  <c r="G284" i="7"/>
  <c r="P284" i="7"/>
  <c r="R284" i="7"/>
  <c r="O284" i="7"/>
  <c r="I284" i="7"/>
  <c r="BP73" i="13"/>
  <c r="I73" i="13"/>
  <c r="BM73" i="13"/>
  <c r="S73" i="13"/>
  <c r="AB74" i="13" s="1"/>
  <c r="M73" i="13"/>
  <c r="BW73" i="13" l="1"/>
  <c r="BZ73" i="13"/>
  <c r="BB73" i="13"/>
  <c r="AU73" i="13"/>
  <c r="AX73" i="13" s="1"/>
  <c r="CE72" i="13"/>
  <c r="S284" i="7"/>
  <c r="K184" i="12" s="1"/>
  <c r="L184" i="12" s="1"/>
  <c r="M184" i="12" s="1"/>
  <c r="P73" i="13"/>
  <c r="L284" i="7"/>
  <c r="G184" i="12" s="1"/>
  <c r="BO73" i="13"/>
  <c r="H73" i="13"/>
  <c r="BL73" i="13"/>
  <c r="L73" i="13"/>
  <c r="R73" i="13"/>
  <c r="AA74" i="13" s="1"/>
  <c r="BI78" i="13"/>
  <c r="BK78" i="13"/>
  <c r="BV73" i="13" l="1"/>
  <c r="BY73" i="13"/>
  <c r="H184" i="12"/>
  <c r="I184" i="12" s="1"/>
  <c r="BA73" i="13"/>
  <c r="BD73" i="13" s="1"/>
  <c r="AK74" i="13"/>
  <c r="AT74" i="13" s="1"/>
  <c r="CC73" i="13"/>
  <c r="O73" i="13"/>
  <c r="N185" i="12"/>
  <c r="Q73" i="13"/>
  <c r="Z74" i="13" s="1"/>
  <c r="F284" i="7" s="1"/>
  <c r="K73" i="13"/>
  <c r="BR73" i="13"/>
  <c r="BS74" i="13" s="1"/>
  <c r="BJ78" i="13"/>
  <c r="BU73" i="13" l="1"/>
  <c r="BX73" i="13"/>
  <c r="J185" i="12"/>
  <c r="AW74" i="13"/>
  <c r="AZ74" i="13" s="1"/>
  <c r="AJ74" i="13"/>
  <c r="AS74" i="13" s="1"/>
  <c r="CB73" i="13"/>
  <c r="J74" i="13"/>
  <c r="BQ74" i="13"/>
  <c r="BN74" i="13"/>
  <c r="BH74" i="13"/>
  <c r="N73" i="13"/>
  <c r="BI79" i="13"/>
  <c r="BK79" i="13"/>
  <c r="BC74" i="13" l="1"/>
  <c r="AV74" i="13"/>
  <c r="AY74" i="13" s="1"/>
  <c r="AI74" i="13"/>
  <c r="AR74" i="13" s="1"/>
  <c r="CA73" i="13"/>
  <c r="CD73" i="13" s="1"/>
  <c r="BP74" i="13"/>
  <c r="I74" i="13"/>
  <c r="BM74" i="13"/>
  <c r="S74" i="13"/>
  <c r="AB75" i="13" s="1"/>
  <c r="M74" i="13"/>
  <c r="I285" i="7"/>
  <c r="Q285" i="7"/>
  <c r="G285" i="7"/>
  <c r="J285" i="7"/>
  <c r="K285" i="7"/>
  <c r="H285" i="7"/>
  <c r="R285" i="7"/>
  <c r="N285" i="7"/>
  <c r="P285" i="7"/>
  <c r="O285" i="7"/>
  <c r="BW74" i="13" l="1"/>
  <c r="BZ74" i="13"/>
  <c r="BB74" i="13"/>
  <c r="AU74" i="13"/>
  <c r="AX74" i="13" s="1"/>
  <c r="CE73" i="13"/>
  <c r="R74" i="13"/>
  <c r="AA75" i="13" s="1"/>
  <c r="L74" i="13"/>
  <c r="BO74" i="13"/>
  <c r="H74" i="13"/>
  <c r="BL74" i="13"/>
  <c r="L285" i="7"/>
  <c r="G185" i="12" s="1"/>
  <c r="S285" i="7"/>
  <c r="K185" i="12" s="1"/>
  <c r="L185" i="12" s="1"/>
  <c r="M185" i="12" s="1"/>
  <c r="P74" i="13"/>
  <c r="BJ79" i="13"/>
  <c r="BV74" i="13" l="1"/>
  <c r="BY74" i="13"/>
  <c r="BA74" i="13"/>
  <c r="BD74" i="13" s="1"/>
  <c r="H185" i="12"/>
  <c r="I185" i="12" s="1"/>
  <c r="AK75" i="13"/>
  <c r="AT75" i="13" s="1"/>
  <c r="CC74" i="13"/>
  <c r="O74" i="13"/>
  <c r="N186" i="12"/>
  <c r="K74" i="13"/>
  <c r="Q74" i="13"/>
  <c r="Z75" i="13" s="1"/>
  <c r="F285" i="7" s="1"/>
  <c r="BR74" i="13"/>
  <c r="BS75" i="13" s="1"/>
  <c r="BK80" i="13"/>
  <c r="BI80" i="13"/>
  <c r="BU74" i="13" l="1"/>
  <c r="BX74" i="13"/>
  <c r="J186" i="12"/>
  <c r="AW75" i="13"/>
  <c r="AZ75" i="13" s="1"/>
  <c r="AJ75" i="13"/>
  <c r="AS75" i="13" s="1"/>
  <c r="CB74" i="13"/>
  <c r="BQ75" i="13"/>
  <c r="J75" i="13"/>
  <c r="BN75" i="13"/>
  <c r="BH75" i="13"/>
  <c r="N74" i="13"/>
  <c r="BJ80" i="13"/>
  <c r="BC75" i="13" l="1"/>
  <c r="AV75" i="13"/>
  <c r="AY75" i="13" s="1"/>
  <c r="AI75" i="13"/>
  <c r="AR75" i="13" s="1"/>
  <c r="CA74" i="13"/>
  <c r="CD74" i="13" s="1"/>
  <c r="M75" i="13"/>
  <c r="S75" i="13"/>
  <c r="AB76" i="13" s="1"/>
  <c r="I75" i="13"/>
  <c r="BP75" i="13"/>
  <c r="BM75" i="13"/>
  <c r="G286" i="7"/>
  <c r="O286" i="7"/>
  <c r="N286" i="7"/>
  <c r="P286" i="7"/>
  <c r="Q286" i="7"/>
  <c r="I286" i="7"/>
  <c r="J286" i="7"/>
  <c r="K286" i="7"/>
  <c r="R286" i="7"/>
  <c r="H286" i="7"/>
  <c r="BI81" i="13"/>
  <c r="BW75" i="13" l="1"/>
  <c r="BZ75" i="13"/>
  <c r="BB75" i="13"/>
  <c r="AU75" i="13"/>
  <c r="AX75" i="13" s="1"/>
  <c r="CE74" i="13"/>
  <c r="L286" i="7"/>
  <c r="G186" i="12" s="1"/>
  <c r="S286" i="7"/>
  <c r="K186" i="12" s="1"/>
  <c r="L186" i="12" s="1"/>
  <c r="M186" i="12" s="1"/>
  <c r="H75" i="13"/>
  <c r="BO75" i="13"/>
  <c r="BL75" i="13"/>
  <c r="R75" i="13"/>
  <c r="AA76" i="13" s="1"/>
  <c r="L75" i="13"/>
  <c r="P75" i="13"/>
  <c r="BJ81" i="13"/>
  <c r="BK81" i="13"/>
  <c r="BV75" i="13" l="1"/>
  <c r="BY75" i="13"/>
  <c r="BA75" i="13"/>
  <c r="BD75" i="13" s="1"/>
  <c r="H186" i="12"/>
  <c r="I186" i="12" s="1"/>
  <c r="AK76" i="13"/>
  <c r="AT76" i="13" s="1"/>
  <c r="CC75" i="13"/>
  <c r="O75" i="13"/>
  <c r="Q75" i="13"/>
  <c r="Z76" i="13" s="1"/>
  <c r="F286" i="7" s="1"/>
  <c r="K75" i="13"/>
  <c r="BR75" i="13"/>
  <c r="BS76" i="13" s="1"/>
  <c r="N187" i="12"/>
  <c r="BU75" i="13" l="1"/>
  <c r="BX75" i="13"/>
  <c r="J187" i="12"/>
  <c r="AW76" i="13"/>
  <c r="AZ76" i="13" s="1"/>
  <c r="AJ76" i="13"/>
  <c r="AS76" i="13" s="1"/>
  <c r="CB75" i="13"/>
  <c r="N75" i="13"/>
  <c r="BQ76" i="13"/>
  <c r="J76" i="13"/>
  <c r="BN76" i="13"/>
  <c r="BH76" i="13"/>
  <c r="BI82" i="13"/>
  <c r="BK82" i="13"/>
  <c r="BC76" i="13" l="1"/>
  <c r="AV76" i="13"/>
  <c r="AY76" i="13" s="1"/>
  <c r="AI76" i="13"/>
  <c r="AR76" i="13" s="1"/>
  <c r="CA75" i="13"/>
  <c r="CD75" i="13" s="1"/>
  <c r="CE75" i="13" s="1"/>
  <c r="G287" i="7"/>
  <c r="N287" i="7"/>
  <c r="H287" i="7"/>
  <c r="K287" i="7"/>
  <c r="P287" i="7"/>
  <c r="Q287" i="7"/>
  <c r="J287" i="7"/>
  <c r="I287" i="7"/>
  <c r="R287" i="7"/>
  <c r="O287" i="7"/>
  <c r="M76" i="13"/>
  <c r="S76" i="13"/>
  <c r="AB77" i="13" s="1"/>
  <c r="BP76" i="13"/>
  <c r="I76" i="13"/>
  <c r="BM76" i="13"/>
  <c r="BJ82" i="13"/>
  <c r="BW76" i="13" l="1"/>
  <c r="BZ76" i="13"/>
  <c r="BB76" i="13"/>
  <c r="AU76" i="13"/>
  <c r="AX76" i="13" s="1"/>
  <c r="L287" i="7"/>
  <c r="G187" i="12" s="1"/>
  <c r="BO76" i="13"/>
  <c r="H76" i="13"/>
  <c r="BL76" i="13"/>
  <c r="S287" i="7"/>
  <c r="K187" i="12" s="1"/>
  <c r="L187" i="12" s="1"/>
  <c r="M187" i="12" s="1"/>
  <c r="R76" i="13"/>
  <c r="AA77" i="13" s="1"/>
  <c r="L76" i="13"/>
  <c r="P76" i="13"/>
  <c r="BV76" i="13" l="1"/>
  <c r="BY76" i="13"/>
  <c r="BA76" i="13"/>
  <c r="BD76" i="13" s="1"/>
  <c r="H187" i="12"/>
  <c r="I187" i="12" s="1"/>
  <c r="AK77" i="13"/>
  <c r="AT77" i="13" s="1"/>
  <c r="CC76" i="13"/>
  <c r="O76" i="13"/>
  <c r="N188" i="12"/>
  <c r="Q76" i="13"/>
  <c r="Z77" i="13" s="1"/>
  <c r="F287" i="7" s="1"/>
  <c r="K76" i="13"/>
  <c r="BR76" i="13"/>
  <c r="BS77" i="13" s="1"/>
  <c r="BK83" i="13"/>
  <c r="BJ83" i="13"/>
  <c r="BI83" i="13"/>
  <c r="BU76" i="13" l="1"/>
  <c r="BX76" i="13"/>
  <c r="J188" i="12"/>
  <c r="AW77" i="13"/>
  <c r="AZ77" i="13" s="1"/>
  <c r="AJ77" i="13"/>
  <c r="AS77" i="13" s="1"/>
  <c r="CB76" i="13"/>
  <c r="BH77" i="13"/>
  <c r="N76" i="13"/>
  <c r="J77" i="13"/>
  <c r="BQ77" i="13"/>
  <c r="BN77" i="13"/>
  <c r="BC77" i="13" l="1"/>
  <c r="AV77" i="13"/>
  <c r="AY77" i="13" s="1"/>
  <c r="AI77" i="13"/>
  <c r="AR77" i="13" s="1"/>
  <c r="CA76" i="13"/>
  <c r="CD76" i="13" s="1"/>
  <c r="CE76" i="13" s="1"/>
  <c r="S77" i="13"/>
  <c r="AB78" i="13" s="1"/>
  <c r="M77" i="13"/>
  <c r="BP77" i="13"/>
  <c r="I77" i="13"/>
  <c r="BM77" i="13"/>
  <c r="N288" i="7"/>
  <c r="J288" i="7"/>
  <c r="Q288" i="7"/>
  <c r="K288" i="7"/>
  <c r="P288" i="7"/>
  <c r="G288" i="7"/>
  <c r="R288" i="7"/>
  <c r="I288" i="7"/>
  <c r="O288" i="7"/>
  <c r="H288" i="7"/>
  <c r="BK84" i="13"/>
  <c r="BJ84" i="13"/>
  <c r="BW77" i="13" l="1"/>
  <c r="BZ77" i="13"/>
  <c r="BB77" i="13"/>
  <c r="AU77" i="13"/>
  <c r="AX77" i="13" s="1"/>
  <c r="L288" i="7"/>
  <c r="G188" i="12" s="1"/>
  <c r="S288" i="7"/>
  <c r="K188" i="12" s="1"/>
  <c r="L188" i="12" s="1"/>
  <c r="M188" i="12" s="1"/>
  <c r="P77" i="13"/>
  <c r="BO77" i="13"/>
  <c r="H77" i="13"/>
  <c r="BL77" i="13"/>
  <c r="R77" i="13"/>
  <c r="AA78" i="13" s="1"/>
  <c r="L77" i="13"/>
  <c r="BI84" i="13"/>
  <c r="BV77" i="13" l="1"/>
  <c r="BY77" i="13"/>
  <c r="BA77" i="13"/>
  <c r="BD77" i="13" s="1"/>
  <c r="H188" i="12"/>
  <c r="I188" i="12" s="1"/>
  <c r="AK78" i="13"/>
  <c r="AT78" i="13" s="1"/>
  <c r="CC77" i="13"/>
  <c r="O77" i="13"/>
  <c r="N189" i="12"/>
  <c r="Q77" i="13"/>
  <c r="Z78" i="13" s="1"/>
  <c r="F288" i="7" s="1"/>
  <c r="K77" i="13"/>
  <c r="BR77" i="13"/>
  <c r="BS78" i="13" s="1"/>
  <c r="BK85" i="13"/>
  <c r="BU77" i="13" l="1"/>
  <c r="BX77" i="13"/>
  <c r="J189" i="12"/>
  <c r="AW78" i="13"/>
  <c r="AZ78" i="13" s="1"/>
  <c r="AJ78" i="13"/>
  <c r="AS78" i="13" s="1"/>
  <c r="CB77" i="13"/>
  <c r="BH78" i="13"/>
  <c r="J78" i="13"/>
  <c r="BQ78" i="13"/>
  <c r="BN78" i="13"/>
  <c r="N77" i="13"/>
  <c r="BI85" i="13"/>
  <c r="BJ85" i="13"/>
  <c r="BC78" i="13" l="1"/>
  <c r="AV78" i="13"/>
  <c r="AY78" i="13" s="1"/>
  <c r="AI78" i="13"/>
  <c r="AR78" i="13" s="1"/>
  <c r="CA77" i="13"/>
  <c r="CD77" i="13" s="1"/>
  <c r="CE77" i="13" s="1"/>
  <c r="N289" i="7"/>
  <c r="Q289" i="7"/>
  <c r="R289" i="7"/>
  <c r="P289" i="7"/>
  <c r="O289" i="7"/>
  <c r="K289" i="7"/>
  <c r="H289" i="7"/>
  <c r="I289" i="7"/>
  <c r="G289" i="7"/>
  <c r="J289" i="7"/>
  <c r="M78" i="13"/>
  <c r="S78" i="13"/>
  <c r="AB79" i="13" s="1"/>
  <c r="BP78" i="13"/>
  <c r="I78" i="13"/>
  <c r="BM78" i="13"/>
  <c r="BW78" i="13" l="1"/>
  <c r="BZ78" i="13"/>
  <c r="BB78" i="13"/>
  <c r="AU78" i="13"/>
  <c r="AX78" i="13" s="1"/>
  <c r="L289" i="7"/>
  <c r="G189" i="12" s="1"/>
  <c r="H78" i="13"/>
  <c r="BO78" i="13"/>
  <c r="BL78" i="13"/>
  <c r="P78" i="13"/>
  <c r="R78" i="13"/>
  <c r="AA79" i="13" s="1"/>
  <c r="L78" i="13"/>
  <c r="S289" i="7"/>
  <c r="K189" i="12" s="1"/>
  <c r="L189" i="12" s="1"/>
  <c r="M189" i="12" s="1"/>
  <c r="BI86" i="13"/>
  <c r="BK86" i="13"/>
  <c r="BV78" i="13" l="1"/>
  <c r="BY78" i="13"/>
  <c r="BA78" i="13"/>
  <c r="BD78" i="13" s="1"/>
  <c r="H189" i="12"/>
  <c r="I189" i="12" s="1"/>
  <c r="AK79" i="13"/>
  <c r="AT79" i="13" s="1"/>
  <c r="CC78" i="13"/>
  <c r="N190" i="12"/>
  <c r="O78" i="13"/>
  <c r="Q78" i="13"/>
  <c r="Z79" i="13" s="1"/>
  <c r="F289" i="7" s="1"/>
  <c r="K78" i="13"/>
  <c r="BR78" i="13"/>
  <c r="BS79" i="13" s="1"/>
  <c r="BJ86" i="13"/>
  <c r="BU78" i="13" l="1"/>
  <c r="BX78" i="13"/>
  <c r="J190" i="12"/>
  <c r="AW79" i="13"/>
  <c r="AZ79" i="13" s="1"/>
  <c r="AJ79" i="13"/>
  <c r="AS79" i="13" s="1"/>
  <c r="CB78" i="13"/>
  <c r="BH79" i="13"/>
  <c r="N78" i="13"/>
  <c r="J79" i="13"/>
  <c r="BQ79" i="13"/>
  <c r="BN79" i="13"/>
  <c r="BK87" i="13"/>
  <c r="BC79" i="13" l="1"/>
  <c r="AV79" i="13"/>
  <c r="AY79" i="13" s="1"/>
  <c r="AI79" i="13"/>
  <c r="AR79" i="13" s="1"/>
  <c r="CA78" i="13"/>
  <c r="CD78" i="13" s="1"/>
  <c r="CE78" i="13" s="1"/>
  <c r="BP79" i="13"/>
  <c r="I79" i="13"/>
  <c r="BM79" i="13"/>
  <c r="M79" i="13"/>
  <c r="S79" i="13"/>
  <c r="AB80" i="13" s="1"/>
  <c r="G290" i="7"/>
  <c r="O290" i="7"/>
  <c r="I290" i="7"/>
  <c r="H290" i="7"/>
  <c r="Q290" i="7"/>
  <c r="J290" i="7"/>
  <c r="P290" i="7"/>
  <c r="R290" i="7"/>
  <c r="K290" i="7"/>
  <c r="N290" i="7"/>
  <c r="BI87" i="13"/>
  <c r="BW79" i="13" l="1"/>
  <c r="BZ79" i="13"/>
  <c r="BB79" i="13"/>
  <c r="AU79" i="13"/>
  <c r="AX79" i="13" s="1"/>
  <c r="S290" i="7"/>
  <c r="K190" i="12" s="1"/>
  <c r="L190" i="12" s="1"/>
  <c r="M190" i="12" s="1"/>
  <c r="BO79" i="13"/>
  <c r="H79" i="13"/>
  <c r="BL79" i="13"/>
  <c r="P79" i="13"/>
  <c r="R79" i="13"/>
  <c r="AA80" i="13" s="1"/>
  <c r="L79" i="13"/>
  <c r="L290" i="7"/>
  <c r="G190" i="12" s="1"/>
  <c r="BJ87" i="13"/>
  <c r="BV79" i="13" l="1"/>
  <c r="BY79" i="13"/>
  <c r="BA79" i="13"/>
  <c r="BD79" i="13" s="1"/>
  <c r="H190" i="12"/>
  <c r="I190" i="12" s="1"/>
  <c r="AK80" i="13"/>
  <c r="AT80" i="13" s="1"/>
  <c r="CC79" i="13"/>
  <c r="N191" i="12"/>
  <c r="O79" i="13"/>
  <c r="K79" i="13"/>
  <c r="Q79" i="13"/>
  <c r="Z80" i="13" s="1"/>
  <c r="F290" i="7" s="1"/>
  <c r="BR79" i="13"/>
  <c r="BS80" i="13" s="1"/>
  <c r="BI88" i="13"/>
  <c r="BU79" i="13" l="1"/>
  <c r="BX79" i="13"/>
  <c r="J191" i="12"/>
  <c r="AW80" i="13"/>
  <c r="AZ80" i="13" s="1"/>
  <c r="AJ80" i="13"/>
  <c r="AS80" i="13" s="1"/>
  <c r="CB79" i="13"/>
  <c r="BH80" i="13"/>
  <c r="BQ80" i="13"/>
  <c r="J80" i="13"/>
  <c r="BN80" i="13"/>
  <c r="N79" i="13"/>
  <c r="BJ88" i="13"/>
  <c r="BK88" i="13"/>
  <c r="BC80" i="13" l="1"/>
  <c r="AV80" i="13"/>
  <c r="AY80" i="13" s="1"/>
  <c r="AI80" i="13"/>
  <c r="AR80" i="13" s="1"/>
  <c r="CA79" i="13"/>
  <c r="CD79" i="13" s="1"/>
  <c r="S80" i="13"/>
  <c r="AB81" i="13" s="1"/>
  <c r="M80" i="13"/>
  <c r="I80" i="13"/>
  <c r="BP80" i="13"/>
  <c r="BM80" i="13"/>
  <c r="Q291" i="7"/>
  <c r="I291" i="7"/>
  <c r="G291" i="7"/>
  <c r="R291" i="7"/>
  <c r="O291" i="7"/>
  <c r="K291" i="7"/>
  <c r="P291" i="7"/>
  <c r="N291" i="7"/>
  <c r="J291" i="7"/>
  <c r="H291" i="7"/>
  <c r="BW80" i="13" l="1"/>
  <c r="BZ80" i="13"/>
  <c r="BB80" i="13"/>
  <c r="AU80" i="13"/>
  <c r="AX80" i="13" s="1"/>
  <c r="CE79" i="13"/>
  <c r="BO80" i="13"/>
  <c r="H80" i="13"/>
  <c r="BL80" i="13"/>
  <c r="L291" i="7"/>
  <c r="G191" i="12" s="1"/>
  <c r="P80" i="13"/>
  <c r="S291" i="7"/>
  <c r="K191" i="12" s="1"/>
  <c r="L191" i="12" s="1"/>
  <c r="M191" i="12" s="1"/>
  <c r="R80" i="13"/>
  <c r="AA81" i="13" s="1"/>
  <c r="L80" i="13"/>
  <c r="BJ89" i="13"/>
  <c r="BK89" i="13"/>
  <c r="BI89" i="13"/>
  <c r="BV80" i="13" l="1"/>
  <c r="BY80" i="13"/>
  <c r="BA80" i="13"/>
  <c r="BD80" i="13" s="1"/>
  <c r="H191" i="12"/>
  <c r="I191" i="12" s="1"/>
  <c r="AK81" i="13"/>
  <c r="AT81" i="13" s="1"/>
  <c r="CC80" i="13"/>
  <c r="O80" i="13"/>
  <c r="N192" i="12"/>
  <c r="K80" i="13"/>
  <c r="Q80" i="13"/>
  <c r="Z81" i="13" s="1"/>
  <c r="F291" i="7" s="1"/>
  <c r="BR80" i="13"/>
  <c r="BS81" i="13" s="1"/>
  <c r="BU80" i="13" l="1"/>
  <c r="BX80" i="13"/>
  <c r="J192" i="12"/>
  <c r="AW81" i="13"/>
  <c r="AZ81" i="13" s="1"/>
  <c r="AJ81" i="13"/>
  <c r="AS81" i="13" s="1"/>
  <c r="CB80" i="13"/>
  <c r="N80" i="13"/>
  <c r="BQ81" i="13"/>
  <c r="J81" i="13"/>
  <c r="BN81" i="13"/>
  <c r="BH81" i="13"/>
  <c r="BJ90" i="13"/>
  <c r="BI90" i="13"/>
  <c r="BC81" i="13" l="1"/>
  <c r="AV81" i="13"/>
  <c r="AY81" i="13" s="1"/>
  <c r="AI81" i="13"/>
  <c r="AR81" i="13" s="1"/>
  <c r="CA80" i="13"/>
  <c r="CD80" i="13" s="1"/>
  <c r="CE80" i="13" s="1"/>
  <c r="I292" i="7"/>
  <c r="R292" i="7"/>
  <c r="K292" i="7"/>
  <c r="O292" i="7"/>
  <c r="N292" i="7"/>
  <c r="P292" i="7"/>
  <c r="H292" i="7"/>
  <c r="Q292" i="7"/>
  <c r="G292" i="7"/>
  <c r="J292" i="7"/>
  <c r="BP81" i="13"/>
  <c r="I81" i="13"/>
  <c r="BM81" i="13"/>
  <c r="M81" i="13"/>
  <c r="S81" i="13"/>
  <c r="AB82" i="13" s="1"/>
  <c r="BK90" i="13"/>
  <c r="BW81" i="13" l="1"/>
  <c r="BZ81" i="13"/>
  <c r="BB81" i="13"/>
  <c r="AU81" i="13"/>
  <c r="AX81" i="13" s="1"/>
  <c r="L292" i="7"/>
  <c r="G192" i="12" s="1"/>
  <c r="S292" i="7"/>
  <c r="K192" i="12" s="1"/>
  <c r="L192" i="12" s="1"/>
  <c r="M192" i="12" s="1"/>
  <c r="R81" i="13"/>
  <c r="AA82" i="13" s="1"/>
  <c r="L81" i="13"/>
  <c r="H81" i="13"/>
  <c r="BO81" i="13"/>
  <c r="BL81" i="13"/>
  <c r="P81" i="13"/>
  <c r="BV81" i="13" l="1"/>
  <c r="BY81" i="13"/>
  <c r="H192" i="12"/>
  <c r="I192" i="12" s="1"/>
  <c r="BA81" i="13"/>
  <c r="BD81" i="13" s="1"/>
  <c r="AK82" i="13"/>
  <c r="AT82" i="13" s="1"/>
  <c r="CC81" i="13"/>
  <c r="O81" i="13"/>
  <c r="N193" i="12"/>
  <c r="Q81" i="13"/>
  <c r="Z82" i="13" s="1"/>
  <c r="F292" i="7" s="1"/>
  <c r="K81" i="13"/>
  <c r="BR81" i="13"/>
  <c r="BS82" i="13" s="1"/>
  <c r="BU81" i="13" l="1"/>
  <c r="BX81" i="13"/>
  <c r="J193" i="12"/>
  <c r="AW82" i="13"/>
  <c r="AZ82" i="13" s="1"/>
  <c r="AJ82" i="13"/>
  <c r="AS82" i="13" s="1"/>
  <c r="CB81" i="13"/>
  <c r="N81" i="13"/>
  <c r="BQ82" i="13"/>
  <c r="J82" i="13"/>
  <c r="BN82" i="13"/>
  <c r="BH82" i="13"/>
  <c r="BK91" i="13"/>
  <c r="BC82" i="13" l="1"/>
  <c r="AV82" i="13"/>
  <c r="AY82" i="13" s="1"/>
  <c r="AI82" i="13"/>
  <c r="AR82" i="13" s="1"/>
  <c r="CA81" i="13"/>
  <c r="CD81" i="13" s="1"/>
  <c r="CE81" i="13" s="1"/>
  <c r="G293" i="7"/>
  <c r="P293" i="7"/>
  <c r="H293" i="7"/>
  <c r="I293" i="7"/>
  <c r="N293" i="7"/>
  <c r="R293" i="7"/>
  <c r="Q293" i="7"/>
  <c r="J293" i="7"/>
  <c r="K293" i="7"/>
  <c r="O293" i="7"/>
  <c r="M82" i="13"/>
  <c r="S82" i="13"/>
  <c r="AB83" i="13" s="1"/>
  <c r="I82" i="13"/>
  <c r="BP82" i="13"/>
  <c r="BM82" i="13"/>
  <c r="BJ91" i="13"/>
  <c r="BI91" i="13"/>
  <c r="BW82" i="13" l="1"/>
  <c r="BZ82" i="13"/>
  <c r="BB82" i="13"/>
  <c r="AU82" i="13"/>
  <c r="AX82" i="13" s="1"/>
  <c r="L293" i="7"/>
  <c r="G193" i="12" s="1"/>
  <c r="R82" i="13"/>
  <c r="AA83" i="13" s="1"/>
  <c r="L82" i="13"/>
  <c r="H82" i="13"/>
  <c r="BO82" i="13"/>
  <c r="BL82" i="13"/>
  <c r="P82" i="13"/>
  <c r="S293" i="7"/>
  <c r="K193" i="12" s="1"/>
  <c r="L193" i="12" s="1"/>
  <c r="M193" i="12" s="1"/>
  <c r="BK92" i="13"/>
  <c r="BV82" i="13" l="1"/>
  <c r="BY82" i="13"/>
  <c r="BA82" i="13"/>
  <c r="BD82" i="13" s="1"/>
  <c r="H193" i="12"/>
  <c r="I193" i="12" s="1"/>
  <c r="AK83" i="13"/>
  <c r="AT83" i="13" s="1"/>
  <c r="CC82" i="13"/>
  <c r="N194" i="12"/>
  <c r="K82" i="13"/>
  <c r="Q82" i="13"/>
  <c r="Z83" i="13" s="1"/>
  <c r="F293" i="7" s="1"/>
  <c r="BR82" i="13"/>
  <c r="BS83" i="13" s="1"/>
  <c r="O82" i="13"/>
  <c r="BI92" i="13"/>
  <c r="BU82" i="13" l="1"/>
  <c r="BX82" i="13"/>
  <c r="J194" i="12"/>
  <c r="AW83" i="13"/>
  <c r="AZ83" i="13" s="1"/>
  <c r="AJ83" i="13"/>
  <c r="AS83" i="13" s="1"/>
  <c r="CB82" i="13"/>
  <c r="BH83" i="13"/>
  <c r="BQ83" i="13"/>
  <c r="J83" i="13"/>
  <c r="BN83" i="13"/>
  <c r="N82" i="13"/>
  <c r="BJ92" i="13"/>
  <c r="BC83" i="13" l="1"/>
  <c r="AV83" i="13"/>
  <c r="AY83" i="13" s="1"/>
  <c r="AI83" i="13"/>
  <c r="AR83" i="13" s="1"/>
  <c r="CA82" i="13"/>
  <c r="CD82" i="13" s="1"/>
  <c r="CE82" i="13" s="1"/>
  <c r="S83" i="13"/>
  <c r="AB84" i="13" s="1"/>
  <c r="M83" i="13"/>
  <c r="I83" i="13"/>
  <c r="BP83" i="13"/>
  <c r="BM83" i="13"/>
  <c r="R294" i="7"/>
  <c r="J294" i="7"/>
  <c r="Q294" i="7"/>
  <c r="P294" i="7"/>
  <c r="G294" i="7"/>
  <c r="N294" i="7"/>
  <c r="O294" i="7"/>
  <c r="K294" i="7"/>
  <c r="I294" i="7"/>
  <c r="H294" i="7"/>
  <c r="BK93" i="13"/>
  <c r="BI93" i="13"/>
  <c r="BW83" i="13" l="1"/>
  <c r="BZ83" i="13"/>
  <c r="BB83" i="13"/>
  <c r="AU83" i="13"/>
  <c r="AX83" i="13" s="1"/>
  <c r="P83" i="13"/>
  <c r="S294" i="7"/>
  <c r="K194" i="12" s="1"/>
  <c r="L194" i="12" s="1"/>
  <c r="M194" i="12" s="1"/>
  <c r="BO83" i="13"/>
  <c r="H83" i="13"/>
  <c r="BL83" i="13"/>
  <c r="L294" i="7"/>
  <c r="G194" i="12" s="1"/>
  <c r="R83" i="13"/>
  <c r="AA84" i="13" s="1"/>
  <c r="L83" i="13"/>
  <c r="BV83" i="13" l="1"/>
  <c r="BY83" i="13"/>
  <c r="BA83" i="13"/>
  <c r="BD83" i="13" s="1"/>
  <c r="H194" i="12"/>
  <c r="I194" i="12" s="1"/>
  <c r="AK84" i="13"/>
  <c r="AT84" i="13" s="1"/>
  <c r="CC83" i="13"/>
  <c r="N195" i="12"/>
  <c r="Q83" i="13"/>
  <c r="Z84" i="13" s="1"/>
  <c r="F294" i="7" s="1"/>
  <c r="BR83" i="13"/>
  <c r="BS84" i="13" s="1"/>
  <c r="K83" i="13"/>
  <c r="O83" i="13"/>
  <c r="BJ93" i="13"/>
  <c r="BU83" i="13" l="1"/>
  <c r="BX83" i="13"/>
  <c r="J195" i="12"/>
  <c r="AW84" i="13"/>
  <c r="AZ84" i="13" s="1"/>
  <c r="AJ84" i="13"/>
  <c r="AS84" i="13" s="1"/>
  <c r="CB83" i="13"/>
  <c r="BH84" i="13"/>
  <c r="N83" i="13"/>
  <c r="BQ84" i="13"/>
  <c r="J84" i="13"/>
  <c r="BN84" i="13"/>
  <c r="BI94" i="13"/>
  <c r="BC84" i="13" l="1"/>
  <c r="AV84" i="13"/>
  <c r="AY84" i="13" s="1"/>
  <c r="AI84" i="13"/>
  <c r="AR84" i="13" s="1"/>
  <c r="CA83" i="13"/>
  <c r="CD83" i="13" s="1"/>
  <c r="CE83" i="13" s="1"/>
  <c r="M84" i="13"/>
  <c r="S84" i="13"/>
  <c r="AB85" i="13" s="1"/>
  <c r="Q295" i="7"/>
  <c r="O295" i="7"/>
  <c r="R295" i="7"/>
  <c r="P295" i="7"/>
  <c r="N295" i="7"/>
  <c r="G295" i="7"/>
  <c r="J295" i="7"/>
  <c r="I295" i="7"/>
  <c r="K295" i="7"/>
  <c r="H295" i="7"/>
  <c r="BP84" i="13"/>
  <c r="I84" i="13"/>
  <c r="BM84" i="13"/>
  <c r="BK94" i="13"/>
  <c r="BW84" i="13" l="1"/>
  <c r="BZ84" i="13"/>
  <c r="BB84" i="13"/>
  <c r="AU84" i="13"/>
  <c r="AX84" i="13" s="1"/>
  <c r="P84" i="13"/>
  <c r="L295" i="7"/>
  <c r="G195" i="12" s="1"/>
  <c r="S295" i="7"/>
  <c r="K195" i="12" s="1"/>
  <c r="L195" i="12" s="1"/>
  <c r="M195" i="12" s="1"/>
  <c r="R84" i="13"/>
  <c r="AA85" i="13" s="1"/>
  <c r="L84" i="13"/>
  <c r="BO84" i="13"/>
  <c r="H84" i="13"/>
  <c r="BL84" i="13"/>
  <c r="BJ94" i="13"/>
  <c r="BV84" i="13" l="1"/>
  <c r="BY84" i="13"/>
  <c r="BA84" i="13"/>
  <c r="BD84" i="13" s="1"/>
  <c r="H195" i="12"/>
  <c r="I195" i="12" s="1"/>
  <c r="AK85" i="13"/>
  <c r="AT85" i="13" s="1"/>
  <c r="CC84" i="13"/>
  <c r="K84" i="13"/>
  <c r="Q84" i="13"/>
  <c r="Z85" i="13" s="1"/>
  <c r="F295" i="7" s="1"/>
  <c r="BR84" i="13"/>
  <c r="BS85" i="13" s="1"/>
  <c r="N196" i="12"/>
  <c r="O84" i="13"/>
  <c r="BI95" i="13"/>
  <c r="BU84" i="13" l="1"/>
  <c r="BX84" i="13"/>
  <c r="J196" i="12"/>
  <c r="AW85" i="13"/>
  <c r="AZ85" i="13" s="1"/>
  <c r="AJ85" i="13"/>
  <c r="AS85" i="13" s="1"/>
  <c r="CB84" i="13"/>
  <c r="N84" i="13"/>
  <c r="BH85" i="13"/>
  <c r="BQ85" i="13"/>
  <c r="J85" i="13"/>
  <c r="BN85" i="13"/>
  <c r="BK95" i="13"/>
  <c r="BC85" i="13" l="1"/>
  <c r="AV85" i="13"/>
  <c r="AY85" i="13" s="1"/>
  <c r="AI85" i="13"/>
  <c r="AR85" i="13" s="1"/>
  <c r="CA84" i="13"/>
  <c r="CD84" i="13" s="1"/>
  <c r="CE84" i="13" s="1"/>
  <c r="I85" i="13"/>
  <c r="BP85" i="13"/>
  <c r="BM85" i="13"/>
  <c r="I296" i="7"/>
  <c r="N296" i="7"/>
  <c r="J296" i="7"/>
  <c r="K296" i="7"/>
  <c r="P296" i="7"/>
  <c r="Q296" i="7"/>
  <c r="O296" i="7"/>
  <c r="G296" i="7"/>
  <c r="H296" i="7"/>
  <c r="R296" i="7"/>
  <c r="S85" i="13"/>
  <c r="AB86" i="13" s="1"/>
  <c r="M85" i="13"/>
  <c r="BJ95" i="13"/>
  <c r="BI96" i="13"/>
  <c r="BW85" i="13" l="1"/>
  <c r="BZ85" i="13"/>
  <c r="BB85" i="13"/>
  <c r="AU85" i="13"/>
  <c r="AX85" i="13" s="1"/>
  <c r="P85" i="13"/>
  <c r="L296" i="7"/>
  <c r="G196" i="12" s="1"/>
  <c r="L85" i="13"/>
  <c r="R85" i="13"/>
  <c r="AA86" i="13" s="1"/>
  <c r="S296" i="7"/>
  <c r="K196" i="12" s="1"/>
  <c r="L196" i="12" s="1"/>
  <c r="M196" i="12" s="1"/>
  <c r="BO85" i="13"/>
  <c r="H85" i="13"/>
  <c r="BL85" i="13"/>
  <c r="BV85" i="13" l="1"/>
  <c r="BY85" i="13"/>
  <c r="BA85" i="13"/>
  <c r="BD85" i="13" s="1"/>
  <c r="H196" i="12"/>
  <c r="I196" i="12" s="1"/>
  <c r="AK86" i="13"/>
  <c r="AT86" i="13" s="1"/>
  <c r="CC85" i="13"/>
  <c r="Q85" i="13"/>
  <c r="Z86" i="13" s="1"/>
  <c r="F296" i="7" s="1"/>
  <c r="BR85" i="13"/>
  <c r="BS86" i="13" s="1"/>
  <c r="K85" i="13"/>
  <c r="N197" i="12"/>
  <c r="O85" i="13"/>
  <c r="BK96" i="13"/>
  <c r="BU85" i="13" l="1"/>
  <c r="BX85" i="13"/>
  <c r="J197" i="12"/>
  <c r="AW86" i="13"/>
  <c r="AZ86" i="13" s="1"/>
  <c r="AJ86" i="13"/>
  <c r="AS86" i="13" s="1"/>
  <c r="CB85" i="13"/>
  <c r="BQ86" i="13"/>
  <c r="J86" i="13"/>
  <c r="BN86" i="13"/>
  <c r="N85" i="13"/>
  <c r="BH86" i="13"/>
  <c r="BJ96" i="13"/>
  <c r="BC86" i="13" l="1"/>
  <c r="AV86" i="13"/>
  <c r="AY86" i="13" s="1"/>
  <c r="AI86" i="13"/>
  <c r="AR86" i="13" s="1"/>
  <c r="CA85" i="13"/>
  <c r="CD85" i="13" s="1"/>
  <c r="I86" i="13"/>
  <c r="BP86" i="13"/>
  <c r="BM86" i="13"/>
  <c r="S86" i="13"/>
  <c r="AB87" i="13" s="1"/>
  <c r="M86" i="13"/>
  <c r="I297" i="7"/>
  <c r="R297" i="7"/>
  <c r="N297" i="7"/>
  <c r="G297" i="7"/>
  <c r="P297" i="7"/>
  <c r="O297" i="7"/>
  <c r="J297" i="7"/>
  <c r="H297" i="7"/>
  <c r="K297" i="7"/>
  <c r="Q297" i="7"/>
  <c r="BI97" i="13"/>
  <c r="BJ97" i="13"/>
  <c r="BW86" i="13" l="1"/>
  <c r="BZ86" i="13"/>
  <c r="BB86" i="13"/>
  <c r="AU86" i="13"/>
  <c r="AX86" i="13" s="1"/>
  <c r="CE85" i="13"/>
  <c r="S297" i="7"/>
  <c r="K197" i="12" s="1"/>
  <c r="L197" i="12" s="1"/>
  <c r="M197" i="12" s="1"/>
  <c r="BO86" i="13"/>
  <c r="H86" i="13"/>
  <c r="BL86" i="13"/>
  <c r="L297" i="7"/>
  <c r="G197" i="12" s="1"/>
  <c r="R86" i="13"/>
  <c r="AA87" i="13" s="1"/>
  <c r="L86" i="13"/>
  <c r="P86" i="13"/>
  <c r="BK97" i="13"/>
  <c r="BV86" i="13" l="1"/>
  <c r="BY86" i="13"/>
  <c r="BA86" i="13"/>
  <c r="BD86" i="13" s="1"/>
  <c r="H197" i="12"/>
  <c r="I197" i="12" s="1"/>
  <c r="AK87" i="13"/>
  <c r="AT87" i="13" s="1"/>
  <c r="CC86" i="13"/>
  <c r="N198" i="12"/>
  <c r="O86" i="13"/>
  <c r="Q86" i="13"/>
  <c r="Z87" i="13" s="1"/>
  <c r="F297" i="7" s="1"/>
  <c r="K86" i="13"/>
  <c r="BR86" i="13"/>
  <c r="BS87" i="13" s="1"/>
  <c r="BJ98" i="13"/>
  <c r="BU86" i="13" l="1"/>
  <c r="BX86" i="13"/>
  <c r="J198" i="12"/>
  <c r="AW87" i="13"/>
  <c r="AZ87" i="13" s="1"/>
  <c r="AJ87" i="13"/>
  <c r="AS87" i="13" s="1"/>
  <c r="CB86" i="13"/>
  <c r="BQ87" i="13"/>
  <c r="J87" i="13"/>
  <c r="BN87" i="13"/>
  <c r="BH87" i="13"/>
  <c r="N86" i="13"/>
  <c r="BK98" i="13"/>
  <c r="BI98" i="13"/>
  <c r="BC87" i="13" l="1"/>
  <c r="AV87" i="13"/>
  <c r="AY87" i="13" s="1"/>
  <c r="AI87" i="13"/>
  <c r="AR87" i="13" s="1"/>
  <c r="CA86" i="13"/>
  <c r="CD86" i="13" s="1"/>
  <c r="BP87" i="13"/>
  <c r="I87" i="13"/>
  <c r="BM87" i="13"/>
  <c r="K298" i="7"/>
  <c r="G298" i="7"/>
  <c r="R298" i="7"/>
  <c r="N298" i="7"/>
  <c r="P298" i="7"/>
  <c r="Q298" i="7"/>
  <c r="H298" i="7"/>
  <c r="I298" i="7"/>
  <c r="J298" i="7"/>
  <c r="O298" i="7"/>
  <c r="S87" i="13"/>
  <c r="AB88" i="13" s="1"/>
  <c r="M87" i="13"/>
  <c r="BW87" i="13" l="1"/>
  <c r="BZ87" i="13"/>
  <c r="BB87" i="13"/>
  <c r="AU87" i="13"/>
  <c r="AX87" i="13" s="1"/>
  <c r="CE86" i="13"/>
  <c r="L298" i="7"/>
  <c r="G198" i="12" s="1"/>
  <c r="L87" i="13"/>
  <c r="R87" i="13"/>
  <c r="AA88" i="13" s="1"/>
  <c r="H87" i="13"/>
  <c r="BO87" i="13"/>
  <c r="BL87" i="13"/>
  <c r="P87" i="13"/>
  <c r="S298" i="7"/>
  <c r="K198" i="12" s="1"/>
  <c r="L198" i="12" s="1"/>
  <c r="M198" i="12" s="1"/>
  <c r="BK99" i="13"/>
  <c r="BI99" i="13"/>
  <c r="BJ99" i="13"/>
  <c r="BV87" i="13" l="1"/>
  <c r="BY87" i="13"/>
  <c r="BA87" i="13"/>
  <c r="BD87" i="13" s="1"/>
  <c r="H198" i="12"/>
  <c r="I198" i="12" s="1"/>
  <c r="AK88" i="13"/>
  <c r="AT88" i="13" s="1"/>
  <c r="CC87" i="13"/>
  <c r="Q87" i="13"/>
  <c r="Z88" i="13" s="1"/>
  <c r="F298" i="7" s="1"/>
  <c r="K87" i="13"/>
  <c r="BR87" i="13"/>
  <c r="BS88" i="13" s="1"/>
  <c r="N199" i="12"/>
  <c r="O87" i="13"/>
  <c r="BU87" i="13" l="1"/>
  <c r="BX87" i="13"/>
  <c r="J199" i="12"/>
  <c r="AW88" i="13"/>
  <c r="AZ88" i="13" s="1"/>
  <c r="AJ88" i="13"/>
  <c r="AS88" i="13" s="1"/>
  <c r="CB87" i="13"/>
  <c r="J88" i="13"/>
  <c r="BQ88" i="13"/>
  <c r="BN88" i="13"/>
  <c r="N87" i="13"/>
  <c r="BH88" i="13"/>
  <c r="BC88" i="13" l="1"/>
  <c r="AV88" i="13"/>
  <c r="AY88" i="13" s="1"/>
  <c r="AI88" i="13"/>
  <c r="AR88" i="13" s="1"/>
  <c r="CA87" i="13"/>
  <c r="CD87" i="13" s="1"/>
  <c r="CE87" i="13" s="1"/>
  <c r="I88" i="13"/>
  <c r="BP88" i="13"/>
  <c r="BM88" i="13"/>
  <c r="O299" i="7"/>
  <c r="R299" i="7"/>
  <c r="P299" i="7"/>
  <c r="N299" i="7"/>
  <c r="K299" i="7"/>
  <c r="Q299" i="7"/>
  <c r="H299" i="7"/>
  <c r="J299" i="7"/>
  <c r="G299" i="7"/>
  <c r="I299" i="7"/>
  <c r="S88" i="13"/>
  <c r="AB89" i="13" s="1"/>
  <c r="M88" i="13"/>
  <c r="BK100" i="13"/>
  <c r="BI100" i="13"/>
  <c r="BJ100" i="13"/>
  <c r="BW88" i="13" l="1"/>
  <c r="BZ88" i="13"/>
  <c r="BB88" i="13"/>
  <c r="AU88" i="13"/>
  <c r="AX88" i="13" s="1"/>
  <c r="H88" i="13"/>
  <c r="BL88" i="13"/>
  <c r="BO88" i="13"/>
  <c r="P88" i="13"/>
  <c r="S299" i="7"/>
  <c r="K199" i="12" s="1"/>
  <c r="L199" i="12" s="1"/>
  <c r="M199" i="12" s="1"/>
  <c r="R88" i="13"/>
  <c r="AA89" i="13" s="1"/>
  <c r="L88" i="13"/>
  <c r="L299" i="7"/>
  <c r="G199" i="12" s="1"/>
  <c r="BV88" i="13" l="1"/>
  <c r="BY88" i="13"/>
  <c r="BA88" i="13"/>
  <c r="BD88" i="13" s="1"/>
  <c r="H199" i="12"/>
  <c r="I199" i="12" s="1"/>
  <c r="AK89" i="13"/>
  <c r="AT89" i="13" s="1"/>
  <c r="CC88" i="13"/>
  <c r="Q88" i="13"/>
  <c r="Z89" i="13" s="1"/>
  <c r="F299" i="7" s="1"/>
  <c r="K88" i="13"/>
  <c r="BR88" i="13"/>
  <c r="BS89" i="13" s="1"/>
  <c r="O88" i="13"/>
  <c r="N200" i="12"/>
  <c r="BU88" i="13" l="1"/>
  <c r="BX88" i="13"/>
  <c r="J200" i="12"/>
  <c r="AJ89" i="13"/>
  <c r="AS89" i="13" s="1"/>
  <c r="CB88" i="13"/>
  <c r="N88" i="13"/>
  <c r="BH89" i="13"/>
  <c r="BI101" i="13"/>
  <c r="BJ101" i="13"/>
  <c r="BK101" i="13"/>
  <c r="AW89" i="13" l="1"/>
  <c r="AZ89" i="13" s="1"/>
  <c r="AV89" i="13"/>
  <c r="AY89" i="13" s="1"/>
  <c r="BN89" i="13"/>
  <c r="J89" i="13"/>
  <c r="M89" i="13" s="1"/>
  <c r="BQ89" i="13"/>
  <c r="AI89" i="13"/>
  <c r="AR89" i="13" s="1"/>
  <c r="CA88" i="13"/>
  <c r="CD88" i="13" s="1"/>
  <c r="I89" i="13"/>
  <c r="BP89" i="13"/>
  <c r="BM89" i="13"/>
  <c r="I300" i="7"/>
  <c r="P300" i="7"/>
  <c r="O300" i="7"/>
  <c r="Q300" i="7"/>
  <c r="G300" i="7"/>
  <c r="K300" i="7"/>
  <c r="R300" i="7"/>
  <c r="H300" i="7"/>
  <c r="N300" i="7"/>
  <c r="J300" i="7"/>
  <c r="S89" i="13" l="1"/>
  <c r="AB90" i="13" s="1"/>
  <c r="BW89" i="13"/>
  <c r="BZ89" i="13"/>
  <c r="BB89" i="13"/>
  <c r="BC89" i="13"/>
  <c r="AU89" i="13"/>
  <c r="AX89" i="13" s="1"/>
  <c r="CE88" i="13"/>
  <c r="R89" i="13"/>
  <c r="AA90" i="13" s="1"/>
  <c r="L89" i="13"/>
  <c r="L300" i="7"/>
  <c r="G200" i="12" s="1"/>
  <c r="P89" i="13"/>
  <c r="S300" i="7"/>
  <c r="K200" i="12" s="1"/>
  <c r="L200" i="12" s="1"/>
  <c r="M200" i="12" s="1"/>
  <c r="BO89" i="13"/>
  <c r="H89" i="13"/>
  <c r="BL89" i="13"/>
  <c r="BI102" i="13"/>
  <c r="BJ102" i="13"/>
  <c r="BK102" i="13"/>
  <c r="BV89" i="13" l="1"/>
  <c r="BY89" i="13"/>
  <c r="H200" i="12"/>
  <c r="I200" i="12" s="1"/>
  <c r="BA89" i="13"/>
  <c r="BD89" i="13" s="1"/>
  <c r="AK90" i="13"/>
  <c r="AT90" i="13" s="1"/>
  <c r="CC89" i="13"/>
  <c r="K89" i="13"/>
  <c r="BR89" i="13"/>
  <c r="BS90" i="13" s="1"/>
  <c r="Q89" i="13"/>
  <c r="Z90" i="13" s="1"/>
  <c r="F300" i="7" s="1"/>
  <c r="N201" i="12"/>
  <c r="O89" i="13"/>
  <c r="BU89" i="13" l="1"/>
  <c r="BX89" i="13"/>
  <c r="J201" i="12"/>
  <c r="AW90" i="13"/>
  <c r="AZ90" i="13" s="1"/>
  <c r="AJ90" i="13"/>
  <c r="AS90" i="13" s="1"/>
  <c r="CB89" i="13"/>
  <c r="J90" i="13"/>
  <c r="BQ90" i="13"/>
  <c r="BN90" i="13"/>
  <c r="BH90" i="13"/>
  <c r="N89" i="13"/>
  <c r="BI103" i="13"/>
  <c r="BC90" i="13" l="1"/>
  <c r="AV90" i="13"/>
  <c r="AY90" i="13" s="1"/>
  <c r="AI90" i="13"/>
  <c r="AR90" i="13" s="1"/>
  <c r="CA89" i="13"/>
  <c r="CD89" i="13" s="1"/>
  <c r="CE89" i="13" s="1"/>
  <c r="I90" i="13"/>
  <c r="BP90" i="13"/>
  <c r="BM90" i="13"/>
  <c r="S90" i="13"/>
  <c r="AB91" i="13" s="1"/>
  <c r="M90" i="13"/>
  <c r="J301" i="7"/>
  <c r="G301" i="7"/>
  <c r="K301" i="7"/>
  <c r="N301" i="7"/>
  <c r="O301" i="7"/>
  <c r="H301" i="7"/>
  <c r="P301" i="7"/>
  <c r="Q301" i="7"/>
  <c r="I301" i="7"/>
  <c r="R301" i="7"/>
  <c r="BK103" i="13"/>
  <c r="BJ103" i="13"/>
  <c r="BW90" i="13" l="1"/>
  <c r="BZ90" i="13"/>
  <c r="BB90" i="13"/>
  <c r="AU90" i="13"/>
  <c r="AX90" i="13" s="1"/>
  <c r="L90" i="13"/>
  <c r="R90" i="13"/>
  <c r="AA91" i="13" s="1"/>
  <c r="H90" i="13"/>
  <c r="BO90" i="13"/>
  <c r="BL90" i="13"/>
  <c r="L301" i="7"/>
  <c r="G201" i="12" s="1"/>
  <c r="S301" i="7"/>
  <c r="K201" i="12" s="1"/>
  <c r="L201" i="12" s="1"/>
  <c r="M201" i="12" s="1"/>
  <c r="P90" i="13"/>
  <c r="BI104" i="13"/>
  <c r="BV90" i="13" l="1"/>
  <c r="BY90" i="13"/>
  <c r="H201" i="12"/>
  <c r="I201" i="12" s="1"/>
  <c r="BA90" i="13"/>
  <c r="BD90" i="13" s="1"/>
  <c r="AK91" i="13"/>
  <c r="AT91" i="13" s="1"/>
  <c r="CC90" i="13"/>
  <c r="N202" i="12"/>
  <c r="K90" i="13"/>
  <c r="BR90" i="13"/>
  <c r="BS91" i="13" s="1"/>
  <c r="Q90" i="13"/>
  <c r="Z91" i="13" s="1"/>
  <c r="F301" i="7" s="1"/>
  <c r="O90" i="13"/>
  <c r="BU90" i="13" l="1"/>
  <c r="BX90" i="13"/>
  <c r="J202" i="12"/>
  <c r="AW91" i="13"/>
  <c r="AZ91" i="13" s="1"/>
  <c r="AJ91" i="13"/>
  <c r="AS91" i="13" s="1"/>
  <c r="CB90" i="13"/>
  <c r="BQ91" i="13"/>
  <c r="J91" i="13"/>
  <c r="BN91" i="13"/>
  <c r="BH91" i="13"/>
  <c r="N90" i="13"/>
  <c r="BK104" i="13"/>
  <c r="BJ104" i="13"/>
  <c r="BC91" i="13" l="1"/>
  <c r="AV91" i="13"/>
  <c r="AY91" i="13" s="1"/>
  <c r="AI91" i="13"/>
  <c r="AR91" i="13" s="1"/>
  <c r="CA90" i="13"/>
  <c r="CD90" i="13" s="1"/>
  <c r="CE90" i="13" s="1"/>
  <c r="I91" i="13"/>
  <c r="BP91" i="13"/>
  <c r="BM91" i="13"/>
  <c r="M91" i="13"/>
  <c r="S91" i="13"/>
  <c r="AB92" i="13" s="1"/>
  <c r="N302" i="7"/>
  <c r="G302" i="7"/>
  <c r="I302" i="7"/>
  <c r="R302" i="7"/>
  <c r="P302" i="7"/>
  <c r="O302" i="7"/>
  <c r="J302" i="7"/>
  <c r="H302" i="7"/>
  <c r="K302" i="7"/>
  <c r="Q302" i="7"/>
  <c r="BI105" i="13"/>
  <c r="BW91" i="13" l="1"/>
  <c r="BZ91" i="13"/>
  <c r="BB91" i="13"/>
  <c r="AU91" i="13"/>
  <c r="AX91" i="13" s="1"/>
  <c r="L302" i="7"/>
  <c r="G202" i="12" s="1"/>
  <c r="BO91" i="13"/>
  <c r="H91" i="13"/>
  <c r="BL91" i="13"/>
  <c r="L91" i="13"/>
  <c r="R91" i="13"/>
  <c r="AA92" i="13" s="1"/>
  <c r="S302" i="7"/>
  <c r="K202" i="12" s="1"/>
  <c r="L202" i="12" s="1"/>
  <c r="M202" i="12" s="1"/>
  <c r="P91" i="13"/>
  <c r="BV91" i="13" l="1"/>
  <c r="BY91" i="13"/>
  <c r="BA91" i="13"/>
  <c r="BD91" i="13" s="1"/>
  <c r="H202" i="12"/>
  <c r="I202" i="12" s="1"/>
  <c r="AK92" i="13"/>
  <c r="AT92" i="13" s="1"/>
  <c r="CC91" i="13"/>
  <c r="O91" i="13"/>
  <c r="N203" i="12"/>
  <c r="K91" i="13"/>
  <c r="Q91" i="13"/>
  <c r="Z92" i="13" s="1"/>
  <c r="F302" i="7" s="1"/>
  <c r="BR91" i="13"/>
  <c r="BS92" i="13" s="1"/>
  <c r="BK105" i="13"/>
  <c r="BJ105" i="13"/>
  <c r="BU91" i="13" l="1"/>
  <c r="BX91" i="13"/>
  <c r="J203" i="12"/>
  <c r="AW92" i="13"/>
  <c r="AZ92" i="13" s="1"/>
  <c r="AJ92" i="13"/>
  <c r="AS92" i="13" s="1"/>
  <c r="CB91" i="13"/>
  <c r="N91" i="13"/>
  <c r="BH92" i="13"/>
  <c r="BQ92" i="13"/>
  <c r="J92" i="13"/>
  <c r="BN92" i="13"/>
  <c r="BC92" i="13" l="1"/>
  <c r="AV92" i="13"/>
  <c r="AY92" i="13" s="1"/>
  <c r="AI92" i="13"/>
  <c r="AR92" i="13" s="1"/>
  <c r="CA91" i="13"/>
  <c r="CD91" i="13" s="1"/>
  <c r="M92" i="13"/>
  <c r="S92" i="13"/>
  <c r="AB93" i="13" s="1"/>
  <c r="BP92" i="13"/>
  <c r="I92" i="13"/>
  <c r="BM92" i="13"/>
  <c r="I303" i="7"/>
  <c r="H303" i="7"/>
  <c r="Q303" i="7"/>
  <c r="P303" i="7"/>
  <c r="J303" i="7"/>
  <c r="G303" i="7"/>
  <c r="O303" i="7"/>
  <c r="N303" i="7"/>
  <c r="K303" i="7"/>
  <c r="R303" i="7"/>
  <c r="BI106" i="13"/>
  <c r="BJ106" i="13"/>
  <c r="BK106" i="13"/>
  <c r="BW92" i="13" l="1"/>
  <c r="BZ92" i="13"/>
  <c r="BB92" i="13"/>
  <c r="AU92" i="13"/>
  <c r="AX92" i="13" s="1"/>
  <c r="CE91" i="13"/>
  <c r="S303" i="7"/>
  <c r="K203" i="12" s="1"/>
  <c r="L203" i="12" s="1"/>
  <c r="M203" i="12" s="1"/>
  <c r="L303" i="7"/>
  <c r="G203" i="12" s="1"/>
  <c r="L92" i="13"/>
  <c r="R92" i="13"/>
  <c r="AA93" i="13" s="1"/>
  <c r="P92" i="13"/>
  <c r="BO92" i="13"/>
  <c r="H92" i="13"/>
  <c r="BL92" i="13"/>
  <c r="BV92" i="13" l="1"/>
  <c r="BY92" i="13"/>
  <c r="BA92" i="13"/>
  <c r="BD92" i="13" s="1"/>
  <c r="H203" i="12"/>
  <c r="I203" i="12" s="1"/>
  <c r="AK93" i="13"/>
  <c r="AT93" i="13" s="1"/>
  <c r="CC92" i="13"/>
  <c r="N204" i="12"/>
  <c r="BR92" i="13"/>
  <c r="BS93" i="13" s="1"/>
  <c r="Q92" i="13"/>
  <c r="Z93" i="13" s="1"/>
  <c r="F303" i="7" s="1"/>
  <c r="K92" i="13"/>
  <c r="O92" i="13"/>
  <c r="BI107" i="13"/>
  <c r="BU92" i="13" l="1"/>
  <c r="BX92" i="13"/>
  <c r="J204" i="12"/>
  <c r="AW93" i="13"/>
  <c r="AZ93" i="13" s="1"/>
  <c r="AJ93" i="13"/>
  <c r="AS93" i="13" s="1"/>
  <c r="CB92" i="13"/>
  <c r="BH93" i="13"/>
  <c r="BQ93" i="13"/>
  <c r="J93" i="13"/>
  <c r="BN93" i="13"/>
  <c r="N92" i="13"/>
  <c r="BK107" i="13"/>
  <c r="BJ107" i="13"/>
  <c r="BC93" i="13" l="1"/>
  <c r="AV93" i="13"/>
  <c r="AY93" i="13" s="1"/>
  <c r="AI93" i="13"/>
  <c r="AR93" i="13" s="1"/>
  <c r="CA92" i="13"/>
  <c r="CD92" i="13" s="1"/>
  <c r="CE92" i="13" s="1"/>
  <c r="BP93" i="13"/>
  <c r="I93" i="13"/>
  <c r="BM93" i="13"/>
  <c r="G304" i="7"/>
  <c r="I304" i="7"/>
  <c r="O304" i="7"/>
  <c r="J304" i="7"/>
  <c r="H304" i="7"/>
  <c r="N304" i="7"/>
  <c r="K304" i="7"/>
  <c r="R304" i="7"/>
  <c r="P304" i="7"/>
  <c r="Q304" i="7"/>
  <c r="M93" i="13"/>
  <c r="S93" i="13"/>
  <c r="AB94" i="13" s="1"/>
  <c r="BI108" i="13"/>
  <c r="BW93" i="13" l="1"/>
  <c r="BZ93" i="13"/>
  <c r="BB93" i="13"/>
  <c r="AU93" i="13"/>
  <c r="AX93" i="13" s="1"/>
  <c r="L304" i="7"/>
  <c r="G204" i="12" s="1"/>
  <c r="L93" i="13"/>
  <c r="R93" i="13"/>
  <c r="AA94" i="13" s="1"/>
  <c r="BO93" i="13"/>
  <c r="H93" i="13"/>
  <c r="BL93" i="13"/>
  <c r="P93" i="13"/>
  <c r="S304" i="7"/>
  <c r="K204" i="12" s="1"/>
  <c r="L204" i="12" s="1"/>
  <c r="M204" i="12" s="1"/>
  <c r="BJ108" i="13"/>
  <c r="BV93" i="13" l="1"/>
  <c r="BY93" i="13"/>
  <c r="BA93" i="13"/>
  <c r="BD93" i="13" s="1"/>
  <c r="H204" i="12"/>
  <c r="I204" i="12" s="1"/>
  <c r="AK94" i="13"/>
  <c r="AT94" i="13" s="1"/>
  <c r="CC93" i="13"/>
  <c r="Q93" i="13"/>
  <c r="Z94" i="13" s="1"/>
  <c r="F304" i="7" s="1"/>
  <c r="K93" i="13"/>
  <c r="BR93" i="13"/>
  <c r="BS94" i="13" s="1"/>
  <c r="N205" i="12"/>
  <c r="O93" i="13"/>
  <c r="BK108" i="13"/>
  <c r="BI109" i="13"/>
  <c r="BU93" i="13" l="1"/>
  <c r="BX93" i="13"/>
  <c r="J205" i="12"/>
  <c r="AW94" i="13"/>
  <c r="AZ94" i="13" s="1"/>
  <c r="AJ94" i="13"/>
  <c r="AS94" i="13" s="1"/>
  <c r="CB93" i="13"/>
  <c r="BH94" i="13"/>
  <c r="J94" i="13"/>
  <c r="BQ94" i="13"/>
  <c r="BN94" i="13"/>
  <c r="N93" i="13"/>
  <c r="BC94" i="13" l="1"/>
  <c r="AV94" i="13"/>
  <c r="AY94" i="13" s="1"/>
  <c r="AI94" i="13"/>
  <c r="AR94" i="13" s="1"/>
  <c r="CA93" i="13"/>
  <c r="CD93" i="13" s="1"/>
  <c r="Q305" i="7"/>
  <c r="N305" i="7"/>
  <c r="K305" i="7"/>
  <c r="J305" i="7"/>
  <c r="H305" i="7"/>
  <c r="P305" i="7"/>
  <c r="I305" i="7"/>
  <c r="O305" i="7"/>
  <c r="G305" i="7"/>
  <c r="R305" i="7"/>
  <c r="M94" i="13"/>
  <c r="S94" i="13"/>
  <c r="AB95" i="13" s="1"/>
  <c r="BP94" i="13"/>
  <c r="I94" i="13"/>
  <c r="BM94" i="13"/>
  <c r="BJ109" i="13"/>
  <c r="BW94" i="13" l="1"/>
  <c r="BZ94" i="13"/>
  <c r="BB94" i="13"/>
  <c r="AU94" i="13"/>
  <c r="AX94" i="13" s="1"/>
  <c r="CE93" i="13"/>
  <c r="P94" i="13"/>
  <c r="H94" i="13"/>
  <c r="BO94" i="13"/>
  <c r="BL94" i="13"/>
  <c r="R94" i="13"/>
  <c r="AA95" i="13" s="1"/>
  <c r="L94" i="13"/>
  <c r="L305" i="7"/>
  <c r="G205" i="12" s="1"/>
  <c r="S305" i="7"/>
  <c r="K205" i="12" s="1"/>
  <c r="L205" i="12" s="1"/>
  <c r="M205" i="12" s="1"/>
  <c r="BK109" i="13"/>
  <c r="BV94" i="13" l="1"/>
  <c r="BY94" i="13"/>
  <c r="H205" i="12"/>
  <c r="I205" i="12" s="1"/>
  <c r="BA94" i="13"/>
  <c r="BD94" i="13" s="1"/>
  <c r="AK95" i="13"/>
  <c r="AT95" i="13" s="1"/>
  <c r="CC94" i="13"/>
  <c r="N206" i="12"/>
  <c r="O94" i="13"/>
  <c r="Q94" i="13"/>
  <c r="Z95" i="13" s="1"/>
  <c r="F305" i="7" s="1"/>
  <c r="K94" i="13"/>
  <c r="BR94" i="13"/>
  <c r="BS95" i="13" s="1"/>
  <c r="BU94" i="13" l="1"/>
  <c r="BX94" i="13"/>
  <c r="J206" i="12"/>
  <c r="AW95" i="13"/>
  <c r="AZ95" i="13" s="1"/>
  <c r="AJ95" i="13"/>
  <c r="AS95" i="13" s="1"/>
  <c r="CB94" i="13"/>
  <c r="BH95" i="13"/>
  <c r="N94" i="13"/>
  <c r="J95" i="13"/>
  <c r="BQ95" i="13"/>
  <c r="BN95" i="13"/>
  <c r="BI110" i="13"/>
  <c r="BJ110" i="13"/>
  <c r="BK110" i="13"/>
  <c r="BC95" i="13" l="1"/>
  <c r="AV95" i="13"/>
  <c r="AY95" i="13" s="1"/>
  <c r="AI95" i="13"/>
  <c r="AR95" i="13" s="1"/>
  <c r="CA94" i="13"/>
  <c r="CD94" i="13" s="1"/>
  <c r="CE94" i="13" s="1"/>
  <c r="S95" i="13"/>
  <c r="AB96" i="13" s="1"/>
  <c r="M95" i="13"/>
  <c r="N306" i="7"/>
  <c r="O306" i="7"/>
  <c r="Q306" i="7"/>
  <c r="G306" i="7"/>
  <c r="K306" i="7"/>
  <c r="H306" i="7"/>
  <c r="P306" i="7"/>
  <c r="I306" i="7"/>
  <c r="J306" i="7"/>
  <c r="R306" i="7"/>
  <c r="BP95" i="13"/>
  <c r="I95" i="13"/>
  <c r="BM95" i="13"/>
  <c r="BW95" i="13" l="1"/>
  <c r="BZ95" i="13"/>
  <c r="BB95" i="13"/>
  <c r="AU95" i="13"/>
  <c r="AX95" i="13" s="1"/>
  <c r="L95" i="13"/>
  <c r="R95" i="13"/>
  <c r="AA96" i="13" s="1"/>
  <c r="S306" i="7"/>
  <c r="K206" i="12" s="1"/>
  <c r="L206" i="12" s="1"/>
  <c r="M206" i="12" s="1"/>
  <c r="P95" i="13"/>
  <c r="H95" i="13"/>
  <c r="BR95" i="13" s="1"/>
  <c r="BS96" i="13" s="1"/>
  <c r="BO95" i="13"/>
  <c r="BL95" i="13"/>
  <c r="L306" i="7"/>
  <c r="G206" i="12" s="1"/>
  <c r="BV95" i="13" l="1"/>
  <c r="BY95" i="13"/>
  <c r="BA95" i="13"/>
  <c r="BD95" i="13" s="1"/>
  <c r="H206" i="12"/>
  <c r="I206" i="12" s="1"/>
  <c r="AK96" i="13"/>
  <c r="AT96" i="13" s="1"/>
  <c r="CC95" i="13"/>
  <c r="N207" i="12"/>
  <c r="O95" i="13"/>
  <c r="K95" i="13"/>
  <c r="Q95" i="13"/>
  <c r="Z96" i="13" s="1"/>
  <c r="F306" i="7" s="1"/>
  <c r="BI111" i="13"/>
  <c r="BJ111" i="13"/>
  <c r="BK111" i="13"/>
  <c r="BU95" i="13" l="1"/>
  <c r="BX95" i="13"/>
  <c r="J207" i="12"/>
  <c r="AW96" i="13"/>
  <c r="AZ96" i="13" s="1"/>
  <c r="AJ96" i="13"/>
  <c r="AS96" i="13" s="1"/>
  <c r="CB95" i="13"/>
  <c r="N95" i="13"/>
  <c r="BH96" i="13"/>
  <c r="BQ96" i="13"/>
  <c r="J96" i="13"/>
  <c r="BN96" i="13"/>
  <c r="BC96" i="13" l="1"/>
  <c r="AV96" i="13"/>
  <c r="AY96" i="13" s="1"/>
  <c r="AI96" i="13"/>
  <c r="AR96" i="13" s="1"/>
  <c r="CA95" i="13"/>
  <c r="CD95" i="13" s="1"/>
  <c r="R307" i="7"/>
  <c r="P307" i="7"/>
  <c r="K307" i="7"/>
  <c r="N307" i="7"/>
  <c r="J307" i="7"/>
  <c r="O307" i="7"/>
  <c r="I307" i="7"/>
  <c r="G307" i="7"/>
  <c r="H307" i="7"/>
  <c r="Q307" i="7"/>
  <c r="BP96" i="13"/>
  <c r="I96" i="13"/>
  <c r="BM96" i="13"/>
  <c r="M96" i="13"/>
  <c r="S96" i="13"/>
  <c r="AB97" i="13" s="1"/>
  <c r="BJ112" i="13"/>
  <c r="BK112" i="13"/>
  <c r="BW96" i="13" l="1"/>
  <c r="BZ96" i="13"/>
  <c r="BB96" i="13"/>
  <c r="AU96" i="13"/>
  <c r="AX96" i="13" s="1"/>
  <c r="CE95" i="13"/>
  <c r="R96" i="13"/>
  <c r="AA97" i="13" s="1"/>
  <c r="L96" i="13"/>
  <c r="BO96" i="13"/>
  <c r="H96" i="13"/>
  <c r="BL96" i="13"/>
  <c r="L307" i="7"/>
  <c r="G207" i="12" s="1"/>
  <c r="S307" i="7"/>
  <c r="K207" i="12" s="1"/>
  <c r="L207" i="12" s="1"/>
  <c r="M207" i="12" s="1"/>
  <c r="P96" i="13"/>
  <c r="BI112" i="13"/>
  <c r="BV96" i="13" l="1"/>
  <c r="BY96" i="13"/>
  <c r="H207" i="12"/>
  <c r="I207" i="12" s="1"/>
  <c r="BA96" i="13"/>
  <c r="BD96" i="13" s="1"/>
  <c r="AK97" i="13"/>
  <c r="AT97" i="13" s="1"/>
  <c r="CC96" i="13"/>
  <c r="N208" i="12"/>
  <c r="O96" i="13"/>
  <c r="K96" i="13"/>
  <c r="Q96" i="13"/>
  <c r="Z97" i="13" s="1"/>
  <c r="F307" i="7" s="1"/>
  <c r="BR96" i="13"/>
  <c r="BS97" i="13" s="1"/>
  <c r="BU96" i="13" l="1"/>
  <c r="BX96" i="13"/>
  <c r="J208" i="12"/>
  <c r="AW97" i="13"/>
  <c r="AZ97" i="13" s="1"/>
  <c r="AJ97" i="13"/>
  <c r="AS97" i="13" s="1"/>
  <c r="CB96" i="13"/>
  <c r="BH97" i="13"/>
  <c r="BQ97" i="13"/>
  <c r="J97" i="13"/>
  <c r="BN97" i="13"/>
  <c r="N96" i="13"/>
  <c r="BI113" i="13"/>
  <c r="BK113" i="13"/>
  <c r="BJ113" i="13"/>
  <c r="BC97" i="13" l="1"/>
  <c r="AV97" i="13"/>
  <c r="AY97" i="13" s="1"/>
  <c r="AI97" i="13"/>
  <c r="AR97" i="13" s="1"/>
  <c r="CA96" i="13"/>
  <c r="CD96" i="13" s="1"/>
  <c r="G308" i="7"/>
  <c r="K308" i="7"/>
  <c r="R308" i="7"/>
  <c r="P308" i="7"/>
  <c r="N308" i="7"/>
  <c r="I308" i="7"/>
  <c r="J308" i="7"/>
  <c r="O308" i="7"/>
  <c r="H308" i="7"/>
  <c r="Q308" i="7"/>
  <c r="M97" i="13"/>
  <c r="S97" i="13"/>
  <c r="AB98" i="13" s="1"/>
  <c r="BP97" i="13"/>
  <c r="BM97" i="13"/>
  <c r="I97" i="13"/>
  <c r="BW97" i="13" l="1"/>
  <c r="BZ97" i="13"/>
  <c r="BB97" i="13"/>
  <c r="AU97" i="13"/>
  <c r="AX97" i="13" s="1"/>
  <c r="CE96" i="13"/>
  <c r="S308" i="7"/>
  <c r="K208" i="12" s="1"/>
  <c r="L208" i="12" s="1"/>
  <c r="M208" i="12" s="1"/>
  <c r="H97" i="13"/>
  <c r="BO97" i="13"/>
  <c r="BL97" i="13"/>
  <c r="P97" i="13"/>
  <c r="L308" i="7"/>
  <c r="G208" i="12" s="1"/>
  <c r="L97" i="13"/>
  <c r="R97" i="13"/>
  <c r="AA98" i="13" s="1"/>
  <c r="BI114" i="13"/>
  <c r="BJ114" i="13"/>
  <c r="BV97" i="13" l="1"/>
  <c r="BY97" i="13"/>
  <c r="H208" i="12"/>
  <c r="I208" i="12" s="1"/>
  <c r="BA97" i="13"/>
  <c r="BD97" i="13" s="1"/>
  <c r="AK98" i="13"/>
  <c r="AT98" i="13" s="1"/>
  <c r="CC97" i="13"/>
  <c r="O97" i="13"/>
  <c r="N209" i="12"/>
  <c r="K97" i="13"/>
  <c r="Q97" i="13"/>
  <c r="Z98" i="13" s="1"/>
  <c r="F308" i="7" s="1"/>
  <c r="BR97" i="13"/>
  <c r="BS98" i="13" s="1"/>
  <c r="BK114" i="13"/>
  <c r="BU97" i="13" l="1"/>
  <c r="BX97" i="13"/>
  <c r="J209" i="12"/>
  <c r="AW98" i="13"/>
  <c r="AZ98" i="13" s="1"/>
  <c r="AJ98" i="13"/>
  <c r="AS98" i="13" s="1"/>
  <c r="CB97" i="13"/>
  <c r="N97" i="13"/>
  <c r="BH98" i="13"/>
  <c r="BQ98" i="13"/>
  <c r="J98" i="13"/>
  <c r="BN98" i="13"/>
  <c r="BI115" i="13"/>
  <c r="BC98" i="13" l="1"/>
  <c r="AV98" i="13"/>
  <c r="AY98" i="13" s="1"/>
  <c r="AI98" i="13"/>
  <c r="AR98" i="13" s="1"/>
  <c r="CA97" i="13"/>
  <c r="CD97" i="13" s="1"/>
  <c r="I98" i="13"/>
  <c r="BM98" i="13"/>
  <c r="BP98" i="13"/>
  <c r="K309" i="7"/>
  <c r="P309" i="7"/>
  <c r="N309" i="7"/>
  <c r="I309" i="7"/>
  <c r="O309" i="7"/>
  <c r="H309" i="7"/>
  <c r="R309" i="7"/>
  <c r="G309" i="7"/>
  <c r="J309" i="7"/>
  <c r="Q309" i="7"/>
  <c r="S98" i="13"/>
  <c r="AB99" i="13" s="1"/>
  <c r="M98" i="13"/>
  <c r="BJ115" i="13"/>
  <c r="BW98" i="13" l="1"/>
  <c r="BZ98" i="13"/>
  <c r="BB98" i="13"/>
  <c r="AU98" i="13"/>
  <c r="AX98" i="13" s="1"/>
  <c r="CE97" i="13"/>
  <c r="L98" i="13"/>
  <c r="R98" i="13"/>
  <c r="AA99" i="13" s="1"/>
  <c r="P98" i="13"/>
  <c r="S309" i="7"/>
  <c r="K209" i="12" s="1"/>
  <c r="L209" i="12" s="1"/>
  <c r="M209" i="12" s="1"/>
  <c r="BO98" i="13"/>
  <c r="H98" i="13"/>
  <c r="BL98" i="13"/>
  <c r="L309" i="7"/>
  <c r="G209" i="12" s="1"/>
  <c r="BK115" i="13"/>
  <c r="BV98" i="13" l="1"/>
  <c r="BY98" i="13"/>
  <c r="BA98" i="13"/>
  <c r="BD98" i="13" s="1"/>
  <c r="H209" i="12"/>
  <c r="I209" i="12" s="1"/>
  <c r="AK99" i="13"/>
  <c r="AT99" i="13" s="1"/>
  <c r="CC98" i="13"/>
  <c r="N210" i="12"/>
  <c r="K98" i="13"/>
  <c r="Q98" i="13"/>
  <c r="Z99" i="13" s="1"/>
  <c r="F309" i="7" s="1"/>
  <c r="BR98" i="13"/>
  <c r="BS99" i="13" s="1"/>
  <c r="O98" i="13"/>
  <c r="BI116" i="13"/>
  <c r="BJ116" i="13"/>
  <c r="BU98" i="13" l="1"/>
  <c r="BX98" i="13"/>
  <c r="J210" i="12"/>
  <c r="AW99" i="13"/>
  <c r="AZ99" i="13" s="1"/>
  <c r="AJ99" i="13"/>
  <c r="AS99" i="13" s="1"/>
  <c r="CB98" i="13"/>
  <c r="BH99" i="13"/>
  <c r="BQ99" i="13"/>
  <c r="J99" i="13"/>
  <c r="BN99" i="13"/>
  <c r="N98" i="13"/>
  <c r="BC99" i="13" l="1"/>
  <c r="AV99" i="13"/>
  <c r="AY99" i="13" s="1"/>
  <c r="AI99" i="13"/>
  <c r="AR99" i="13" s="1"/>
  <c r="CA98" i="13"/>
  <c r="CD98" i="13" s="1"/>
  <c r="CE98" i="13" s="1"/>
  <c r="P310" i="7"/>
  <c r="G310" i="7"/>
  <c r="I310" i="7"/>
  <c r="H310" i="7"/>
  <c r="K310" i="7"/>
  <c r="R310" i="7"/>
  <c r="O310" i="7"/>
  <c r="N310" i="7"/>
  <c r="J310" i="7"/>
  <c r="Q310" i="7"/>
  <c r="I99" i="13"/>
  <c r="BP99" i="13"/>
  <c r="BM99" i="13"/>
  <c r="S99" i="13"/>
  <c r="AB100" i="13" s="1"/>
  <c r="M99" i="13"/>
  <c r="BK116" i="13"/>
  <c r="BW99" i="13" l="1"/>
  <c r="BZ99" i="13"/>
  <c r="BB99" i="13"/>
  <c r="AU99" i="13"/>
  <c r="AX99" i="13" s="1"/>
  <c r="S310" i="7"/>
  <c r="K210" i="12" s="1"/>
  <c r="L210" i="12" s="1"/>
  <c r="M210" i="12" s="1"/>
  <c r="L99" i="13"/>
  <c r="R99" i="13"/>
  <c r="AA100" i="13" s="1"/>
  <c r="BO99" i="13"/>
  <c r="H99" i="13"/>
  <c r="BL99" i="13"/>
  <c r="L310" i="7"/>
  <c r="G210" i="12" s="1"/>
  <c r="P99" i="13"/>
  <c r="BI117" i="13"/>
  <c r="BV99" i="13" l="1"/>
  <c r="BY99" i="13"/>
  <c r="H210" i="12"/>
  <c r="I210" i="12" s="1"/>
  <c r="BA99" i="13"/>
  <c r="BD99" i="13" s="1"/>
  <c r="AK100" i="13"/>
  <c r="AT100" i="13" s="1"/>
  <c r="CC99" i="13"/>
  <c r="N211" i="12"/>
  <c r="BR99" i="13"/>
  <c r="BS100" i="13" s="1"/>
  <c r="K99" i="13"/>
  <c r="Q99" i="13"/>
  <c r="Z100" i="13" s="1"/>
  <c r="F310" i="7" s="1"/>
  <c r="O99" i="13"/>
  <c r="BK117" i="13"/>
  <c r="BJ117" i="13"/>
  <c r="BU99" i="13" l="1"/>
  <c r="BX99" i="13"/>
  <c r="J211" i="12"/>
  <c r="AW100" i="13"/>
  <c r="AZ100" i="13" s="1"/>
  <c r="AJ100" i="13"/>
  <c r="AS100" i="13" s="1"/>
  <c r="CB99" i="13"/>
  <c r="N99" i="13"/>
  <c r="BH100" i="13"/>
  <c r="J100" i="13"/>
  <c r="BQ100" i="13"/>
  <c r="BN100" i="13"/>
  <c r="BC100" i="13" l="1"/>
  <c r="AV100" i="13"/>
  <c r="AY100" i="13" s="1"/>
  <c r="AI100" i="13"/>
  <c r="AR100" i="13" s="1"/>
  <c r="CA99" i="13"/>
  <c r="CD99" i="13" s="1"/>
  <c r="I100" i="13"/>
  <c r="BP100" i="13"/>
  <c r="BM100" i="13"/>
  <c r="M100" i="13"/>
  <c r="S100" i="13"/>
  <c r="AB101" i="13" s="1"/>
  <c r="Q311" i="7"/>
  <c r="H311" i="7"/>
  <c r="O311" i="7"/>
  <c r="R311" i="7"/>
  <c r="J311" i="7"/>
  <c r="I311" i="7"/>
  <c r="K311" i="7"/>
  <c r="N311" i="7"/>
  <c r="G311" i="7"/>
  <c r="P311" i="7"/>
  <c r="BK118" i="13"/>
  <c r="BW100" i="13" l="1"/>
  <c r="BZ100" i="13"/>
  <c r="BB100" i="13"/>
  <c r="AU100" i="13"/>
  <c r="AX100" i="13" s="1"/>
  <c r="CE99" i="13"/>
  <c r="R100" i="13"/>
  <c r="AA101" i="13" s="1"/>
  <c r="L100" i="13"/>
  <c r="P100" i="13"/>
  <c r="S311" i="7"/>
  <c r="K211" i="12" s="1"/>
  <c r="L211" i="12" s="1"/>
  <c r="M211" i="12" s="1"/>
  <c r="L311" i="7"/>
  <c r="G211" i="12" s="1"/>
  <c r="H100" i="13"/>
  <c r="BO100" i="13"/>
  <c r="BL100" i="13"/>
  <c r="BI118" i="13"/>
  <c r="BJ118" i="13"/>
  <c r="BV100" i="13" l="1"/>
  <c r="BY100" i="13"/>
  <c r="H211" i="12"/>
  <c r="I211" i="12" s="1"/>
  <c r="BA100" i="13"/>
  <c r="BD100" i="13" s="1"/>
  <c r="AK101" i="13"/>
  <c r="AT101" i="13" s="1"/>
  <c r="CC100" i="13"/>
  <c r="O100" i="13"/>
  <c r="K100" i="13"/>
  <c r="Q100" i="13"/>
  <c r="Z101" i="13" s="1"/>
  <c r="F311" i="7" s="1"/>
  <c r="BR100" i="13"/>
  <c r="BS101" i="13" s="1"/>
  <c r="N212" i="12"/>
  <c r="BK119" i="13"/>
  <c r="BU100" i="13" l="1"/>
  <c r="BX100" i="13"/>
  <c r="J212" i="12"/>
  <c r="AW101" i="13"/>
  <c r="AZ101" i="13" s="1"/>
  <c r="AJ101" i="13"/>
  <c r="AS101" i="13" s="1"/>
  <c r="CB100" i="13"/>
  <c r="BQ101" i="13"/>
  <c r="J101" i="13"/>
  <c r="BN101" i="13"/>
  <c r="BH101" i="13"/>
  <c r="N100" i="13"/>
  <c r="BJ119" i="13"/>
  <c r="BC101" i="13" l="1"/>
  <c r="AV101" i="13"/>
  <c r="AY101" i="13" s="1"/>
  <c r="AI101" i="13"/>
  <c r="AR101" i="13" s="1"/>
  <c r="CA100" i="13"/>
  <c r="CD100" i="13" s="1"/>
  <c r="CE100" i="13" s="1"/>
  <c r="BP101" i="13"/>
  <c r="I101" i="13"/>
  <c r="BM101" i="13"/>
  <c r="I312" i="7"/>
  <c r="K312" i="7"/>
  <c r="J312" i="7"/>
  <c r="Q312" i="7"/>
  <c r="G312" i="7"/>
  <c r="R312" i="7"/>
  <c r="H312" i="7"/>
  <c r="N312" i="7"/>
  <c r="O312" i="7"/>
  <c r="P312" i="7"/>
  <c r="S101" i="13"/>
  <c r="AB102" i="13" s="1"/>
  <c r="M101" i="13"/>
  <c r="BI119" i="13"/>
  <c r="BK120" i="13"/>
  <c r="BW101" i="13" l="1"/>
  <c r="BZ101" i="13"/>
  <c r="BB101" i="13"/>
  <c r="AU101" i="13"/>
  <c r="AX101" i="13" s="1"/>
  <c r="H101" i="13"/>
  <c r="BO101" i="13"/>
  <c r="BL101" i="13"/>
  <c r="S312" i="7"/>
  <c r="K212" i="12" s="1"/>
  <c r="L212" i="12" s="1"/>
  <c r="M212" i="12" s="1"/>
  <c r="R101" i="13"/>
  <c r="AA102" i="13" s="1"/>
  <c r="L101" i="13"/>
  <c r="P101" i="13"/>
  <c r="L312" i="7"/>
  <c r="G212" i="12" s="1"/>
  <c r="BJ120" i="13"/>
  <c r="BV101" i="13" l="1"/>
  <c r="BY101" i="13"/>
  <c r="BA101" i="13"/>
  <c r="BD101" i="13" s="1"/>
  <c r="H212" i="12"/>
  <c r="I212" i="12" s="1"/>
  <c r="AK102" i="13"/>
  <c r="AT102" i="13" s="1"/>
  <c r="CC101" i="13"/>
  <c r="O101" i="13"/>
  <c r="N213" i="12"/>
  <c r="K101" i="13"/>
  <c r="Q101" i="13"/>
  <c r="Z102" i="13" s="1"/>
  <c r="F312" i="7" s="1"/>
  <c r="BR101" i="13"/>
  <c r="BS102" i="13" s="1"/>
  <c r="BU101" i="13" l="1"/>
  <c r="BX101" i="13"/>
  <c r="J213" i="12"/>
  <c r="AW102" i="13"/>
  <c r="AZ102" i="13" s="1"/>
  <c r="AJ102" i="13"/>
  <c r="AS102" i="13" s="1"/>
  <c r="CB101" i="13"/>
  <c r="BQ102" i="13"/>
  <c r="J102" i="13"/>
  <c r="BN102" i="13"/>
  <c r="BH102" i="13"/>
  <c r="N101" i="13"/>
  <c r="BI120" i="13"/>
  <c r="BC102" i="13" l="1"/>
  <c r="AV102" i="13"/>
  <c r="AY102" i="13" s="1"/>
  <c r="AI102" i="13"/>
  <c r="AR102" i="13" s="1"/>
  <c r="CA101" i="13"/>
  <c r="CD101" i="13" s="1"/>
  <c r="CE101" i="13" s="1"/>
  <c r="Q313" i="7"/>
  <c r="N313" i="7"/>
  <c r="K313" i="7"/>
  <c r="I313" i="7"/>
  <c r="O313" i="7"/>
  <c r="H313" i="7"/>
  <c r="G313" i="7"/>
  <c r="P313" i="7"/>
  <c r="J313" i="7"/>
  <c r="R313" i="7"/>
  <c r="S102" i="13"/>
  <c r="AB103" i="13" s="1"/>
  <c r="M102" i="13"/>
  <c r="BP102" i="13"/>
  <c r="I102" i="13"/>
  <c r="BM102" i="13"/>
  <c r="BI121" i="13"/>
  <c r="BJ121" i="13"/>
  <c r="BW102" i="13" l="1"/>
  <c r="BZ102" i="13"/>
  <c r="BB102" i="13"/>
  <c r="AU102" i="13"/>
  <c r="AX102" i="13" s="1"/>
  <c r="S313" i="7"/>
  <c r="K213" i="12" s="1"/>
  <c r="L213" i="12" s="1"/>
  <c r="M213" i="12" s="1"/>
  <c r="R102" i="13"/>
  <c r="AA103" i="13" s="1"/>
  <c r="L102" i="13"/>
  <c r="P102" i="13"/>
  <c r="BO102" i="13"/>
  <c r="H102" i="13"/>
  <c r="BL102" i="13"/>
  <c r="L313" i="7"/>
  <c r="G213" i="12" s="1"/>
  <c r="BK121" i="13"/>
  <c r="BV102" i="13" l="1"/>
  <c r="BY102" i="13"/>
  <c r="BA102" i="13"/>
  <c r="BD102" i="13" s="1"/>
  <c r="H213" i="12"/>
  <c r="I213" i="12" s="1"/>
  <c r="AK103" i="13"/>
  <c r="AT103" i="13" s="1"/>
  <c r="CC102" i="13"/>
  <c r="O102" i="13"/>
  <c r="N214" i="12"/>
  <c r="Q102" i="13"/>
  <c r="Z103" i="13" s="1"/>
  <c r="F313" i="7" s="1"/>
  <c r="BR102" i="13"/>
  <c r="BS103" i="13" s="1"/>
  <c r="K102" i="13"/>
  <c r="BI122" i="13"/>
  <c r="BU102" i="13" l="1"/>
  <c r="BX102" i="13"/>
  <c r="J214" i="12"/>
  <c r="AW103" i="13"/>
  <c r="AZ103" i="13" s="1"/>
  <c r="AJ103" i="13"/>
  <c r="AS103" i="13" s="1"/>
  <c r="CB102" i="13"/>
  <c r="J103" i="13"/>
  <c r="BQ103" i="13"/>
  <c r="BN103" i="13"/>
  <c r="N102" i="13"/>
  <c r="BH103" i="13"/>
  <c r="BJ122" i="13"/>
  <c r="BC103" i="13" l="1"/>
  <c r="AV103" i="13"/>
  <c r="AY103" i="13" s="1"/>
  <c r="AI103" i="13"/>
  <c r="AR103" i="13" s="1"/>
  <c r="CA102" i="13"/>
  <c r="CD102" i="13" s="1"/>
  <c r="M103" i="13"/>
  <c r="S103" i="13"/>
  <c r="AB104" i="13" s="1"/>
  <c r="N314" i="7"/>
  <c r="H314" i="7"/>
  <c r="P314" i="7"/>
  <c r="K314" i="7"/>
  <c r="O314" i="7"/>
  <c r="J314" i="7"/>
  <c r="Q314" i="7"/>
  <c r="R314" i="7"/>
  <c r="G314" i="7"/>
  <c r="I314" i="7"/>
  <c r="I103" i="13"/>
  <c r="BP103" i="13"/>
  <c r="BM103" i="13"/>
  <c r="BK122" i="13"/>
  <c r="BW103" i="13" l="1"/>
  <c r="BZ103" i="13"/>
  <c r="BB103" i="13"/>
  <c r="AU103" i="13"/>
  <c r="AX103" i="13" s="1"/>
  <c r="CE102" i="13"/>
  <c r="R103" i="13"/>
  <c r="AA104" i="13" s="1"/>
  <c r="L103" i="13"/>
  <c r="BO103" i="13"/>
  <c r="H103" i="13"/>
  <c r="BL103" i="13"/>
  <c r="P103" i="13"/>
  <c r="S314" i="7"/>
  <c r="K214" i="12" s="1"/>
  <c r="L214" i="12" s="1"/>
  <c r="M214" i="12" s="1"/>
  <c r="L314" i="7"/>
  <c r="G214" i="12" s="1"/>
  <c r="BK123" i="13"/>
  <c r="BI123" i="13"/>
  <c r="BV103" i="13" l="1"/>
  <c r="BY103" i="13"/>
  <c r="H214" i="12"/>
  <c r="I214" i="12" s="1"/>
  <c r="BA103" i="13"/>
  <c r="BD103" i="13" s="1"/>
  <c r="AK104" i="13"/>
  <c r="AT104" i="13" s="1"/>
  <c r="CC103" i="13"/>
  <c r="N215" i="12"/>
  <c r="O103" i="13"/>
  <c r="Q103" i="13"/>
  <c r="Z104" i="13" s="1"/>
  <c r="F314" i="7" s="1"/>
  <c r="BR103" i="13"/>
  <c r="BS104" i="13" s="1"/>
  <c r="K103" i="13"/>
  <c r="BJ123" i="13"/>
  <c r="BU103" i="13" l="1"/>
  <c r="BX103" i="13"/>
  <c r="J215" i="12"/>
  <c r="AW104" i="13"/>
  <c r="AZ104" i="13" s="1"/>
  <c r="AJ104" i="13"/>
  <c r="AS104" i="13" s="1"/>
  <c r="CB103" i="13"/>
  <c r="BH104" i="13"/>
  <c r="N103" i="13"/>
  <c r="BQ104" i="13"/>
  <c r="J104" i="13"/>
  <c r="BN104" i="13"/>
  <c r="BC104" i="13" l="1"/>
  <c r="AV104" i="13"/>
  <c r="AY104" i="13" s="1"/>
  <c r="AI104" i="13"/>
  <c r="AR104" i="13" s="1"/>
  <c r="CA103" i="13"/>
  <c r="CD103" i="13" s="1"/>
  <c r="BP104" i="13"/>
  <c r="I104" i="13"/>
  <c r="BM104" i="13"/>
  <c r="S104" i="13"/>
  <c r="AB105" i="13" s="1"/>
  <c r="M104" i="13"/>
  <c r="G315" i="7"/>
  <c r="I315" i="7"/>
  <c r="O315" i="7"/>
  <c r="P315" i="7"/>
  <c r="Q315" i="7"/>
  <c r="N315" i="7"/>
  <c r="J315" i="7"/>
  <c r="R315" i="7"/>
  <c r="H315" i="7"/>
  <c r="K315" i="7"/>
  <c r="BJ124" i="13"/>
  <c r="BK124" i="13"/>
  <c r="BI124" i="13"/>
  <c r="BW104" i="13" l="1"/>
  <c r="BZ104" i="13"/>
  <c r="BB104" i="13"/>
  <c r="AU104" i="13"/>
  <c r="AX104" i="13" s="1"/>
  <c r="CE103" i="13"/>
  <c r="P104" i="13"/>
  <c r="L104" i="13"/>
  <c r="R104" i="13"/>
  <c r="AA105" i="13" s="1"/>
  <c r="H104" i="13"/>
  <c r="BO104" i="13"/>
  <c r="BL104" i="13"/>
  <c r="S315" i="7"/>
  <c r="K215" i="12" s="1"/>
  <c r="L215" i="12" s="1"/>
  <c r="M215" i="12" s="1"/>
  <c r="L315" i="7"/>
  <c r="G215" i="12" s="1"/>
  <c r="BV104" i="13" l="1"/>
  <c r="BY104" i="13"/>
  <c r="BA104" i="13"/>
  <c r="BD104" i="13" s="1"/>
  <c r="H215" i="12"/>
  <c r="I215" i="12" s="1"/>
  <c r="AK105" i="13"/>
  <c r="AT105" i="13" s="1"/>
  <c r="CC104" i="13"/>
  <c r="K104" i="13"/>
  <c r="Q104" i="13"/>
  <c r="Z105" i="13" s="1"/>
  <c r="F315" i="7" s="1"/>
  <c r="BR104" i="13"/>
  <c r="BS105" i="13" s="1"/>
  <c r="N216" i="12"/>
  <c r="O104" i="13"/>
  <c r="BJ125" i="13"/>
  <c r="BI125" i="13"/>
  <c r="BU104" i="13" l="1"/>
  <c r="BX104" i="13"/>
  <c r="J216" i="12"/>
  <c r="AW105" i="13"/>
  <c r="AZ105" i="13" s="1"/>
  <c r="AJ105" i="13"/>
  <c r="AS105" i="13" s="1"/>
  <c r="CB104" i="13"/>
  <c r="N104" i="13"/>
  <c r="BH105" i="13"/>
  <c r="BQ105" i="13"/>
  <c r="J105" i="13"/>
  <c r="BN105" i="13"/>
  <c r="BK125" i="13"/>
  <c r="BC105" i="13" l="1"/>
  <c r="AV105" i="13"/>
  <c r="AY105" i="13" s="1"/>
  <c r="AI105" i="13"/>
  <c r="AR105" i="13" s="1"/>
  <c r="CA104" i="13"/>
  <c r="CD104" i="13" s="1"/>
  <c r="CE104" i="13" s="1"/>
  <c r="I316" i="7"/>
  <c r="K316" i="7"/>
  <c r="O316" i="7"/>
  <c r="N316" i="7"/>
  <c r="R316" i="7"/>
  <c r="G316" i="7"/>
  <c r="H316" i="7"/>
  <c r="J316" i="7"/>
  <c r="Q316" i="7"/>
  <c r="P316" i="7"/>
  <c r="S105" i="13"/>
  <c r="AB106" i="13" s="1"/>
  <c r="M105" i="13"/>
  <c r="BP105" i="13"/>
  <c r="I105" i="13"/>
  <c r="BM105" i="13"/>
  <c r="BW105" i="13" l="1"/>
  <c r="BZ105" i="13"/>
  <c r="BB105" i="13"/>
  <c r="AU105" i="13"/>
  <c r="AX105" i="13" s="1"/>
  <c r="L105" i="13"/>
  <c r="R105" i="13"/>
  <c r="AA106" i="13" s="1"/>
  <c r="S316" i="7"/>
  <c r="K216" i="12" s="1"/>
  <c r="L216" i="12" s="1"/>
  <c r="M216" i="12" s="1"/>
  <c r="H105" i="13"/>
  <c r="BO105" i="13"/>
  <c r="BL105" i="13"/>
  <c r="P105" i="13"/>
  <c r="L316" i="7"/>
  <c r="G216" i="12" s="1"/>
  <c r="BK126" i="13"/>
  <c r="BJ126" i="13"/>
  <c r="BI126" i="13"/>
  <c r="BV105" i="13" l="1"/>
  <c r="BY105" i="13"/>
  <c r="H216" i="12"/>
  <c r="I216" i="12" s="1"/>
  <c r="BA105" i="13"/>
  <c r="BD105" i="13" s="1"/>
  <c r="AK106" i="13"/>
  <c r="AT106" i="13" s="1"/>
  <c r="CC105" i="13"/>
  <c r="O105" i="13"/>
  <c r="N217" i="12"/>
  <c r="Q105" i="13"/>
  <c r="Z106" i="13" s="1"/>
  <c r="F316" i="7" s="1"/>
  <c r="K105" i="13"/>
  <c r="BR105" i="13"/>
  <c r="BS106" i="13" s="1"/>
  <c r="BU105" i="13" l="1"/>
  <c r="BX105" i="13"/>
  <c r="J217" i="12"/>
  <c r="AW106" i="13"/>
  <c r="AZ106" i="13" s="1"/>
  <c r="AJ106" i="13"/>
  <c r="AS106" i="13" s="1"/>
  <c r="CB105" i="13"/>
  <c r="BQ106" i="13"/>
  <c r="J106" i="13"/>
  <c r="BN106" i="13"/>
  <c r="BH106" i="13"/>
  <c r="N105" i="13"/>
  <c r="BK127" i="13"/>
  <c r="BC106" i="13" l="1"/>
  <c r="AV106" i="13"/>
  <c r="AY106" i="13" s="1"/>
  <c r="AI106" i="13"/>
  <c r="AR106" i="13" s="1"/>
  <c r="CA105" i="13"/>
  <c r="CD105" i="13" s="1"/>
  <c r="I106" i="13"/>
  <c r="BP106" i="13"/>
  <c r="BM106" i="13"/>
  <c r="S106" i="13"/>
  <c r="AB107" i="13" s="1"/>
  <c r="M106" i="13"/>
  <c r="N317" i="7"/>
  <c r="I317" i="7"/>
  <c r="G317" i="7"/>
  <c r="O317" i="7"/>
  <c r="H317" i="7"/>
  <c r="K317" i="7"/>
  <c r="P317" i="7"/>
  <c r="R317" i="7"/>
  <c r="J317" i="7"/>
  <c r="Q317" i="7"/>
  <c r="BJ127" i="13"/>
  <c r="BI127" i="13"/>
  <c r="BW106" i="13" l="1"/>
  <c r="BZ106" i="13"/>
  <c r="BB106" i="13"/>
  <c r="AU106" i="13"/>
  <c r="AX106" i="13" s="1"/>
  <c r="CE105" i="13"/>
  <c r="R106" i="13"/>
  <c r="AA107" i="13" s="1"/>
  <c r="L106" i="13"/>
  <c r="P106" i="13"/>
  <c r="L317" i="7"/>
  <c r="G217" i="12" s="1"/>
  <c r="S317" i="7"/>
  <c r="K217" i="12" s="1"/>
  <c r="L217" i="12" s="1"/>
  <c r="M217" i="12" s="1"/>
  <c r="BO106" i="13"/>
  <c r="H106" i="13"/>
  <c r="BL106" i="13"/>
  <c r="BV106" i="13" l="1"/>
  <c r="BY106" i="13"/>
  <c r="BA106" i="13"/>
  <c r="BD106" i="13" s="1"/>
  <c r="H217" i="12"/>
  <c r="I217" i="12" s="1"/>
  <c r="AK107" i="13"/>
  <c r="AT107" i="13" s="1"/>
  <c r="CC106" i="13"/>
  <c r="O106" i="13"/>
  <c r="K106" i="13"/>
  <c r="Q106" i="13"/>
  <c r="Z107" i="13" s="1"/>
  <c r="F317" i="7" s="1"/>
  <c r="BR106" i="13"/>
  <c r="BS107" i="13" s="1"/>
  <c r="N218" i="12"/>
  <c r="BI128" i="13"/>
  <c r="BJ128" i="13"/>
  <c r="BK128" i="13"/>
  <c r="BU106" i="13" l="1"/>
  <c r="BX106" i="13"/>
  <c r="J218" i="12"/>
  <c r="AW107" i="13"/>
  <c r="AZ107" i="13" s="1"/>
  <c r="AJ107" i="13"/>
  <c r="AS107" i="13" s="1"/>
  <c r="CB106" i="13"/>
  <c r="BH107" i="13"/>
  <c r="BQ107" i="13"/>
  <c r="J107" i="13"/>
  <c r="BN107" i="13"/>
  <c r="N106" i="13"/>
  <c r="BC107" i="13" l="1"/>
  <c r="AV107" i="13"/>
  <c r="AY107" i="13" s="1"/>
  <c r="AI107" i="13"/>
  <c r="AR107" i="13" s="1"/>
  <c r="CA106" i="13"/>
  <c r="CD106" i="13" s="1"/>
  <c r="CE106" i="13" s="1"/>
  <c r="I318" i="7"/>
  <c r="K318" i="7"/>
  <c r="N318" i="7"/>
  <c r="R318" i="7"/>
  <c r="G318" i="7"/>
  <c r="H318" i="7"/>
  <c r="P318" i="7"/>
  <c r="O318" i="7"/>
  <c r="Q318" i="7"/>
  <c r="J318" i="7"/>
  <c r="BP107" i="13"/>
  <c r="I107" i="13"/>
  <c r="BM107" i="13"/>
  <c r="M107" i="13"/>
  <c r="S107" i="13"/>
  <c r="AB108" i="13" s="1"/>
  <c r="BW107" i="13" l="1"/>
  <c r="BZ107" i="13"/>
  <c r="BB107" i="13"/>
  <c r="AU107" i="13"/>
  <c r="AX107" i="13" s="1"/>
  <c r="BO107" i="13"/>
  <c r="H107" i="13"/>
  <c r="BL107" i="13"/>
  <c r="L107" i="13"/>
  <c r="R107" i="13"/>
  <c r="AA108" i="13" s="1"/>
  <c r="P107" i="13"/>
  <c r="L318" i="7"/>
  <c r="G218" i="12" s="1"/>
  <c r="S318" i="7"/>
  <c r="K218" i="12" s="1"/>
  <c r="L218" i="12" s="1"/>
  <c r="M218" i="12" s="1"/>
  <c r="BI129" i="13"/>
  <c r="BJ129" i="13"/>
  <c r="BK129" i="13"/>
  <c r="BV107" i="13" l="1"/>
  <c r="BY107" i="13"/>
  <c r="H218" i="12"/>
  <c r="I218" i="12" s="1"/>
  <c r="BA107" i="13"/>
  <c r="BD107" i="13" s="1"/>
  <c r="AK108" i="13"/>
  <c r="AT108" i="13" s="1"/>
  <c r="CC107" i="13"/>
  <c r="O107" i="13"/>
  <c r="N219" i="12"/>
  <c r="BR107" i="13"/>
  <c r="BS108" i="13" s="1"/>
  <c r="K107" i="13"/>
  <c r="Q107" i="13"/>
  <c r="Z108" i="13" s="1"/>
  <c r="F318" i="7" s="1"/>
  <c r="BU107" i="13" l="1"/>
  <c r="BX107" i="13"/>
  <c r="J219" i="12"/>
  <c r="AW108" i="13"/>
  <c r="AZ108" i="13" s="1"/>
  <c r="AJ108" i="13"/>
  <c r="AS108" i="13" s="1"/>
  <c r="CB107" i="13"/>
  <c r="BQ108" i="13"/>
  <c r="J108" i="13"/>
  <c r="BN108" i="13"/>
  <c r="BH108" i="13"/>
  <c r="N107" i="13"/>
  <c r="BI130" i="13"/>
  <c r="BJ130" i="13"/>
  <c r="BC108" i="13" l="1"/>
  <c r="AV108" i="13"/>
  <c r="AY108" i="13" s="1"/>
  <c r="AI108" i="13"/>
  <c r="AR108" i="13" s="1"/>
  <c r="CA107" i="13"/>
  <c r="CD107" i="13" s="1"/>
  <c r="CE107" i="13" s="1"/>
  <c r="S108" i="13"/>
  <c r="AB109" i="13" s="1"/>
  <c r="M108" i="13"/>
  <c r="BP108" i="13"/>
  <c r="I108" i="13"/>
  <c r="BM108" i="13"/>
  <c r="K319" i="7"/>
  <c r="I319" i="7"/>
  <c r="N319" i="7"/>
  <c r="P319" i="7"/>
  <c r="O319" i="7"/>
  <c r="G319" i="7"/>
  <c r="R319" i="7"/>
  <c r="H319" i="7"/>
  <c r="J319" i="7"/>
  <c r="Q319" i="7"/>
  <c r="BK130" i="13"/>
  <c r="BW108" i="13" l="1"/>
  <c r="BZ108" i="13"/>
  <c r="BB108" i="13"/>
  <c r="AU108" i="13"/>
  <c r="AX108" i="13" s="1"/>
  <c r="H108" i="13"/>
  <c r="BO108" i="13"/>
  <c r="BL108" i="13"/>
  <c r="L319" i="7"/>
  <c r="G219" i="12" s="1"/>
  <c r="R108" i="13"/>
  <c r="AA109" i="13" s="1"/>
  <c r="L108" i="13"/>
  <c r="S319" i="7"/>
  <c r="K219" i="12" s="1"/>
  <c r="L219" i="12" s="1"/>
  <c r="M219" i="12" s="1"/>
  <c r="P108" i="13"/>
  <c r="BV108" i="13" l="1"/>
  <c r="BY108" i="13"/>
  <c r="BA108" i="13"/>
  <c r="BD108" i="13" s="1"/>
  <c r="H219" i="12"/>
  <c r="I219" i="12" s="1"/>
  <c r="AK109" i="13"/>
  <c r="AT109" i="13" s="1"/>
  <c r="CC108" i="13"/>
  <c r="N220" i="12"/>
  <c r="Q108" i="13"/>
  <c r="Z109" i="13" s="1"/>
  <c r="F319" i="7" s="1"/>
  <c r="K108" i="13"/>
  <c r="BR108" i="13"/>
  <c r="BS109" i="13" s="1"/>
  <c r="O108" i="13"/>
  <c r="BK131" i="13"/>
  <c r="BI131" i="13"/>
  <c r="BJ131" i="13"/>
  <c r="BU108" i="13" l="1"/>
  <c r="BX108" i="13"/>
  <c r="J220" i="12"/>
  <c r="AW109" i="13"/>
  <c r="AZ109" i="13" s="1"/>
  <c r="AJ109" i="13"/>
  <c r="AS109" i="13" s="1"/>
  <c r="CB108" i="13"/>
  <c r="BH109" i="13"/>
  <c r="BQ109" i="13"/>
  <c r="J109" i="13"/>
  <c r="BN109" i="13"/>
  <c r="N108" i="13"/>
  <c r="BC109" i="13" l="1"/>
  <c r="AV109" i="13"/>
  <c r="AY109" i="13" s="1"/>
  <c r="AI109" i="13"/>
  <c r="AR109" i="13" s="1"/>
  <c r="CA108" i="13"/>
  <c r="CD108" i="13" s="1"/>
  <c r="S109" i="13"/>
  <c r="AB110" i="13" s="1"/>
  <c r="M109" i="13"/>
  <c r="J320" i="7"/>
  <c r="R320" i="7"/>
  <c r="O320" i="7"/>
  <c r="K320" i="7"/>
  <c r="G320" i="7"/>
  <c r="P320" i="7"/>
  <c r="I320" i="7"/>
  <c r="N320" i="7"/>
  <c r="H320" i="7"/>
  <c r="Q320" i="7"/>
  <c r="BP109" i="13"/>
  <c r="I109" i="13"/>
  <c r="BM109" i="13"/>
  <c r="BW109" i="13" l="1"/>
  <c r="BZ109" i="13"/>
  <c r="BB109" i="13"/>
  <c r="AU109" i="13"/>
  <c r="AX109" i="13" s="1"/>
  <c r="CE108" i="13"/>
  <c r="BO109" i="13"/>
  <c r="H109" i="13"/>
  <c r="BL109" i="13"/>
  <c r="S320" i="7"/>
  <c r="K220" i="12" s="1"/>
  <c r="L220" i="12" s="1"/>
  <c r="M220" i="12" s="1"/>
  <c r="L109" i="13"/>
  <c r="R109" i="13"/>
  <c r="AA110" i="13" s="1"/>
  <c r="L320" i="7"/>
  <c r="G220" i="12" s="1"/>
  <c r="P109" i="13"/>
  <c r="BI132" i="13"/>
  <c r="BK132" i="13"/>
  <c r="BJ132" i="13"/>
  <c r="BV109" i="13" l="1"/>
  <c r="BY109" i="13"/>
  <c r="H220" i="12"/>
  <c r="I220" i="12" s="1"/>
  <c r="BA109" i="13"/>
  <c r="BD109" i="13" s="1"/>
  <c r="AK110" i="13"/>
  <c r="AT110" i="13" s="1"/>
  <c r="CC109" i="13"/>
  <c r="N221" i="12"/>
  <c r="O109" i="13"/>
  <c r="K109" i="13"/>
  <c r="Q109" i="13"/>
  <c r="Z110" i="13" s="1"/>
  <c r="F320" i="7" s="1"/>
  <c r="BR109" i="13"/>
  <c r="BS110" i="13" s="1"/>
  <c r="BU109" i="13" l="1"/>
  <c r="BX109" i="13"/>
  <c r="J221" i="12"/>
  <c r="AW110" i="13"/>
  <c r="AZ110" i="13" s="1"/>
  <c r="AJ110" i="13"/>
  <c r="AS110" i="13" s="1"/>
  <c r="CB109" i="13"/>
  <c r="BH110" i="13"/>
  <c r="BQ110" i="13"/>
  <c r="J110" i="13"/>
  <c r="BN110" i="13"/>
  <c r="N109" i="13"/>
  <c r="BJ133" i="13"/>
  <c r="BC110" i="13" l="1"/>
  <c r="AV110" i="13"/>
  <c r="AY110" i="13" s="1"/>
  <c r="AI110" i="13"/>
  <c r="AR110" i="13" s="1"/>
  <c r="CA109" i="13"/>
  <c r="CD109" i="13" s="1"/>
  <c r="CE109" i="13" s="1"/>
  <c r="BP110" i="13"/>
  <c r="I110" i="13"/>
  <c r="BM110" i="13"/>
  <c r="S110" i="13"/>
  <c r="AB111" i="13" s="1"/>
  <c r="M110" i="13"/>
  <c r="K321" i="7"/>
  <c r="P321" i="7"/>
  <c r="Q321" i="7"/>
  <c r="J321" i="7"/>
  <c r="O321" i="7"/>
  <c r="N321" i="7"/>
  <c r="G321" i="7"/>
  <c r="R321" i="7"/>
  <c r="H321" i="7"/>
  <c r="I321" i="7"/>
  <c r="BK133" i="13"/>
  <c r="BI133" i="13"/>
  <c r="BW110" i="13" l="1"/>
  <c r="BZ110" i="13"/>
  <c r="BB110" i="13"/>
  <c r="AU110" i="13"/>
  <c r="AX110" i="13" s="1"/>
  <c r="H110" i="13"/>
  <c r="BO110" i="13"/>
  <c r="BL110" i="13"/>
  <c r="S321" i="7"/>
  <c r="K221" i="12" s="1"/>
  <c r="L221" i="12" s="1"/>
  <c r="M221" i="12" s="1"/>
  <c r="P110" i="13"/>
  <c r="L321" i="7"/>
  <c r="G221" i="12" s="1"/>
  <c r="R110" i="13"/>
  <c r="AA111" i="13" s="1"/>
  <c r="L110" i="13"/>
  <c r="BV110" i="13" l="1"/>
  <c r="BY110" i="13"/>
  <c r="BA110" i="13"/>
  <c r="BD110" i="13" s="1"/>
  <c r="H221" i="12"/>
  <c r="I221" i="12" s="1"/>
  <c r="AK111" i="13"/>
  <c r="AT111" i="13" s="1"/>
  <c r="CC110" i="13"/>
  <c r="N222" i="12"/>
  <c r="Q110" i="13"/>
  <c r="Z111" i="13" s="1"/>
  <c r="F321" i="7" s="1"/>
  <c r="K110" i="13"/>
  <c r="BR110" i="13"/>
  <c r="BS111" i="13" s="1"/>
  <c r="O110" i="13"/>
  <c r="BK134" i="13"/>
  <c r="BJ134" i="13"/>
  <c r="BU110" i="13" l="1"/>
  <c r="BX110" i="13"/>
  <c r="J222" i="12"/>
  <c r="AW111" i="13"/>
  <c r="AZ111" i="13" s="1"/>
  <c r="AJ111" i="13"/>
  <c r="AS111" i="13" s="1"/>
  <c r="CB110" i="13"/>
  <c r="BH111" i="13"/>
  <c r="J111" i="13"/>
  <c r="BQ111" i="13"/>
  <c r="BN111" i="13"/>
  <c r="N110" i="13"/>
  <c r="BI134" i="13"/>
  <c r="BC111" i="13" l="1"/>
  <c r="AV111" i="13"/>
  <c r="AY111" i="13" s="1"/>
  <c r="AI111" i="13"/>
  <c r="AR111" i="13" s="1"/>
  <c r="CA110" i="13"/>
  <c r="CD110" i="13" s="1"/>
  <c r="Q322" i="7"/>
  <c r="K322" i="7"/>
  <c r="P322" i="7"/>
  <c r="I322" i="7"/>
  <c r="J322" i="7"/>
  <c r="H322" i="7"/>
  <c r="R322" i="7"/>
  <c r="N322" i="7"/>
  <c r="G322" i="7"/>
  <c r="O322" i="7"/>
  <c r="S111" i="13"/>
  <c r="AB112" i="13" s="1"/>
  <c r="M111" i="13"/>
  <c r="BP111" i="13"/>
  <c r="I111" i="13"/>
  <c r="BM111" i="13"/>
  <c r="BW111" i="13" l="1"/>
  <c r="BZ111" i="13"/>
  <c r="BB111" i="13"/>
  <c r="AU111" i="13"/>
  <c r="AX111" i="13" s="1"/>
  <c r="CE110" i="13"/>
  <c r="P111" i="13"/>
  <c r="L111" i="13"/>
  <c r="R111" i="13"/>
  <c r="AA112" i="13" s="1"/>
  <c r="S322" i="7"/>
  <c r="K222" i="12" s="1"/>
  <c r="L222" i="12" s="1"/>
  <c r="M222" i="12" s="1"/>
  <c r="L322" i="7"/>
  <c r="G222" i="12" s="1"/>
  <c r="BO111" i="13"/>
  <c r="H111" i="13"/>
  <c r="BL111" i="13"/>
  <c r="BI135" i="13"/>
  <c r="BJ135" i="13"/>
  <c r="BK135" i="13"/>
  <c r="BV111" i="13" l="1"/>
  <c r="BY111" i="13"/>
  <c r="H222" i="12"/>
  <c r="I222" i="12" s="1"/>
  <c r="BA111" i="13"/>
  <c r="BD111" i="13" s="1"/>
  <c r="AK112" i="13"/>
  <c r="AT112" i="13" s="1"/>
  <c r="CC111" i="13"/>
  <c r="N223" i="12"/>
  <c r="O111" i="13"/>
  <c r="BR111" i="13"/>
  <c r="BS112" i="13" s="1"/>
  <c r="Q111" i="13"/>
  <c r="Z112" i="13" s="1"/>
  <c r="F322" i="7" s="1"/>
  <c r="K111" i="13"/>
  <c r="BU111" i="13" l="1"/>
  <c r="BX111" i="13"/>
  <c r="J223" i="12"/>
  <c r="AW112" i="13"/>
  <c r="AZ112" i="13" s="1"/>
  <c r="AJ112" i="13"/>
  <c r="AS112" i="13" s="1"/>
  <c r="CB111" i="13"/>
  <c r="N111" i="13"/>
  <c r="BH112" i="13"/>
  <c r="BQ112" i="13"/>
  <c r="J112" i="13"/>
  <c r="BN112" i="13"/>
  <c r="BC112" i="13" l="1"/>
  <c r="AV112" i="13"/>
  <c r="AY112" i="13" s="1"/>
  <c r="AI112" i="13"/>
  <c r="AR112" i="13" s="1"/>
  <c r="CA111" i="13"/>
  <c r="CD111" i="13" s="1"/>
  <c r="CE111" i="13" s="1"/>
  <c r="S112" i="13"/>
  <c r="AB113" i="13" s="1"/>
  <c r="M112" i="13"/>
  <c r="H323" i="7"/>
  <c r="O323" i="7"/>
  <c r="N323" i="7"/>
  <c r="J323" i="7"/>
  <c r="I323" i="7"/>
  <c r="R323" i="7"/>
  <c r="K323" i="7"/>
  <c r="G323" i="7"/>
  <c r="Q323" i="7"/>
  <c r="P323" i="7"/>
  <c r="BP112" i="13"/>
  <c r="I112" i="13"/>
  <c r="BM112" i="13"/>
  <c r="BK136" i="13"/>
  <c r="BI136" i="13"/>
  <c r="BJ136" i="13"/>
  <c r="BW112" i="13" l="1"/>
  <c r="BZ112" i="13"/>
  <c r="BB112" i="13"/>
  <c r="AU112" i="13"/>
  <c r="AX112" i="13" s="1"/>
  <c r="P112" i="13"/>
  <c r="BO112" i="13"/>
  <c r="H112" i="13"/>
  <c r="BL112" i="13"/>
  <c r="S323" i="7"/>
  <c r="K223" i="12" s="1"/>
  <c r="L223" i="12" s="1"/>
  <c r="M223" i="12" s="1"/>
  <c r="L112" i="13"/>
  <c r="R112" i="13"/>
  <c r="AA113" i="13" s="1"/>
  <c r="L323" i="7"/>
  <c r="G223" i="12" s="1"/>
  <c r="BV112" i="13" l="1"/>
  <c r="BY112" i="13"/>
  <c r="BA112" i="13"/>
  <c r="BD112" i="13" s="1"/>
  <c r="H223" i="12"/>
  <c r="I223" i="12" s="1"/>
  <c r="AK113" i="13"/>
  <c r="AT113" i="13" s="1"/>
  <c r="CC112" i="13"/>
  <c r="O112" i="13"/>
  <c r="BR112" i="13"/>
  <c r="BS113" i="13" s="1"/>
  <c r="Q112" i="13"/>
  <c r="Z113" i="13" s="1"/>
  <c r="F323" i="7" s="1"/>
  <c r="K112" i="13"/>
  <c r="N224" i="12"/>
  <c r="BK137" i="13"/>
  <c r="BJ137" i="13"/>
  <c r="BU112" i="13" l="1"/>
  <c r="BX112" i="13"/>
  <c r="J224" i="12"/>
  <c r="AW113" i="13"/>
  <c r="AZ113" i="13" s="1"/>
  <c r="AJ113" i="13"/>
  <c r="AS113" i="13" s="1"/>
  <c r="CB112" i="13"/>
  <c r="N112" i="13"/>
  <c r="BH113" i="13"/>
  <c r="BQ113" i="13"/>
  <c r="J113" i="13"/>
  <c r="BN113" i="13"/>
  <c r="BI137" i="13"/>
  <c r="BC113" i="13" l="1"/>
  <c r="AV113" i="13"/>
  <c r="AY113" i="13" s="1"/>
  <c r="AI113" i="13"/>
  <c r="AR113" i="13" s="1"/>
  <c r="CA112" i="13"/>
  <c r="CD112" i="13" s="1"/>
  <c r="R324" i="7"/>
  <c r="P324" i="7"/>
  <c r="O324" i="7"/>
  <c r="N324" i="7"/>
  <c r="G324" i="7"/>
  <c r="Q324" i="7"/>
  <c r="H324" i="7"/>
  <c r="K324" i="7"/>
  <c r="J324" i="7"/>
  <c r="I324" i="7"/>
  <c r="M113" i="13"/>
  <c r="S113" i="13"/>
  <c r="AB114" i="13" s="1"/>
  <c r="I113" i="13"/>
  <c r="BP113" i="13"/>
  <c r="BM113" i="13"/>
  <c r="BW113" i="13" l="1"/>
  <c r="BZ113" i="13"/>
  <c r="BB113" i="13"/>
  <c r="AU113" i="13"/>
  <c r="AX113" i="13" s="1"/>
  <c r="CE112" i="13"/>
  <c r="R113" i="13"/>
  <c r="AA114" i="13" s="1"/>
  <c r="L113" i="13"/>
  <c r="P113" i="13"/>
  <c r="S324" i="7"/>
  <c r="K224" i="12" s="1"/>
  <c r="L224" i="12" s="1"/>
  <c r="M224" i="12" s="1"/>
  <c r="L324" i="7"/>
  <c r="G224" i="12" s="1"/>
  <c r="H113" i="13"/>
  <c r="BO113" i="13"/>
  <c r="BL113" i="13"/>
  <c r="BI138" i="13"/>
  <c r="BJ138" i="13"/>
  <c r="BK138" i="13"/>
  <c r="BV113" i="13" l="1"/>
  <c r="BY113" i="13"/>
  <c r="H224" i="12"/>
  <c r="I224" i="12" s="1"/>
  <c r="BA113" i="13"/>
  <c r="BD113" i="13" s="1"/>
  <c r="AK114" i="13"/>
  <c r="AT114" i="13" s="1"/>
  <c r="CC113" i="13"/>
  <c r="BR113" i="13"/>
  <c r="BS114" i="13" s="1"/>
  <c r="Q113" i="13"/>
  <c r="Z114" i="13" s="1"/>
  <c r="F324" i="7" s="1"/>
  <c r="K113" i="13"/>
  <c r="N225" i="12"/>
  <c r="O113" i="13"/>
  <c r="BU113" i="13" l="1"/>
  <c r="BX113" i="13"/>
  <c r="J225" i="12"/>
  <c r="AW114" i="13"/>
  <c r="AZ114" i="13" s="1"/>
  <c r="AJ114" i="13"/>
  <c r="AS114" i="13" s="1"/>
  <c r="CB113" i="13"/>
  <c r="BH114" i="13"/>
  <c r="N113" i="13"/>
  <c r="BQ114" i="13"/>
  <c r="J114" i="13"/>
  <c r="BN114" i="13"/>
  <c r="BJ139" i="13"/>
  <c r="BK139" i="13"/>
  <c r="BC114" i="13" l="1"/>
  <c r="AV114" i="13"/>
  <c r="AY114" i="13" s="1"/>
  <c r="AI114" i="13"/>
  <c r="AR114" i="13" s="1"/>
  <c r="CA113" i="13"/>
  <c r="CD113" i="13" s="1"/>
  <c r="BP114" i="13"/>
  <c r="I114" i="13"/>
  <c r="BM114" i="13"/>
  <c r="M114" i="13"/>
  <c r="S114" i="13"/>
  <c r="AB115" i="13" s="1"/>
  <c r="I325" i="7"/>
  <c r="K325" i="7"/>
  <c r="H325" i="7"/>
  <c r="Q325" i="7"/>
  <c r="R325" i="7"/>
  <c r="N325" i="7"/>
  <c r="J325" i="7"/>
  <c r="O325" i="7"/>
  <c r="G325" i="7"/>
  <c r="P325" i="7"/>
  <c r="BI139" i="13"/>
  <c r="BW114" i="13" l="1"/>
  <c r="BZ114" i="13"/>
  <c r="BB114" i="13"/>
  <c r="AU114" i="13"/>
  <c r="AX114" i="13" s="1"/>
  <c r="CE113" i="13"/>
  <c r="L325" i="7"/>
  <c r="G225" i="12" s="1"/>
  <c r="H114" i="13"/>
  <c r="BO114" i="13"/>
  <c r="BL114" i="13"/>
  <c r="S325" i="7"/>
  <c r="K225" i="12" s="1"/>
  <c r="L225" i="12" s="1"/>
  <c r="M225" i="12" s="1"/>
  <c r="P114" i="13"/>
  <c r="L114" i="13"/>
  <c r="R114" i="13"/>
  <c r="AA115" i="13" s="1"/>
  <c r="BI140" i="13"/>
  <c r="BV114" i="13" l="1"/>
  <c r="BY114" i="13"/>
  <c r="BA114" i="13"/>
  <c r="BD114" i="13" s="1"/>
  <c r="H225" i="12"/>
  <c r="I225" i="12" s="1"/>
  <c r="AK115" i="13"/>
  <c r="AT115" i="13" s="1"/>
  <c r="CC114" i="13"/>
  <c r="O114" i="13"/>
  <c r="N226" i="12"/>
  <c r="K114" i="13"/>
  <c r="BR114" i="13"/>
  <c r="BS115" i="13" s="1"/>
  <c r="Q114" i="13"/>
  <c r="Z115" i="13" s="1"/>
  <c r="F325" i="7" s="1"/>
  <c r="BK140" i="13"/>
  <c r="BJ140" i="13"/>
  <c r="BU114" i="13" l="1"/>
  <c r="BX114" i="13"/>
  <c r="J226" i="12"/>
  <c r="AW115" i="13"/>
  <c r="AZ115" i="13" s="1"/>
  <c r="AJ115" i="13"/>
  <c r="AS115" i="13" s="1"/>
  <c r="CB114" i="13"/>
  <c r="BQ115" i="13"/>
  <c r="J115" i="13"/>
  <c r="BN115" i="13"/>
  <c r="BH115" i="13"/>
  <c r="N114" i="13"/>
  <c r="BC115" i="13" l="1"/>
  <c r="AV115" i="13"/>
  <c r="AY115" i="13" s="1"/>
  <c r="AI115" i="13"/>
  <c r="AR115" i="13" s="1"/>
  <c r="CA114" i="13"/>
  <c r="CD114" i="13" s="1"/>
  <c r="N326" i="7"/>
  <c r="I326" i="7"/>
  <c r="H326" i="7"/>
  <c r="Q326" i="7"/>
  <c r="J326" i="7"/>
  <c r="O326" i="7"/>
  <c r="R326" i="7"/>
  <c r="P326" i="7"/>
  <c r="G326" i="7"/>
  <c r="K326" i="7"/>
  <c r="M115" i="13"/>
  <c r="S115" i="13"/>
  <c r="AB116" i="13" s="1"/>
  <c r="BP115" i="13"/>
  <c r="I115" i="13"/>
  <c r="BM115" i="13"/>
  <c r="BJ141" i="13"/>
  <c r="BW115" i="13" l="1"/>
  <c r="BZ115" i="13"/>
  <c r="BB115" i="13"/>
  <c r="AU115" i="13"/>
  <c r="AX115" i="13" s="1"/>
  <c r="CE114" i="13"/>
  <c r="P115" i="13"/>
  <c r="BO115" i="13"/>
  <c r="H115" i="13"/>
  <c r="BL115" i="13"/>
  <c r="L115" i="13"/>
  <c r="R115" i="13"/>
  <c r="AA116" i="13" s="1"/>
  <c r="L326" i="7"/>
  <c r="G226" i="12" s="1"/>
  <c r="S326" i="7"/>
  <c r="K226" i="12" s="1"/>
  <c r="L226" i="12" s="1"/>
  <c r="M226" i="12" s="1"/>
  <c r="BI141" i="13"/>
  <c r="BK141" i="13"/>
  <c r="BV115" i="13" l="1"/>
  <c r="BY115" i="13"/>
  <c r="BA115" i="13"/>
  <c r="BD115" i="13" s="1"/>
  <c r="H226" i="12"/>
  <c r="I226" i="12" s="1"/>
  <c r="AK116" i="13"/>
  <c r="AT116" i="13" s="1"/>
  <c r="CC115" i="13"/>
  <c r="N227" i="12"/>
  <c r="O115" i="13"/>
  <c r="Q115" i="13"/>
  <c r="Z116" i="13" s="1"/>
  <c r="F326" i="7" s="1"/>
  <c r="K115" i="13"/>
  <c r="BR115" i="13"/>
  <c r="BS116" i="13" s="1"/>
  <c r="BU115" i="13" l="1"/>
  <c r="BX115" i="13"/>
  <c r="J227" i="12"/>
  <c r="AW116" i="13"/>
  <c r="AZ116" i="13" s="1"/>
  <c r="AJ116" i="13"/>
  <c r="AS116" i="13" s="1"/>
  <c r="CB115" i="13"/>
  <c r="BQ116" i="13"/>
  <c r="J116" i="13"/>
  <c r="BN116" i="13"/>
  <c r="BH116" i="13"/>
  <c r="N115" i="13"/>
  <c r="BI142" i="13"/>
  <c r="BJ142" i="13"/>
  <c r="BK142" i="13"/>
  <c r="BC116" i="13" l="1"/>
  <c r="AV116" i="13"/>
  <c r="AY116" i="13" s="1"/>
  <c r="AI116" i="13"/>
  <c r="AR116" i="13" s="1"/>
  <c r="CA115" i="13"/>
  <c r="CD115" i="13" s="1"/>
  <c r="S116" i="13"/>
  <c r="AB117" i="13" s="1"/>
  <c r="M116" i="13"/>
  <c r="BP116" i="13"/>
  <c r="I116" i="13"/>
  <c r="BM116" i="13"/>
  <c r="J327" i="7"/>
  <c r="N327" i="7"/>
  <c r="R327" i="7"/>
  <c r="G327" i="7"/>
  <c r="P327" i="7"/>
  <c r="H327" i="7"/>
  <c r="I327" i="7"/>
  <c r="Q327" i="7"/>
  <c r="O327" i="7"/>
  <c r="K327" i="7"/>
  <c r="BW116" i="13" l="1"/>
  <c r="BZ116" i="13"/>
  <c r="BB116" i="13"/>
  <c r="AU116" i="13"/>
  <c r="AX116" i="13" s="1"/>
  <c r="CE115" i="13"/>
  <c r="P116" i="13"/>
  <c r="L327" i="7"/>
  <c r="G227" i="12" s="1"/>
  <c r="S327" i="7"/>
  <c r="K227" i="12" s="1"/>
  <c r="L227" i="12" s="1"/>
  <c r="M227" i="12" s="1"/>
  <c r="R116" i="13"/>
  <c r="AA117" i="13" s="1"/>
  <c r="L116" i="13"/>
  <c r="BO116" i="13"/>
  <c r="H116" i="13"/>
  <c r="BL116" i="13"/>
  <c r="BK143" i="13"/>
  <c r="BV116" i="13" l="1"/>
  <c r="BY116" i="13"/>
  <c r="BA116" i="13"/>
  <c r="BD116" i="13" s="1"/>
  <c r="H227" i="12"/>
  <c r="I227" i="12" s="1"/>
  <c r="AK117" i="13"/>
  <c r="AT117" i="13" s="1"/>
  <c r="CC116" i="13"/>
  <c r="Q116" i="13"/>
  <c r="Z117" i="13" s="1"/>
  <c r="F327" i="7" s="1"/>
  <c r="K116" i="13"/>
  <c r="BR116" i="13"/>
  <c r="BS117" i="13" s="1"/>
  <c r="N228" i="12"/>
  <c r="O116" i="13"/>
  <c r="BJ143" i="13"/>
  <c r="BI143" i="13"/>
  <c r="BU116" i="13" l="1"/>
  <c r="BX116" i="13"/>
  <c r="J228" i="12"/>
  <c r="AW117" i="13"/>
  <c r="AZ117" i="13" s="1"/>
  <c r="AJ117" i="13"/>
  <c r="AS117" i="13" s="1"/>
  <c r="CB116" i="13"/>
  <c r="BQ117" i="13"/>
  <c r="J117" i="13"/>
  <c r="BN117" i="13"/>
  <c r="N116" i="13"/>
  <c r="BH117" i="13"/>
  <c r="BC117" i="13" l="1"/>
  <c r="AV117" i="13"/>
  <c r="AY117" i="13" s="1"/>
  <c r="AI117" i="13"/>
  <c r="AR117" i="13" s="1"/>
  <c r="CA116" i="13"/>
  <c r="CD116" i="13" s="1"/>
  <c r="CE116" i="13" s="1"/>
  <c r="I117" i="13"/>
  <c r="BP117" i="13"/>
  <c r="BM117" i="13"/>
  <c r="S117" i="13"/>
  <c r="AB118" i="13" s="1"/>
  <c r="M117" i="13"/>
  <c r="H328" i="7"/>
  <c r="J328" i="7"/>
  <c r="Q328" i="7"/>
  <c r="P328" i="7"/>
  <c r="R328" i="7"/>
  <c r="N328" i="7"/>
  <c r="O328" i="7"/>
  <c r="G328" i="7"/>
  <c r="I328" i="7"/>
  <c r="K328" i="7"/>
  <c r="BK144" i="13"/>
  <c r="BW117" i="13" l="1"/>
  <c r="BZ117" i="13"/>
  <c r="BB117" i="13"/>
  <c r="AU117" i="13"/>
  <c r="AX117" i="13" s="1"/>
  <c r="S328" i="7"/>
  <c r="K228" i="12" s="1"/>
  <c r="L228" i="12" s="1"/>
  <c r="M228" i="12" s="1"/>
  <c r="P117" i="13"/>
  <c r="L117" i="13"/>
  <c r="R117" i="13"/>
  <c r="AA118" i="13" s="1"/>
  <c r="L328" i="7"/>
  <c r="G228" i="12" s="1"/>
  <c r="BO117" i="13"/>
  <c r="H117" i="13"/>
  <c r="BL117" i="13"/>
  <c r="BI144" i="13"/>
  <c r="BJ144" i="13"/>
  <c r="BV117" i="13" l="1"/>
  <c r="BY117" i="13"/>
  <c r="H228" i="12"/>
  <c r="I228" i="12" s="1"/>
  <c r="BA117" i="13"/>
  <c r="BD117" i="13" s="1"/>
  <c r="AK118" i="13"/>
  <c r="AT118" i="13" s="1"/>
  <c r="CC117" i="13"/>
  <c r="O117" i="13"/>
  <c r="K117" i="13"/>
  <c r="Q117" i="13"/>
  <c r="Z118" i="13" s="1"/>
  <c r="F328" i="7" s="1"/>
  <c r="BR117" i="13"/>
  <c r="BS118" i="13" s="1"/>
  <c r="N229" i="12"/>
  <c r="BU117" i="13" l="1"/>
  <c r="BX117" i="13"/>
  <c r="J229" i="12"/>
  <c r="AW118" i="13"/>
  <c r="AZ118" i="13" s="1"/>
  <c r="AJ118" i="13"/>
  <c r="AS118" i="13" s="1"/>
  <c r="CB117" i="13"/>
  <c r="N117" i="13"/>
  <c r="BH118" i="13"/>
  <c r="J118" i="13"/>
  <c r="BQ118" i="13"/>
  <c r="BN118" i="13"/>
  <c r="BI145" i="13"/>
  <c r="BK145" i="13"/>
  <c r="BC118" i="13" l="1"/>
  <c r="AV118" i="13"/>
  <c r="AY118" i="13" s="1"/>
  <c r="AI118" i="13"/>
  <c r="AR118" i="13" s="1"/>
  <c r="CA117" i="13"/>
  <c r="CD117" i="13" s="1"/>
  <c r="BP118" i="13"/>
  <c r="I118" i="13"/>
  <c r="BM118" i="13"/>
  <c r="J329" i="7"/>
  <c r="G329" i="7"/>
  <c r="P329" i="7"/>
  <c r="R329" i="7"/>
  <c r="K329" i="7"/>
  <c r="N329" i="7"/>
  <c r="Q329" i="7"/>
  <c r="H329" i="7"/>
  <c r="O329" i="7"/>
  <c r="I329" i="7"/>
  <c r="S118" i="13"/>
  <c r="AB119" i="13" s="1"/>
  <c r="M118" i="13"/>
  <c r="BJ145" i="13"/>
  <c r="BW118" i="13" l="1"/>
  <c r="BZ118" i="13"/>
  <c r="BB118" i="13"/>
  <c r="AU118" i="13"/>
  <c r="AX118" i="13" s="1"/>
  <c r="CE117" i="13"/>
  <c r="S329" i="7"/>
  <c r="K229" i="12" s="1"/>
  <c r="L229" i="12" s="1"/>
  <c r="M229" i="12" s="1"/>
  <c r="L329" i="7"/>
  <c r="G229" i="12" s="1"/>
  <c r="H118" i="13"/>
  <c r="BR118" i="13" s="1"/>
  <c r="BS119" i="13" s="1"/>
  <c r="BO118" i="13"/>
  <c r="BL118" i="13"/>
  <c r="P118" i="13"/>
  <c r="R118" i="13"/>
  <c r="AA119" i="13" s="1"/>
  <c r="L118" i="13"/>
  <c r="BI146" i="13"/>
  <c r="BV118" i="13" l="1"/>
  <c r="BY118" i="13"/>
  <c r="BA118" i="13"/>
  <c r="BD118" i="13" s="1"/>
  <c r="H229" i="12"/>
  <c r="I229" i="12" s="1"/>
  <c r="AK119" i="13"/>
  <c r="AT119" i="13" s="1"/>
  <c r="CC118" i="13"/>
  <c r="N230" i="12"/>
  <c r="O118" i="13"/>
  <c r="K118" i="13"/>
  <c r="Q118" i="13"/>
  <c r="Z119" i="13" s="1"/>
  <c r="F329" i="7" s="1"/>
  <c r="BK146" i="13"/>
  <c r="BJ146" i="13"/>
  <c r="BU118" i="13" l="1"/>
  <c r="BX118" i="13"/>
  <c r="J230" i="12"/>
  <c r="AW119" i="13"/>
  <c r="AZ119" i="13" s="1"/>
  <c r="AJ119" i="13"/>
  <c r="AS119" i="13" s="1"/>
  <c r="CB118" i="13"/>
  <c r="BQ119" i="13"/>
  <c r="J119" i="13"/>
  <c r="BN119" i="13"/>
  <c r="BH119" i="13"/>
  <c r="N118" i="13"/>
  <c r="BC119" i="13" l="1"/>
  <c r="AV119" i="13"/>
  <c r="AY119" i="13" s="1"/>
  <c r="AI119" i="13"/>
  <c r="AR119" i="13" s="1"/>
  <c r="CA118" i="13"/>
  <c r="CD118" i="13" s="1"/>
  <c r="CE118" i="13" s="1"/>
  <c r="BP119" i="13"/>
  <c r="I119" i="13"/>
  <c r="BM119" i="13"/>
  <c r="G330" i="7"/>
  <c r="R330" i="7"/>
  <c r="O330" i="7"/>
  <c r="H330" i="7"/>
  <c r="Q330" i="7"/>
  <c r="N330" i="7"/>
  <c r="P330" i="7"/>
  <c r="J330" i="7"/>
  <c r="I330" i="7"/>
  <c r="K330" i="7"/>
  <c r="M119" i="13"/>
  <c r="S119" i="13"/>
  <c r="AB120" i="13" s="1"/>
  <c r="BI147" i="13"/>
  <c r="BW119" i="13" l="1"/>
  <c r="BZ119" i="13"/>
  <c r="BB119" i="13"/>
  <c r="AU119" i="13"/>
  <c r="AX119" i="13" s="1"/>
  <c r="L330" i="7"/>
  <c r="G230" i="12" s="1"/>
  <c r="R119" i="13"/>
  <c r="AA120" i="13" s="1"/>
  <c r="L119" i="13"/>
  <c r="P119" i="13"/>
  <c r="S330" i="7"/>
  <c r="K230" i="12" s="1"/>
  <c r="L230" i="12" s="1"/>
  <c r="M230" i="12" s="1"/>
  <c r="BO119" i="13"/>
  <c r="H119" i="13"/>
  <c r="BL119" i="13"/>
  <c r="BJ147" i="13"/>
  <c r="BK147" i="13"/>
  <c r="BV119" i="13" l="1"/>
  <c r="BY119" i="13"/>
  <c r="BA119" i="13"/>
  <c r="BD119" i="13" s="1"/>
  <c r="H230" i="12"/>
  <c r="I230" i="12" s="1"/>
  <c r="AK120" i="13"/>
  <c r="AT120" i="13" s="1"/>
  <c r="CC119" i="13"/>
  <c r="N231" i="12"/>
  <c r="K119" i="13"/>
  <c r="BR119" i="13"/>
  <c r="BS120" i="13" s="1"/>
  <c r="Q119" i="13"/>
  <c r="Z120" i="13" s="1"/>
  <c r="F330" i="7" s="1"/>
  <c r="O119" i="13"/>
  <c r="BU119" i="13" l="1"/>
  <c r="BX119" i="13"/>
  <c r="J231" i="12"/>
  <c r="AW120" i="13"/>
  <c r="AZ120" i="13" s="1"/>
  <c r="AJ120" i="13"/>
  <c r="AS120" i="13" s="1"/>
  <c r="CB119" i="13"/>
  <c r="BH120" i="13"/>
  <c r="N119" i="13"/>
  <c r="J120" i="13"/>
  <c r="BQ120" i="13"/>
  <c r="BN120" i="13"/>
  <c r="BJ148" i="13"/>
  <c r="BK148" i="13"/>
  <c r="BI148" i="13"/>
  <c r="BC120" i="13" l="1"/>
  <c r="AV120" i="13"/>
  <c r="AY120" i="13" s="1"/>
  <c r="AI120" i="13"/>
  <c r="AR120" i="13" s="1"/>
  <c r="CA119" i="13"/>
  <c r="CD119" i="13" s="1"/>
  <c r="J331" i="7"/>
  <c r="Q331" i="7"/>
  <c r="K331" i="7"/>
  <c r="I331" i="7"/>
  <c r="H331" i="7"/>
  <c r="P331" i="7"/>
  <c r="R331" i="7"/>
  <c r="G331" i="7"/>
  <c r="O331" i="7"/>
  <c r="N331" i="7"/>
  <c r="BP120" i="13"/>
  <c r="I120" i="13"/>
  <c r="BM120" i="13"/>
  <c r="M120" i="13"/>
  <c r="S120" i="13"/>
  <c r="AB121" i="13" s="1"/>
  <c r="BW120" i="13" l="1"/>
  <c r="BZ120" i="13"/>
  <c r="BB120" i="13"/>
  <c r="AU120" i="13"/>
  <c r="AX120" i="13" s="1"/>
  <c r="CE119" i="13"/>
  <c r="L120" i="13"/>
  <c r="R120" i="13"/>
  <c r="AA121" i="13" s="1"/>
  <c r="BO120" i="13"/>
  <c r="H120" i="13"/>
  <c r="BL120" i="13"/>
  <c r="S331" i="7"/>
  <c r="K231" i="12" s="1"/>
  <c r="L231" i="12" s="1"/>
  <c r="M231" i="12" s="1"/>
  <c r="L331" i="7"/>
  <c r="G231" i="12" s="1"/>
  <c r="P120" i="13"/>
  <c r="BV120" i="13" l="1"/>
  <c r="BY120" i="13"/>
  <c r="BA120" i="13"/>
  <c r="BD120" i="13" s="1"/>
  <c r="H231" i="12"/>
  <c r="I231" i="12" s="1"/>
  <c r="AK121" i="13"/>
  <c r="AT121" i="13" s="1"/>
  <c r="CC120" i="13"/>
  <c r="N232" i="12"/>
  <c r="BR120" i="13"/>
  <c r="BS121" i="13" s="1"/>
  <c r="K120" i="13"/>
  <c r="Q120" i="13"/>
  <c r="Z121" i="13" s="1"/>
  <c r="F331" i="7" s="1"/>
  <c r="O120" i="13"/>
  <c r="BK149" i="13"/>
  <c r="BI149" i="13"/>
  <c r="BJ149" i="13"/>
  <c r="BU120" i="13" l="1"/>
  <c r="BX120" i="13"/>
  <c r="J232" i="12"/>
  <c r="AW121" i="13"/>
  <c r="AZ121" i="13" s="1"/>
  <c r="AJ121" i="13"/>
  <c r="AS121" i="13" s="1"/>
  <c r="CB120" i="13"/>
  <c r="J121" i="13"/>
  <c r="BQ121" i="13"/>
  <c r="BN121" i="13"/>
  <c r="N120" i="13"/>
  <c r="BH121" i="13"/>
  <c r="BC121" i="13" l="1"/>
  <c r="AV121" i="13"/>
  <c r="AY121" i="13" s="1"/>
  <c r="AI121" i="13"/>
  <c r="AR121" i="13" s="1"/>
  <c r="CA120" i="13"/>
  <c r="CD120" i="13" s="1"/>
  <c r="CE120" i="13" s="1"/>
  <c r="S121" i="13"/>
  <c r="AB122" i="13" s="1"/>
  <c r="M121" i="13"/>
  <c r="H332" i="7"/>
  <c r="K332" i="7"/>
  <c r="J332" i="7"/>
  <c r="G332" i="7"/>
  <c r="I332" i="7"/>
  <c r="Q332" i="7"/>
  <c r="R332" i="7"/>
  <c r="N332" i="7"/>
  <c r="P332" i="7"/>
  <c r="O332" i="7"/>
  <c r="BP121" i="13"/>
  <c r="I121" i="13"/>
  <c r="BM121" i="13"/>
  <c r="BK150" i="13"/>
  <c r="BW121" i="13" l="1"/>
  <c r="BZ121" i="13"/>
  <c r="BB121" i="13"/>
  <c r="AU121" i="13"/>
  <c r="AX121" i="13" s="1"/>
  <c r="L121" i="13"/>
  <c r="R121" i="13"/>
  <c r="AA122" i="13" s="1"/>
  <c r="P121" i="13"/>
  <c r="S332" i="7"/>
  <c r="K232" i="12" s="1"/>
  <c r="L232" i="12" s="1"/>
  <c r="M232" i="12" s="1"/>
  <c r="L332" i="7"/>
  <c r="G232" i="12" s="1"/>
  <c r="BL121" i="13"/>
  <c r="H121" i="13"/>
  <c r="BO121" i="13"/>
  <c r="BJ150" i="13"/>
  <c r="BI150" i="13"/>
  <c r="BV121" i="13" l="1"/>
  <c r="BY121" i="13"/>
  <c r="H232" i="12"/>
  <c r="I232" i="12" s="1"/>
  <c r="BA121" i="13"/>
  <c r="BD121" i="13" s="1"/>
  <c r="AK122" i="13"/>
  <c r="AT122" i="13" s="1"/>
  <c r="CC121" i="13"/>
  <c r="K121" i="13"/>
  <c r="Q121" i="13"/>
  <c r="Z122" i="13" s="1"/>
  <c r="F332" i="7" s="1"/>
  <c r="BR121" i="13"/>
  <c r="BS122" i="13" s="1"/>
  <c r="N233" i="12"/>
  <c r="O121" i="13"/>
  <c r="BU121" i="13" l="1"/>
  <c r="BX121" i="13"/>
  <c r="J233" i="12"/>
  <c r="AW122" i="13"/>
  <c r="AZ122" i="13" s="1"/>
  <c r="AJ122" i="13"/>
  <c r="AS122" i="13" s="1"/>
  <c r="CB121" i="13"/>
  <c r="N121" i="13"/>
  <c r="BH122" i="13"/>
  <c r="BQ122" i="13"/>
  <c r="J122" i="13"/>
  <c r="BN122" i="13"/>
  <c r="BJ151" i="13"/>
  <c r="BK151" i="13"/>
  <c r="BI151" i="13"/>
  <c r="BC122" i="13" l="1"/>
  <c r="AV122" i="13"/>
  <c r="AY122" i="13" s="1"/>
  <c r="AI122" i="13"/>
  <c r="AR122" i="13" s="1"/>
  <c r="CA121" i="13"/>
  <c r="CD121" i="13" s="1"/>
  <c r="J333" i="7"/>
  <c r="I333" i="7"/>
  <c r="R333" i="7"/>
  <c r="G333" i="7"/>
  <c r="H333" i="7"/>
  <c r="K333" i="7"/>
  <c r="Q333" i="7"/>
  <c r="N333" i="7"/>
  <c r="O333" i="7"/>
  <c r="P333" i="7"/>
  <c r="BP122" i="13"/>
  <c r="I122" i="13"/>
  <c r="BM122" i="13"/>
  <c r="M122" i="13"/>
  <c r="S122" i="13"/>
  <c r="AB123" i="13" s="1"/>
  <c r="BW122" i="13" l="1"/>
  <c r="BZ122" i="13"/>
  <c r="BB122" i="13"/>
  <c r="AU122" i="13"/>
  <c r="AX122" i="13" s="1"/>
  <c r="CE121" i="13"/>
  <c r="H122" i="13"/>
  <c r="BO122" i="13"/>
  <c r="BL122" i="13"/>
  <c r="S333" i="7"/>
  <c r="K233" i="12" s="1"/>
  <c r="L233" i="12" s="1"/>
  <c r="M233" i="12" s="1"/>
  <c r="L333" i="7"/>
  <c r="G233" i="12" s="1"/>
  <c r="P122" i="13"/>
  <c r="L122" i="13"/>
  <c r="R122" i="13"/>
  <c r="AA123" i="13" s="1"/>
  <c r="BI152" i="13"/>
  <c r="BV122" i="13" l="1"/>
  <c r="BY122" i="13"/>
  <c r="BA122" i="13"/>
  <c r="BD122" i="13" s="1"/>
  <c r="H233" i="12"/>
  <c r="I233" i="12" s="1"/>
  <c r="AK123" i="13"/>
  <c r="AT123" i="13" s="1"/>
  <c r="CC122" i="13"/>
  <c r="N234" i="12"/>
  <c r="K122" i="13"/>
  <c r="Q122" i="13"/>
  <c r="Z123" i="13" s="1"/>
  <c r="F333" i="7" s="1"/>
  <c r="BR122" i="13"/>
  <c r="BS123" i="13" s="1"/>
  <c r="O122" i="13"/>
  <c r="BJ152" i="13"/>
  <c r="BK152" i="13"/>
  <c r="BU122" i="13" l="1"/>
  <c r="BX122" i="13"/>
  <c r="J234" i="12"/>
  <c r="AW123" i="13"/>
  <c r="AZ123" i="13" s="1"/>
  <c r="AJ123" i="13"/>
  <c r="AS123" i="13" s="1"/>
  <c r="CB122" i="13"/>
  <c r="N122" i="13"/>
  <c r="BH123" i="13"/>
  <c r="J123" i="13"/>
  <c r="BN123" i="13"/>
  <c r="BQ123" i="13"/>
  <c r="BC123" i="13" l="1"/>
  <c r="AV123" i="13"/>
  <c r="AY123" i="13" s="1"/>
  <c r="AI123" i="13"/>
  <c r="AR123" i="13" s="1"/>
  <c r="CA122" i="13"/>
  <c r="CD122" i="13" s="1"/>
  <c r="CE122" i="13" s="1"/>
  <c r="S123" i="13"/>
  <c r="AB124" i="13" s="1"/>
  <c r="M123" i="13"/>
  <c r="O334" i="7"/>
  <c r="G334" i="7"/>
  <c r="H334" i="7"/>
  <c r="J334" i="7"/>
  <c r="I334" i="7"/>
  <c r="R334" i="7"/>
  <c r="N334" i="7"/>
  <c r="K334" i="7"/>
  <c r="Q334" i="7"/>
  <c r="P334" i="7"/>
  <c r="I123" i="13"/>
  <c r="BP123" i="13"/>
  <c r="BM123" i="13"/>
  <c r="BI153" i="13"/>
  <c r="BJ153" i="13"/>
  <c r="BW123" i="13" l="1"/>
  <c r="BZ123" i="13"/>
  <c r="BB123" i="13"/>
  <c r="AU123" i="13"/>
  <c r="AX123" i="13" s="1"/>
  <c r="L334" i="7"/>
  <c r="G234" i="12" s="1"/>
  <c r="P123" i="13"/>
  <c r="H123" i="13"/>
  <c r="BO123" i="13"/>
  <c r="BL123" i="13"/>
  <c r="R123" i="13"/>
  <c r="AA124" i="13" s="1"/>
  <c r="L123" i="13"/>
  <c r="S334" i="7"/>
  <c r="K234" i="12" s="1"/>
  <c r="L234" i="12" s="1"/>
  <c r="M234" i="12" s="1"/>
  <c r="BK153" i="13"/>
  <c r="BV123" i="13" l="1"/>
  <c r="BY123" i="13"/>
  <c r="BA123" i="13"/>
  <c r="BD123" i="13" s="1"/>
  <c r="H234" i="12"/>
  <c r="I234" i="12" s="1"/>
  <c r="AK124" i="13"/>
  <c r="AT124" i="13" s="1"/>
  <c r="CC123" i="13"/>
  <c r="N235" i="12"/>
  <c r="K123" i="13"/>
  <c r="Q123" i="13"/>
  <c r="Z124" i="13" s="1"/>
  <c r="F334" i="7" s="1"/>
  <c r="BR123" i="13"/>
  <c r="BS124" i="13" s="1"/>
  <c r="O123" i="13"/>
  <c r="BI154" i="13"/>
  <c r="BU123" i="13" l="1"/>
  <c r="BX123" i="13"/>
  <c r="J235" i="12"/>
  <c r="AW124" i="13"/>
  <c r="AZ124" i="13" s="1"/>
  <c r="AJ124" i="13"/>
  <c r="AS124" i="13" s="1"/>
  <c r="CB123" i="13"/>
  <c r="N123" i="13"/>
  <c r="J124" i="13"/>
  <c r="BQ124" i="13"/>
  <c r="BN124" i="13"/>
  <c r="BH124" i="13"/>
  <c r="BJ154" i="13"/>
  <c r="BC124" i="13" l="1"/>
  <c r="AV124" i="13"/>
  <c r="AY124" i="13" s="1"/>
  <c r="AI124" i="13"/>
  <c r="AR124" i="13" s="1"/>
  <c r="CA123" i="13"/>
  <c r="CD123" i="13" s="1"/>
  <c r="O335" i="7"/>
  <c r="H335" i="7"/>
  <c r="G335" i="7"/>
  <c r="P335" i="7"/>
  <c r="I335" i="7"/>
  <c r="N335" i="7"/>
  <c r="K335" i="7"/>
  <c r="Q335" i="7"/>
  <c r="R335" i="7"/>
  <c r="J335" i="7"/>
  <c r="BP124" i="13"/>
  <c r="I124" i="13"/>
  <c r="BM124" i="13"/>
  <c r="M124" i="13"/>
  <c r="S124" i="13"/>
  <c r="AB125" i="13" s="1"/>
  <c r="BK154" i="13"/>
  <c r="BW124" i="13" l="1"/>
  <c r="BZ124" i="13"/>
  <c r="BB124" i="13"/>
  <c r="AU124" i="13"/>
  <c r="AX124" i="13" s="1"/>
  <c r="CE123" i="13"/>
  <c r="H124" i="13"/>
  <c r="BO124" i="13"/>
  <c r="BL124" i="13"/>
  <c r="R124" i="13"/>
  <c r="AA125" i="13" s="1"/>
  <c r="L124" i="13"/>
  <c r="P124" i="13"/>
  <c r="L335" i="7"/>
  <c r="G235" i="12" s="1"/>
  <c r="S335" i="7"/>
  <c r="K235" i="12" s="1"/>
  <c r="L235" i="12" s="1"/>
  <c r="M235" i="12" s="1"/>
  <c r="BJ155" i="13"/>
  <c r="BI155" i="13"/>
  <c r="BV124" i="13" l="1"/>
  <c r="BY124" i="13"/>
  <c r="BA124" i="13"/>
  <c r="BD124" i="13" s="1"/>
  <c r="H235" i="12"/>
  <c r="I235" i="12" s="1"/>
  <c r="AK125" i="13"/>
  <c r="AT125" i="13" s="1"/>
  <c r="CC124" i="13"/>
  <c r="N236" i="12"/>
  <c r="Q124" i="13"/>
  <c r="Z125" i="13" s="1"/>
  <c r="F335" i="7" s="1"/>
  <c r="K124" i="13"/>
  <c r="BR124" i="13"/>
  <c r="BS125" i="13" s="1"/>
  <c r="O124" i="13"/>
  <c r="BK155" i="13"/>
  <c r="BU124" i="13" l="1"/>
  <c r="BX124" i="13"/>
  <c r="J236" i="12"/>
  <c r="AW125" i="13"/>
  <c r="AZ125" i="13" s="1"/>
  <c r="AJ125" i="13"/>
  <c r="AS125" i="13" s="1"/>
  <c r="CB124" i="13"/>
  <c r="N124" i="13"/>
  <c r="BH125" i="13"/>
  <c r="BQ125" i="13"/>
  <c r="J125" i="13"/>
  <c r="BN125" i="13"/>
  <c r="BC125" i="13" l="1"/>
  <c r="AV125" i="13"/>
  <c r="AY125" i="13" s="1"/>
  <c r="AI125" i="13"/>
  <c r="AR125" i="13" s="1"/>
  <c r="CA124" i="13"/>
  <c r="CD124" i="13" s="1"/>
  <c r="I125" i="13"/>
  <c r="BP125" i="13"/>
  <c r="BM125" i="13"/>
  <c r="M125" i="13"/>
  <c r="S125" i="13"/>
  <c r="AB126" i="13" s="1"/>
  <c r="I336" i="7"/>
  <c r="N336" i="7"/>
  <c r="J336" i="7"/>
  <c r="G336" i="7"/>
  <c r="K336" i="7"/>
  <c r="H336" i="7"/>
  <c r="R336" i="7"/>
  <c r="P336" i="7"/>
  <c r="Q336" i="7"/>
  <c r="O336" i="7"/>
  <c r="BI156" i="13"/>
  <c r="BW125" i="13" l="1"/>
  <c r="BZ125" i="13"/>
  <c r="BB125" i="13"/>
  <c r="AU125" i="13"/>
  <c r="AX125" i="13" s="1"/>
  <c r="CE124" i="13"/>
  <c r="S336" i="7"/>
  <c r="K236" i="12" s="1"/>
  <c r="L236" i="12" s="1"/>
  <c r="M236" i="12" s="1"/>
  <c r="R125" i="13"/>
  <c r="AA126" i="13" s="1"/>
  <c r="L125" i="13"/>
  <c r="BO125" i="13"/>
  <c r="H125" i="13"/>
  <c r="BL125" i="13"/>
  <c r="L336" i="7"/>
  <c r="G236" i="12" s="1"/>
  <c r="P125" i="13"/>
  <c r="BK156" i="13"/>
  <c r="BJ156" i="13"/>
  <c r="BI157" i="13"/>
  <c r="BV125" i="13" l="1"/>
  <c r="BY125" i="13"/>
  <c r="BA125" i="13"/>
  <c r="BD125" i="13" s="1"/>
  <c r="H236" i="12"/>
  <c r="I236" i="12" s="1"/>
  <c r="AK126" i="13"/>
  <c r="AT126" i="13" s="1"/>
  <c r="CC125" i="13"/>
  <c r="N237" i="12"/>
  <c r="K125" i="13"/>
  <c r="Q125" i="13"/>
  <c r="Z126" i="13" s="1"/>
  <c r="F336" i="7" s="1"/>
  <c r="BR125" i="13"/>
  <c r="BS126" i="13" s="1"/>
  <c r="O125" i="13"/>
  <c r="BU125" i="13" l="1"/>
  <c r="BX125" i="13"/>
  <c r="J237" i="12"/>
  <c r="AW126" i="13"/>
  <c r="AZ126" i="13" s="1"/>
  <c r="AJ126" i="13"/>
  <c r="AS126" i="13" s="1"/>
  <c r="CB125" i="13"/>
  <c r="BH126" i="13"/>
  <c r="BQ126" i="13"/>
  <c r="J126" i="13"/>
  <c r="BN126" i="13"/>
  <c r="N125" i="13"/>
  <c r="BK157" i="13"/>
  <c r="BJ157" i="13"/>
  <c r="BC126" i="13" l="1"/>
  <c r="AV126" i="13"/>
  <c r="AY126" i="13" s="1"/>
  <c r="AI126" i="13"/>
  <c r="AR126" i="13" s="1"/>
  <c r="CA125" i="13"/>
  <c r="CD125" i="13" s="1"/>
  <c r="I337" i="7"/>
  <c r="O337" i="7"/>
  <c r="Q337" i="7"/>
  <c r="K337" i="7"/>
  <c r="J337" i="7"/>
  <c r="N337" i="7"/>
  <c r="G337" i="7"/>
  <c r="R337" i="7"/>
  <c r="H337" i="7"/>
  <c r="P337" i="7"/>
  <c r="I126" i="13"/>
  <c r="BP126" i="13"/>
  <c r="BM126" i="13"/>
  <c r="S126" i="13"/>
  <c r="AB127" i="13" s="1"/>
  <c r="M126" i="13"/>
  <c r="BW126" i="13" l="1"/>
  <c r="BZ126" i="13"/>
  <c r="BB126" i="13"/>
  <c r="AU126" i="13"/>
  <c r="AX126" i="13" s="1"/>
  <c r="CE125" i="13"/>
  <c r="R126" i="13"/>
  <c r="AA127" i="13" s="1"/>
  <c r="L126" i="13"/>
  <c r="H126" i="13"/>
  <c r="BO126" i="13"/>
  <c r="BL126" i="13"/>
  <c r="P126" i="13"/>
  <c r="S337" i="7"/>
  <c r="K237" i="12" s="1"/>
  <c r="L237" i="12" s="1"/>
  <c r="M237" i="12" s="1"/>
  <c r="L337" i="7"/>
  <c r="G237" i="12" s="1"/>
  <c r="BI158" i="13"/>
  <c r="BK158" i="13"/>
  <c r="BJ158" i="13"/>
  <c r="BV126" i="13" l="1"/>
  <c r="BY126" i="13"/>
  <c r="H237" i="12"/>
  <c r="I237" i="12" s="1"/>
  <c r="BA126" i="13"/>
  <c r="BD126" i="13" s="1"/>
  <c r="AK127" i="13"/>
  <c r="AT127" i="13" s="1"/>
  <c r="CC126" i="13"/>
  <c r="N238" i="12"/>
  <c r="Q126" i="13"/>
  <c r="Z127" i="13" s="1"/>
  <c r="F337" i="7" s="1"/>
  <c r="K126" i="13"/>
  <c r="BR126" i="13"/>
  <c r="BS127" i="13" s="1"/>
  <c r="O126" i="13"/>
  <c r="BU126" i="13" l="1"/>
  <c r="BX126" i="13"/>
  <c r="J238" i="12"/>
  <c r="AW127" i="13"/>
  <c r="AZ127" i="13" s="1"/>
  <c r="AJ127" i="13"/>
  <c r="AS127" i="13" s="1"/>
  <c r="CB126" i="13"/>
  <c r="N126" i="13"/>
  <c r="BQ127" i="13"/>
  <c r="J127" i="13"/>
  <c r="BN127" i="13"/>
  <c r="BH127" i="13"/>
  <c r="BI159" i="13"/>
  <c r="BJ159" i="13"/>
  <c r="BC127" i="13" l="1"/>
  <c r="AV127" i="13"/>
  <c r="AY127" i="13" s="1"/>
  <c r="AI127" i="13"/>
  <c r="AR127" i="13" s="1"/>
  <c r="CA126" i="13"/>
  <c r="CD126" i="13" s="1"/>
  <c r="CE126" i="13" s="1"/>
  <c r="S127" i="13"/>
  <c r="AB128" i="13" s="1"/>
  <c r="M127" i="13"/>
  <c r="N338" i="7"/>
  <c r="I338" i="7"/>
  <c r="R338" i="7"/>
  <c r="O338" i="7"/>
  <c r="J338" i="7"/>
  <c r="Q338" i="7"/>
  <c r="P338" i="7"/>
  <c r="K338" i="7"/>
  <c r="G338" i="7"/>
  <c r="H338" i="7"/>
  <c r="I127" i="13"/>
  <c r="BP127" i="13"/>
  <c r="BM127" i="13"/>
  <c r="BK159" i="13"/>
  <c r="BW127" i="13" l="1"/>
  <c r="BZ127" i="13"/>
  <c r="BB127" i="13"/>
  <c r="AU127" i="13"/>
  <c r="AX127" i="13" s="1"/>
  <c r="P127" i="13"/>
  <c r="BO127" i="13"/>
  <c r="H127" i="13"/>
  <c r="BL127" i="13"/>
  <c r="S338" i="7"/>
  <c r="K238" i="12" s="1"/>
  <c r="L238" i="12" s="1"/>
  <c r="M238" i="12" s="1"/>
  <c r="L127" i="13"/>
  <c r="R127" i="13"/>
  <c r="AA128" i="13" s="1"/>
  <c r="L338" i="7"/>
  <c r="G238" i="12" s="1"/>
  <c r="BV127" i="13" l="1"/>
  <c r="BY127" i="13"/>
  <c r="H238" i="12"/>
  <c r="I238" i="12" s="1"/>
  <c r="BA127" i="13"/>
  <c r="BD127" i="13" s="1"/>
  <c r="AK128" i="13"/>
  <c r="AT128" i="13" s="1"/>
  <c r="CC127" i="13"/>
  <c r="O127" i="13"/>
  <c r="N239" i="12"/>
  <c r="K127" i="13"/>
  <c r="BR127" i="13"/>
  <c r="BS128" i="13" s="1"/>
  <c r="Q127" i="13"/>
  <c r="Z128" i="13" s="1"/>
  <c r="F338" i="7" s="1"/>
  <c r="BI160" i="13"/>
  <c r="BJ160" i="13"/>
  <c r="BK160" i="13"/>
  <c r="BU127" i="13" l="1"/>
  <c r="BX127" i="13"/>
  <c r="J239" i="12"/>
  <c r="AW128" i="13"/>
  <c r="AZ128" i="13" s="1"/>
  <c r="AJ128" i="13"/>
  <c r="AS128" i="13" s="1"/>
  <c r="CB127" i="13"/>
  <c r="BQ128" i="13"/>
  <c r="J128" i="13"/>
  <c r="BN128" i="13"/>
  <c r="N127" i="13"/>
  <c r="BH128" i="13"/>
  <c r="BC128" i="13" l="1"/>
  <c r="AV128" i="13"/>
  <c r="AY128" i="13" s="1"/>
  <c r="AI128" i="13"/>
  <c r="AR128" i="13" s="1"/>
  <c r="CA127" i="13"/>
  <c r="CD127" i="13" s="1"/>
  <c r="S128" i="13"/>
  <c r="AB129" i="13" s="1"/>
  <c r="M128" i="13"/>
  <c r="H339" i="7"/>
  <c r="O339" i="7"/>
  <c r="G339" i="7"/>
  <c r="Q339" i="7"/>
  <c r="I339" i="7"/>
  <c r="J339" i="7"/>
  <c r="N339" i="7"/>
  <c r="K339" i="7"/>
  <c r="P339" i="7"/>
  <c r="R339" i="7"/>
  <c r="BP128" i="13"/>
  <c r="I128" i="13"/>
  <c r="BM128" i="13"/>
  <c r="BW128" i="13" l="1"/>
  <c r="BZ128" i="13"/>
  <c r="BB128" i="13"/>
  <c r="AU128" i="13"/>
  <c r="AX128" i="13" s="1"/>
  <c r="CE127" i="13"/>
  <c r="BO128" i="13"/>
  <c r="H128" i="13"/>
  <c r="BL128" i="13"/>
  <c r="S339" i="7"/>
  <c r="K239" i="12" s="1"/>
  <c r="L239" i="12" s="1"/>
  <c r="M239" i="12" s="1"/>
  <c r="L339" i="7"/>
  <c r="G239" i="12" s="1"/>
  <c r="P128" i="13"/>
  <c r="L128" i="13"/>
  <c r="R128" i="13"/>
  <c r="AA129" i="13" s="1"/>
  <c r="BK161" i="13"/>
  <c r="BJ161" i="13"/>
  <c r="BI161" i="13"/>
  <c r="BV128" i="13" l="1"/>
  <c r="BY128" i="13"/>
  <c r="H239" i="12"/>
  <c r="I239" i="12" s="1"/>
  <c r="BA128" i="13"/>
  <c r="BD128" i="13" s="1"/>
  <c r="AK129" i="13"/>
  <c r="AT129" i="13" s="1"/>
  <c r="CC128" i="13"/>
  <c r="O128" i="13"/>
  <c r="Q128" i="13"/>
  <c r="Z129" i="13" s="1"/>
  <c r="F339" i="7" s="1"/>
  <c r="BR128" i="13"/>
  <c r="BS129" i="13" s="1"/>
  <c r="K128" i="13"/>
  <c r="N240" i="12"/>
  <c r="BU128" i="13" l="1"/>
  <c r="BX128" i="13"/>
  <c r="J240" i="12"/>
  <c r="AW129" i="13"/>
  <c r="AZ129" i="13" s="1"/>
  <c r="AJ129" i="13"/>
  <c r="AS129" i="13" s="1"/>
  <c r="CB128" i="13"/>
  <c r="BH129" i="13"/>
  <c r="J129" i="13"/>
  <c r="BQ129" i="13"/>
  <c r="BN129" i="13"/>
  <c r="N128" i="13"/>
  <c r="BI162" i="13"/>
  <c r="BC129" i="13" l="1"/>
  <c r="AV129" i="13"/>
  <c r="AY129" i="13" s="1"/>
  <c r="AI129" i="13"/>
  <c r="AR129" i="13" s="1"/>
  <c r="CA128" i="13"/>
  <c r="CD128" i="13" s="1"/>
  <c r="CE128" i="13" s="1"/>
  <c r="G340" i="7"/>
  <c r="J340" i="7"/>
  <c r="Q340" i="7"/>
  <c r="I340" i="7"/>
  <c r="O340" i="7"/>
  <c r="H340" i="7"/>
  <c r="K340" i="7"/>
  <c r="N340" i="7"/>
  <c r="P340" i="7"/>
  <c r="R340" i="7"/>
  <c r="S129" i="13"/>
  <c r="AB130" i="13" s="1"/>
  <c r="M129" i="13"/>
  <c r="I129" i="13"/>
  <c r="BP129" i="13"/>
  <c r="BM129" i="13"/>
  <c r="BK162" i="13"/>
  <c r="BJ162" i="13"/>
  <c r="BW129" i="13" l="1"/>
  <c r="BZ129" i="13"/>
  <c r="BB129" i="13"/>
  <c r="AU129" i="13"/>
  <c r="AX129" i="13" s="1"/>
  <c r="S340" i="7"/>
  <c r="K240" i="12" s="1"/>
  <c r="L240" i="12" s="1"/>
  <c r="M240" i="12" s="1"/>
  <c r="H129" i="13"/>
  <c r="BO129" i="13"/>
  <c r="BL129" i="13"/>
  <c r="L129" i="13"/>
  <c r="R129" i="13"/>
  <c r="AA130" i="13" s="1"/>
  <c r="P129" i="13"/>
  <c r="L340" i="7"/>
  <c r="G240" i="12" s="1"/>
  <c r="BI163" i="13"/>
  <c r="BV129" i="13" l="1"/>
  <c r="BY129" i="13"/>
  <c r="H240" i="12"/>
  <c r="I240" i="12" s="1"/>
  <c r="BA129" i="13"/>
  <c r="BD129" i="13" s="1"/>
  <c r="AK130" i="13"/>
  <c r="AT130" i="13" s="1"/>
  <c r="CC129" i="13"/>
  <c r="O129" i="13"/>
  <c r="N241" i="12"/>
  <c r="BR129" i="13"/>
  <c r="BS130" i="13" s="1"/>
  <c r="K129" i="13"/>
  <c r="Q129" i="13"/>
  <c r="Z130" i="13" s="1"/>
  <c r="F340" i="7" s="1"/>
  <c r="BJ163" i="13"/>
  <c r="BK163" i="13"/>
  <c r="BU129" i="13" l="1"/>
  <c r="BX129" i="13"/>
  <c r="J241" i="12"/>
  <c r="AW130" i="13"/>
  <c r="AZ130" i="13" s="1"/>
  <c r="AJ130" i="13"/>
  <c r="AS130" i="13" s="1"/>
  <c r="CB129" i="13"/>
  <c r="BQ130" i="13"/>
  <c r="J130" i="13"/>
  <c r="BN130" i="13"/>
  <c r="N129" i="13"/>
  <c r="BH130" i="13"/>
  <c r="BC130" i="13" l="1"/>
  <c r="AV130" i="13"/>
  <c r="AY130" i="13" s="1"/>
  <c r="AI130" i="13"/>
  <c r="AR130" i="13" s="1"/>
  <c r="CA129" i="13"/>
  <c r="CD129" i="13" s="1"/>
  <c r="P341" i="7"/>
  <c r="H341" i="7"/>
  <c r="G341" i="7"/>
  <c r="R341" i="7"/>
  <c r="Q341" i="7"/>
  <c r="J341" i="7"/>
  <c r="K341" i="7"/>
  <c r="O341" i="7"/>
  <c r="I341" i="7"/>
  <c r="N341" i="7"/>
  <c r="BP130" i="13"/>
  <c r="I130" i="13"/>
  <c r="BM130" i="13"/>
  <c r="M130" i="13"/>
  <c r="S130" i="13"/>
  <c r="AB131" i="13" s="1"/>
  <c r="BJ164" i="13"/>
  <c r="BI164" i="13"/>
  <c r="BW130" i="13" l="1"/>
  <c r="BZ130" i="13"/>
  <c r="BB130" i="13"/>
  <c r="AU130" i="13"/>
  <c r="AX130" i="13" s="1"/>
  <c r="CE129" i="13"/>
  <c r="S341" i="7"/>
  <c r="K241" i="12" s="1"/>
  <c r="L241" i="12" s="1"/>
  <c r="M241" i="12" s="1"/>
  <c r="P130" i="13"/>
  <c r="BO130" i="13"/>
  <c r="H130" i="13"/>
  <c r="BL130" i="13"/>
  <c r="R130" i="13"/>
  <c r="AA131" i="13" s="1"/>
  <c r="L130" i="13"/>
  <c r="L341" i="7"/>
  <c r="G241" i="12" s="1"/>
  <c r="BK164" i="13"/>
  <c r="BV130" i="13" l="1"/>
  <c r="BY130" i="13"/>
  <c r="H241" i="12"/>
  <c r="I241" i="12" s="1"/>
  <c r="BA130" i="13"/>
  <c r="BD130" i="13" s="1"/>
  <c r="AK131" i="13"/>
  <c r="AT131" i="13" s="1"/>
  <c r="CC130" i="13"/>
  <c r="O130" i="13"/>
  <c r="N242" i="12"/>
  <c r="BR130" i="13"/>
  <c r="BS131" i="13" s="1"/>
  <c r="Q130" i="13"/>
  <c r="Z131" i="13" s="1"/>
  <c r="F341" i="7" s="1"/>
  <c r="K130" i="13"/>
  <c r="BI165" i="13"/>
  <c r="BU130" i="13" l="1"/>
  <c r="BX130" i="13"/>
  <c r="J242" i="12"/>
  <c r="AW131" i="13"/>
  <c r="AZ131" i="13" s="1"/>
  <c r="AJ131" i="13"/>
  <c r="AS131" i="13" s="1"/>
  <c r="CB130" i="13"/>
  <c r="N130" i="13"/>
  <c r="BQ131" i="13"/>
  <c r="J131" i="13"/>
  <c r="BN131" i="13"/>
  <c r="BH131" i="13"/>
  <c r="BK165" i="13"/>
  <c r="BJ165" i="13"/>
  <c r="BC131" i="13" l="1"/>
  <c r="AV131" i="13"/>
  <c r="AY131" i="13" s="1"/>
  <c r="AI131" i="13"/>
  <c r="AR131" i="13" s="1"/>
  <c r="CA130" i="13"/>
  <c r="CD130" i="13" s="1"/>
  <c r="BP131" i="13"/>
  <c r="I131" i="13"/>
  <c r="BM131" i="13"/>
  <c r="I342" i="7"/>
  <c r="R342" i="7"/>
  <c r="K342" i="7"/>
  <c r="O342" i="7"/>
  <c r="N342" i="7"/>
  <c r="H342" i="7"/>
  <c r="Q342" i="7"/>
  <c r="P342" i="7"/>
  <c r="G342" i="7"/>
  <c r="J342" i="7"/>
  <c r="M131" i="13"/>
  <c r="S131" i="13"/>
  <c r="AB132" i="13" s="1"/>
  <c r="BW131" i="13" l="1"/>
  <c r="BZ131" i="13"/>
  <c r="BB131" i="13"/>
  <c r="AU131" i="13"/>
  <c r="AX131" i="13" s="1"/>
  <c r="CE130" i="13"/>
  <c r="S342" i="7"/>
  <c r="K242" i="12" s="1"/>
  <c r="L242" i="12" s="1"/>
  <c r="M242" i="12" s="1"/>
  <c r="R131" i="13"/>
  <c r="AA132" i="13" s="1"/>
  <c r="L131" i="13"/>
  <c r="P131" i="13"/>
  <c r="L342" i="7"/>
  <c r="G242" i="12" s="1"/>
  <c r="H131" i="13"/>
  <c r="BO131" i="13"/>
  <c r="BL131" i="13"/>
  <c r="BK166" i="13"/>
  <c r="BI166" i="13"/>
  <c r="BV131" i="13" l="1"/>
  <c r="BY131" i="13"/>
  <c r="H242" i="12"/>
  <c r="I242" i="12" s="1"/>
  <c r="BA131" i="13"/>
  <c r="BD131" i="13" s="1"/>
  <c r="AK132" i="13"/>
  <c r="AT132" i="13" s="1"/>
  <c r="CC131" i="13"/>
  <c r="Q131" i="13"/>
  <c r="Z132" i="13" s="1"/>
  <c r="F342" i="7" s="1"/>
  <c r="K131" i="13"/>
  <c r="BR131" i="13"/>
  <c r="BS132" i="13" s="1"/>
  <c r="N243" i="12"/>
  <c r="O131" i="13"/>
  <c r="BJ166" i="13"/>
  <c r="BU131" i="13" l="1"/>
  <c r="BX131" i="13"/>
  <c r="J243" i="12"/>
  <c r="AW132" i="13"/>
  <c r="AZ132" i="13" s="1"/>
  <c r="AJ132" i="13"/>
  <c r="AS132" i="13" s="1"/>
  <c r="CB131" i="13"/>
  <c r="N131" i="13"/>
  <c r="J132" i="13"/>
  <c r="BQ132" i="13"/>
  <c r="BN132" i="13"/>
  <c r="BH132" i="13"/>
  <c r="BC132" i="13" l="1"/>
  <c r="AV132" i="13"/>
  <c r="AY132" i="13" s="1"/>
  <c r="AI132" i="13"/>
  <c r="AR132" i="13" s="1"/>
  <c r="CA131" i="13"/>
  <c r="CD131" i="13" s="1"/>
  <c r="CE131" i="13" s="1"/>
  <c r="J343" i="7"/>
  <c r="R343" i="7"/>
  <c r="G343" i="7"/>
  <c r="P343" i="7"/>
  <c r="H343" i="7"/>
  <c r="K343" i="7"/>
  <c r="N343" i="7"/>
  <c r="I343" i="7"/>
  <c r="O343" i="7"/>
  <c r="Q343" i="7"/>
  <c r="M132" i="13"/>
  <c r="S132" i="13"/>
  <c r="AB133" i="13" s="1"/>
  <c r="BP132" i="13"/>
  <c r="I132" i="13"/>
  <c r="BM132" i="13"/>
  <c r="BK167" i="13"/>
  <c r="BI167" i="13"/>
  <c r="BW132" i="13" l="1"/>
  <c r="BZ132" i="13"/>
  <c r="BB132" i="13"/>
  <c r="AU132" i="13"/>
  <c r="AX132" i="13" s="1"/>
  <c r="P132" i="13"/>
  <c r="S343" i="7"/>
  <c r="K243" i="12" s="1"/>
  <c r="L243" i="12" s="1"/>
  <c r="M243" i="12" s="1"/>
  <c r="L343" i="7"/>
  <c r="G243" i="12" s="1"/>
  <c r="L132" i="13"/>
  <c r="R132" i="13"/>
  <c r="AA133" i="13" s="1"/>
  <c r="BO132" i="13"/>
  <c r="H132" i="13"/>
  <c r="BL132" i="13"/>
  <c r="BJ167" i="13"/>
  <c r="BV132" i="13" l="1"/>
  <c r="BY132" i="13"/>
  <c r="H243" i="12"/>
  <c r="I243" i="12" s="1"/>
  <c r="BA132" i="13"/>
  <c r="BD132" i="13" s="1"/>
  <c r="AK133" i="13"/>
  <c r="AT133" i="13" s="1"/>
  <c r="CC132" i="13"/>
  <c r="BR132" i="13"/>
  <c r="BS133" i="13" s="1"/>
  <c r="K132" i="13"/>
  <c r="Q132" i="13"/>
  <c r="Z133" i="13" s="1"/>
  <c r="F343" i="7" s="1"/>
  <c r="O132" i="13"/>
  <c r="N244" i="12"/>
  <c r="BI168" i="13"/>
  <c r="BU132" i="13" l="1"/>
  <c r="BX132" i="13"/>
  <c r="J244" i="12"/>
  <c r="AJ133" i="13"/>
  <c r="AS133" i="13" s="1"/>
  <c r="CB132" i="13"/>
  <c r="BH133" i="13"/>
  <c r="N132" i="13"/>
  <c r="BK168" i="13"/>
  <c r="AW133" i="13" l="1"/>
  <c r="AZ133" i="13" s="1"/>
  <c r="AV133" i="13"/>
  <c r="AY133" i="13" s="1"/>
  <c r="BQ133" i="13"/>
  <c r="BN133" i="13"/>
  <c r="J133" i="13"/>
  <c r="M133" i="13" s="1"/>
  <c r="AI133" i="13"/>
  <c r="AR133" i="13" s="1"/>
  <c r="CA132" i="13"/>
  <c r="CD132" i="13" s="1"/>
  <c r="BP133" i="13"/>
  <c r="I133" i="13"/>
  <c r="BM133" i="13"/>
  <c r="G344" i="7"/>
  <c r="N344" i="7"/>
  <c r="K344" i="7"/>
  <c r="O344" i="7"/>
  <c r="Q344" i="7"/>
  <c r="J344" i="7"/>
  <c r="P344" i="7"/>
  <c r="I344" i="7"/>
  <c r="R344" i="7"/>
  <c r="H344" i="7"/>
  <c r="BJ168" i="13"/>
  <c r="BI169" i="13"/>
  <c r="BW133" i="13" l="1"/>
  <c r="BZ133" i="13"/>
  <c r="BC133" i="13"/>
  <c r="BB133" i="13"/>
  <c r="S133" i="13"/>
  <c r="AB134" i="13" s="1"/>
  <c r="AU133" i="13"/>
  <c r="AX133" i="13" s="1"/>
  <c r="CE132" i="13"/>
  <c r="L133" i="13"/>
  <c r="R133" i="13"/>
  <c r="AA134" i="13" s="1"/>
  <c r="P133" i="13"/>
  <c r="S344" i="7"/>
  <c r="K244" i="12" s="1"/>
  <c r="L244" i="12" s="1"/>
  <c r="M244" i="12" s="1"/>
  <c r="BO133" i="13"/>
  <c r="H133" i="13"/>
  <c r="BL133" i="13"/>
  <c r="L344" i="7"/>
  <c r="G244" i="12" s="1"/>
  <c r="BV133" i="13" l="1"/>
  <c r="BY133" i="13"/>
  <c r="H244" i="12"/>
  <c r="I244" i="12" s="1"/>
  <c r="BA133" i="13"/>
  <c r="BD133" i="13" s="1"/>
  <c r="AK134" i="13"/>
  <c r="AT134" i="13" s="1"/>
  <c r="CC133" i="13"/>
  <c r="N245" i="12"/>
  <c r="K133" i="13"/>
  <c r="BR133" i="13"/>
  <c r="BS134" i="13" s="1"/>
  <c r="Q133" i="13"/>
  <c r="Z134" i="13" s="1"/>
  <c r="F344" i="7" s="1"/>
  <c r="O133" i="13"/>
  <c r="BK169" i="13"/>
  <c r="BU133" i="13" l="1"/>
  <c r="BX133" i="13"/>
  <c r="J245" i="12"/>
  <c r="AW134" i="13"/>
  <c r="AZ134" i="13" s="1"/>
  <c r="AJ134" i="13"/>
  <c r="AS134" i="13" s="1"/>
  <c r="CB133" i="13"/>
  <c r="BH134" i="13"/>
  <c r="BQ134" i="13"/>
  <c r="J134" i="13"/>
  <c r="BN134" i="13"/>
  <c r="N133" i="13"/>
  <c r="BJ169" i="13"/>
  <c r="BC134" i="13" l="1"/>
  <c r="AV134" i="13"/>
  <c r="AY134" i="13" s="1"/>
  <c r="AI134" i="13"/>
  <c r="AR134" i="13" s="1"/>
  <c r="CA133" i="13"/>
  <c r="CD133" i="13" s="1"/>
  <c r="M134" i="13"/>
  <c r="S134" i="13"/>
  <c r="AB135" i="13" s="1"/>
  <c r="N345" i="7"/>
  <c r="J345" i="7"/>
  <c r="I345" i="7"/>
  <c r="P345" i="7"/>
  <c r="H345" i="7"/>
  <c r="G345" i="7"/>
  <c r="R345" i="7"/>
  <c r="O345" i="7"/>
  <c r="K345" i="7"/>
  <c r="Q345" i="7"/>
  <c r="BP134" i="13"/>
  <c r="I134" i="13"/>
  <c r="BM134" i="13"/>
  <c r="BK170" i="13"/>
  <c r="BI170" i="13"/>
  <c r="BW134" i="13" l="1"/>
  <c r="BZ134" i="13"/>
  <c r="BB134" i="13"/>
  <c r="AU134" i="13"/>
  <c r="AX134" i="13" s="1"/>
  <c r="CE133" i="13"/>
  <c r="BO134" i="13"/>
  <c r="H134" i="13"/>
  <c r="BL134" i="13"/>
  <c r="P134" i="13"/>
  <c r="L134" i="13"/>
  <c r="R134" i="13"/>
  <c r="AA135" i="13" s="1"/>
  <c r="S345" i="7"/>
  <c r="K245" i="12" s="1"/>
  <c r="L245" i="12" s="1"/>
  <c r="M245" i="12" s="1"/>
  <c r="L345" i="7"/>
  <c r="G245" i="12" s="1"/>
  <c r="BV134" i="13" l="1"/>
  <c r="BY134" i="13"/>
  <c r="H245" i="12"/>
  <c r="I245" i="12" s="1"/>
  <c r="BA134" i="13"/>
  <c r="BD134" i="13" s="1"/>
  <c r="AK135" i="13"/>
  <c r="AT135" i="13" s="1"/>
  <c r="CC134" i="13"/>
  <c r="Q134" i="13"/>
  <c r="Z135" i="13" s="1"/>
  <c r="F345" i="7" s="1"/>
  <c r="K134" i="13"/>
  <c r="BR134" i="13"/>
  <c r="BS135" i="13" s="1"/>
  <c r="N246" i="12"/>
  <c r="O134" i="13"/>
  <c r="BJ170" i="13"/>
  <c r="BU134" i="13" l="1"/>
  <c r="BX134" i="13"/>
  <c r="J246" i="12"/>
  <c r="AW135" i="13"/>
  <c r="AZ135" i="13" s="1"/>
  <c r="AJ135" i="13"/>
  <c r="AS135" i="13" s="1"/>
  <c r="CB134" i="13"/>
  <c r="BH135" i="13"/>
  <c r="N134" i="13"/>
  <c r="BQ135" i="13"/>
  <c r="J135" i="13"/>
  <c r="BN135" i="13"/>
  <c r="BI171" i="13"/>
  <c r="BK171" i="13"/>
  <c r="BC135" i="13" l="1"/>
  <c r="AV135" i="13"/>
  <c r="AY135" i="13" s="1"/>
  <c r="AI135" i="13"/>
  <c r="AR135" i="13" s="1"/>
  <c r="CA134" i="13"/>
  <c r="CD134" i="13" s="1"/>
  <c r="BP135" i="13"/>
  <c r="I135" i="13"/>
  <c r="BM135" i="13"/>
  <c r="K346" i="7"/>
  <c r="J346" i="7"/>
  <c r="P346" i="7"/>
  <c r="H346" i="7"/>
  <c r="I346" i="7"/>
  <c r="N346" i="7"/>
  <c r="R346" i="7"/>
  <c r="G346" i="7"/>
  <c r="O346" i="7"/>
  <c r="Q346" i="7"/>
  <c r="S135" i="13"/>
  <c r="AB136" i="13" s="1"/>
  <c r="M135" i="13"/>
  <c r="BW135" i="13" l="1"/>
  <c r="BZ135" i="13"/>
  <c r="BB135" i="13"/>
  <c r="AU135" i="13"/>
  <c r="AX135" i="13" s="1"/>
  <c r="CE134" i="13"/>
  <c r="L346" i="7"/>
  <c r="G246" i="12" s="1"/>
  <c r="P135" i="13"/>
  <c r="BO135" i="13"/>
  <c r="H135" i="13"/>
  <c r="BL135" i="13"/>
  <c r="R135" i="13"/>
  <c r="AA136" i="13" s="1"/>
  <c r="L135" i="13"/>
  <c r="S346" i="7"/>
  <c r="K246" i="12" s="1"/>
  <c r="L246" i="12" s="1"/>
  <c r="M246" i="12" s="1"/>
  <c r="BI172" i="13"/>
  <c r="BJ171" i="13"/>
  <c r="BV135" i="13" l="1"/>
  <c r="BY135" i="13"/>
  <c r="BA135" i="13"/>
  <c r="BD135" i="13" s="1"/>
  <c r="H246" i="12"/>
  <c r="I246" i="12" s="1"/>
  <c r="AK136" i="13"/>
  <c r="AT136" i="13" s="1"/>
  <c r="CC135" i="13"/>
  <c r="N247" i="12"/>
  <c r="K135" i="13"/>
  <c r="Q135" i="13"/>
  <c r="Z136" i="13" s="1"/>
  <c r="F346" i="7" s="1"/>
  <c r="BR135" i="13"/>
  <c r="BS136" i="13" s="1"/>
  <c r="O135" i="13"/>
  <c r="BK172" i="13"/>
  <c r="BU135" i="13" l="1"/>
  <c r="BX135" i="13"/>
  <c r="J247" i="12"/>
  <c r="AW136" i="13"/>
  <c r="AZ136" i="13" s="1"/>
  <c r="AJ136" i="13"/>
  <c r="AS136" i="13" s="1"/>
  <c r="CB135" i="13"/>
  <c r="BH136" i="13"/>
  <c r="BQ136" i="13"/>
  <c r="J136" i="13"/>
  <c r="BN136" i="13"/>
  <c r="N135" i="13"/>
  <c r="BJ172" i="13"/>
  <c r="BC136" i="13" l="1"/>
  <c r="AV136" i="13"/>
  <c r="AY136" i="13" s="1"/>
  <c r="AI136" i="13"/>
  <c r="AR136" i="13" s="1"/>
  <c r="CA135" i="13"/>
  <c r="CD135" i="13" s="1"/>
  <c r="BP136" i="13"/>
  <c r="I136" i="13"/>
  <c r="BM136" i="13"/>
  <c r="M136" i="13"/>
  <c r="S136" i="13"/>
  <c r="AB137" i="13" s="1"/>
  <c r="O347" i="7"/>
  <c r="J347" i="7"/>
  <c r="P347" i="7"/>
  <c r="H347" i="7"/>
  <c r="I347" i="7"/>
  <c r="Q347" i="7"/>
  <c r="G347" i="7"/>
  <c r="R347" i="7"/>
  <c r="N347" i="7"/>
  <c r="K347" i="7"/>
  <c r="BW136" i="13" l="1"/>
  <c r="BZ136" i="13"/>
  <c r="BB136" i="13"/>
  <c r="AU136" i="13"/>
  <c r="AX136" i="13" s="1"/>
  <c r="CE135" i="13"/>
  <c r="L347" i="7"/>
  <c r="G247" i="12" s="1"/>
  <c r="S347" i="7"/>
  <c r="K247" i="12" s="1"/>
  <c r="L247" i="12" s="1"/>
  <c r="M247" i="12" s="1"/>
  <c r="P136" i="13"/>
  <c r="L136" i="13"/>
  <c r="R136" i="13"/>
  <c r="AA137" i="13" s="1"/>
  <c r="BO136" i="13"/>
  <c r="H136" i="13"/>
  <c r="BL136" i="13"/>
  <c r="BI173" i="13"/>
  <c r="BK173" i="13"/>
  <c r="BJ173" i="13"/>
  <c r="BV136" i="13" l="1"/>
  <c r="BY136" i="13"/>
  <c r="BA136" i="13"/>
  <c r="BD136" i="13" s="1"/>
  <c r="H247" i="12"/>
  <c r="I247" i="12" s="1"/>
  <c r="AK137" i="13"/>
  <c r="AT137" i="13" s="1"/>
  <c r="CC136" i="13"/>
  <c r="K136" i="13"/>
  <c r="Q136" i="13"/>
  <c r="Z137" i="13" s="1"/>
  <c r="F347" i="7" s="1"/>
  <c r="BR136" i="13"/>
  <c r="BS137" i="13" s="1"/>
  <c r="N248" i="12"/>
  <c r="O136" i="13"/>
  <c r="BU136" i="13" l="1"/>
  <c r="BX136" i="13"/>
  <c r="J248" i="12"/>
  <c r="AW137" i="13"/>
  <c r="AZ137" i="13" s="1"/>
  <c r="AJ137" i="13"/>
  <c r="AS137" i="13" s="1"/>
  <c r="CB136" i="13"/>
  <c r="J137" i="13"/>
  <c r="BQ137" i="13"/>
  <c r="BN137" i="13"/>
  <c r="N136" i="13"/>
  <c r="BH137" i="13"/>
  <c r="BC137" i="13" l="1"/>
  <c r="AV137" i="13"/>
  <c r="AY137" i="13" s="1"/>
  <c r="AI137" i="13"/>
  <c r="AR137" i="13" s="1"/>
  <c r="CA136" i="13"/>
  <c r="CD136" i="13" s="1"/>
  <c r="CE136" i="13" s="1"/>
  <c r="P348" i="7"/>
  <c r="N348" i="7"/>
  <c r="K348" i="7"/>
  <c r="Q348" i="7"/>
  <c r="I348" i="7"/>
  <c r="H348" i="7"/>
  <c r="G348" i="7"/>
  <c r="R348" i="7"/>
  <c r="J348" i="7"/>
  <c r="O348" i="7"/>
  <c r="M137" i="13"/>
  <c r="S137" i="13"/>
  <c r="AB138" i="13" s="1"/>
  <c r="BP137" i="13"/>
  <c r="I137" i="13"/>
  <c r="BM137" i="13"/>
  <c r="BI174" i="13"/>
  <c r="BK174" i="13"/>
  <c r="BJ174" i="13"/>
  <c r="BW137" i="13" l="1"/>
  <c r="BZ137" i="13"/>
  <c r="BB137" i="13"/>
  <c r="AU137" i="13"/>
  <c r="AX137" i="13" s="1"/>
  <c r="BO137" i="13"/>
  <c r="H137" i="13"/>
  <c r="BL137" i="13"/>
  <c r="R137" i="13"/>
  <c r="AA138" i="13" s="1"/>
  <c r="L137" i="13"/>
  <c r="S348" i="7"/>
  <c r="K248" i="12" s="1"/>
  <c r="L248" i="12" s="1"/>
  <c r="M248" i="12" s="1"/>
  <c r="P137" i="13"/>
  <c r="L348" i="7"/>
  <c r="G248" i="12" s="1"/>
  <c r="BV137" i="13" l="1"/>
  <c r="BY137" i="13"/>
  <c r="H248" i="12"/>
  <c r="I248" i="12" s="1"/>
  <c r="BA137" i="13"/>
  <c r="BD137" i="13" s="1"/>
  <c r="AK138" i="13"/>
  <c r="AT138" i="13" s="1"/>
  <c r="CC137" i="13"/>
  <c r="O137" i="13"/>
  <c r="K137" i="13"/>
  <c r="BR137" i="13"/>
  <c r="BS138" i="13" s="1"/>
  <c r="Q137" i="13"/>
  <c r="Z138" i="13" s="1"/>
  <c r="F348" i="7" s="1"/>
  <c r="N249" i="12"/>
  <c r="BI175" i="13"/>
  <c r="BU137" i="13" l="1"/>
  <c r="BX137" i="13"/>
  <c r="J249" i="12"/>
  <c r="AW138" i="13"/>
  <c r="AZ138" i="13" s="1"/>
  <c r="AJ138" i="13"/>
  <c r="AS138" i="13" s="1"/>
  <c r="CB137" i="13"/>
  <c r="N137" i="13"/>
  <c r="BH138" i="13"/>
  <c r="BQ138" i="13"/>
  <c r="J138" i="13"/>
  <c r="BN138" i="13"/>
  <c r="BK175" i="13"/>
  <c r="BC138" i="13" l="1"/>
  <c r="AV138" i="13"/>
  <c r="AY138" i="13" s="1"/>
  <c r="AI138" i="13"/>
  <c r="AR138" i="13" s="1"/>
  <c r="CA137" i="13"/>
  <c r="CD137" i="13" s="1"/>
  <c r="CE137" i="13" s="1"/>
  <c r="M138" i="13"/>
  <c r="S138" i="13"/>
  <c r="AB139" i="13" s="1"/>
  <c r="BP138" i="13"/>
  <c r="I138" i="13"/>
  <c r="BM138" i="13"/>
  <c r="N349" i="7"/>
  <c r="O349" i="7"/>
  <c r="Q349" i="7"/>
  <c r="J349" i="7"/>
  <c r="R349" i="7"/>
  <c r="H349" i="7"/>
  <c r="G349" i="7"/>
  <c r="P349" i="7"/>
  <c r="I349" i="7"/>
  <c r="K349" i="7"/>
  <c r="BJ175" i="13"/>
  <c r="BI176" i="13"/>
  <c r="BW138" i="13" l="1"/>
  <c r="BZ138" i="13"/>
  <c r="BB138" i="13"/>
  <c r="AU138" i="13"/>
  <c r="AX138" i="13" s="1"/>
  <c r="BO138" i="13"/>
  <c r="H138" i="13"/>
  <c r="BL138" i="13"/>
  <c r="L138" i="13"/>
  <c r="R138" i="13"/>
  <c r="AA139" i="13" s="1"/>
  <c r="S349" i="7"/>
  <c r="K249" i="12" s="1"/>
  <c r="L249" i="12" s="1"/>
  <c r="M249" i="12" s="1"/>
  <c r="L349" i="7"/>
  <c r="G249" i="12" s="1"/>
  <c r="P138" i="13"/>
  <c r="BK176" i="13"/>
  <c r="BV138" i="13" l="1"/>
  <c r="BY138" i="13"/>
  <c r="BA138" i="13"/>
  <c r="BD138" i="13" s="1"/>
  <c r="H249" i="12"/>
  <c r="I249" i="12" s="1"/>
  <c r="AK139" i="13"/>
  <c r="AT139" i="13" s="1"/>
  <c r="CC138" i="13"/>
  <c r="O138" i="13"/>
  <c r="BR138" i="13"/>
  <c r="BS139" i="13" s="1"/>
  <c r="K138" i="13"/>
  <c r="Q138" i="13"/>
  <c r="Z139" i="13" s="1"/>
  <c r="F349" i="7" s="1"/>
  <c r="N250" i="12"/>
  <c r="BU138" i="13" l="1"/>
  <c r="BX138" i="13"/>
  <c r="J250" i="12"/>
  <c r="AW139" i="13"/>
  <c r="AZ139" i="13" s="1"/>
  <c r="AJ139" i="13"/>
  <c r="AS139" i="13" s="1"/>
  <c r="CB138" i="13"/>
  <c r="BH139" i="13"/>
  <c r="N138" i="13"/>
  <c r="BQ139" i="13"/>
  <c r="J139" i="13"/>
  <c r="BN139" i="13"/>
  <c r="BJ176" i="13"/>
  <c r="BC139" i="13" l="1"/>
  <c r="AV139" i="13"/>
  <c r="AY139" i="13" s="1"/>
  <c r="AI139" i="13"/>
  <c r="AR139" i="13" s="1"/>
  <c r="CA138" i="13"/>
  <c r="CD138" i="13" s="1"/>
  <c r="K350" i="7"/>
  <c r="N350" i="7"/>
  <c r="Q350" i="7"/>
  <c r="P350" i="7"/>
  <c r="G350" i="7"/>
  <c r="J350" i="7"/>
  <c r="H350" i="7"/>
  <c r="R350" i="7"/>
  <c r="I350" i="7"/>
  <c r="O350" i="7"/>
  <c r="BP139" i="13"/>
  <c r="I139" i="13"/>
  <c r="BM139" i="13"/>
  <c r="M139" i="13"/>
  <c r="S139" i="13"/>
  <c r="AB140" i="13" s="1"/>
  <c r="BW139" i="13" l="1"/>
  <c r="BZ139" i="13"/>
  <c r="BB139" i="13"/>
  <c r="AU139" i="13"/>
  <c r="AX139" i="13" s="1"/>
  <c r="CE138" i="13"/>
  <c r="S350" i="7"/>
  <c r="K250" i="12" s="1"/>
  <c r="L250" i="12" s="1"/>
  <c r="M250" i="12" s="1"/>
  <c r="P139" i="13"/>
  <c r="H139" i="13"/>
  <c r="BO139" i="13"/>
  <c r="BL139" i="13"/>
  <c r="L139" i="13"/>
  <c r="R139" i="13"/>
  <c r="AA140" i="13" s="1"/>
  <c r="L350" i="7"/>
  <c r="G250" i="12" s="1"/>
  <c r="BK177" i="13"/>
  <c r="BI177" i="13"/>
  <c r="BV139" i="13" l="1"/>
  <c r="BY139" i="13"/>
  <c r="BA139" i="13"/>
  <c r="BD139" i="13" s="1"/>
  <c r="H250" i="12"/>
  <c r="I250" i="12" s="1"/>
  <c r="AK140" i="13"/>
  <c r="AT140" i="13" s="1"/>
  <c r="CC139" i="13"/>
  <c r="O139" i="13"/>
  <c r="N251" i="12"/>
  <c r="Q139" i="13"/>
  <c r="Z140" i="13" s="1"/>
  <c r="F350" i="7" s="1"/>
  <c r="BR139" i="13"/>
  <c r="BS140" i="13" s="1"/>
  <c r="K139" i="13"/>
  <c r="BJ177" i="13"/>
  <c r="BU139" i="13" l="1"/>
  <c r="BX139" i="13"/>
  <c r="J251" i="12"/>
  <c r="AW140" i="13"/>
  <c r="AZ140" i="13" s="1"/>
  <c r="AJ140" i="13"/>
  <c r="AS140" i="13" s="1"/>
  <c r="CB139" i="13"/>
  <c r="N139" i="13"/>
  <c r="J140" i="13"/>
  <c r="BQ140" i="13"/>
  <c r="BN140" i="13"/>
  <c r="BH140" i="13"/>
  <c r="BI178" i="13"/>
  <c r="BC140" i="13" l="1"/>
  <c r="AV140" i="13"/>
  <c r="AY140" i="13" s="1"/>
  <c r="AI140" i="13"/>
  <c r="AR140" i="13" s="1"/>
  <c r="CA139" i="13"/>
  <c r="CD139" i="13" s="1"/>
  <c r="BP140" i="13"/>
  <c r="I140" i="13"/>
  <c r="BM140" i="13"/>
  <c r="M140" i="13"/>
  <c r="S140" i="13"/>
  <c r="AB141" i="13" s="1"/>
  <c r="O351" i="7"/>
  <c r="G351" i="7"/>
  <c r="I351" i="7"/>
  <c r="K351" i="7"/>
  <c r="R351" i="7"/>
  <c r="Q351" i="7"/>
  <c r="J351" i="7"/>
  <c r="H351" i="7"/>
  <c r="N351" i="7"/>
  <c r="P351" i="7"/>
  <c r="BK178" i="13"/>
  <c r="BW140" i="13" l="1"/>
  <c r="BZ140" i="13"/>
  <c r="BB140" i="13"/>
  <c r="AU140" i="13"/>
  <c r="AX140" i="13" s="1"/>
  <c r="CE139" i="13"/>
  <c r="L140" i="13"/>
  <c r="R140" i="13"/>
  <c r="AA141" i="13" s="1"/>
  <c r="L351" i="7"/>
  <c r="G251" i="12" s="1"/>
  <c r="P140" i="13"/>
  <c r="S351" i="7"/>
  <c r="K251" i="12" s="1"/>
  <c r="L251" i="12" s="1"/>
  <c r="M251" i="12" s="1"/>
  <c r="BO140" i="13"/>
  <c r="BL140" i="13"/>
  <c r="H140" i="13"/>
  <c r="BJ178" i="13"/>
  <c r="BI179" i="13"/>
  <c r="BV140" i="13" l="1"/>
  <c r="BY140" i="13"/>
  <c r="BA140" i="13"/>
  <c r="BD140" i="13" s="1"/>
  <c r="H251" i="12"/>
  <c r="I251" i="12" s="1"/>
  <c r="AK141" i="13"/>
  <c r="AT141" i="13" s="1"/>
  <c r="CC140" i="13"/>
  <c r="K140" i="13"/>
  <c r="Q140" i="13"/>
  <c r="Z141" i="13" s="1"/>
  <c r="F351" i="7" s="1"/>
  <c r="BR140" i="13"/>
  <c r="BS141" i="13" s="1"/>
  <c r="N252" i="12"/>
  <c r="O140" i="13"/>
  <c r="BJ179" i="13"/>
  <c r="BU140" i="13" l="1"/>
  <c r="BX140" i="13"/>
  <c r="J252" i="12"/>
  <c r="AW141" i="13"/>
  <c r="AZ141" i="13" s="1"/>
  <c r="AJ141" i="13"/>
  <c r="AS141" i="13" s="1"/>
  <c r="CB140" i="13"/>
  <c r="BQ141" i="13"/>
  <c r="J141" i="13"/>
  <c r="BN141" i="13"/>
  <c r="N140" i="13"/>
  <c r="BH141" i="13"/>
  <c r="BK179" i="13"/>
  <c r="BC141" i="13" l="1"/>
  <c r="AV141" i="13"/>
  <c r="AY141" i="13" s="1"/>
  <c r="AI141" i="13"/>
  <c r="AR141" i="13" s="1"/>
  <c r="CA140" i="13"/>
  <c r="CD140" i="13" s="1"/>
  <c r="CE140" i="13" s="1"/>
  <c r="S141" i="13"/>
  <c r="AB142" i="13" s="1"/>
  <c r="M141" i="13"/>
  <c r="BP141" i="13"/>
  <c r="I141" i="13"/>
  <c r="BM141" i="13"/>
  <c r="P352" i="7"/>
  <c r="H352" i="7"/>
  <c r="N352" i="7"/>
  <c r="O352" i="7"/>
  <c r="K352" i="7"/>
  <c r="J352" i="7"/>
  <c r="G352" i="7"/>
  <c r="R352" i="7"/>
  <c r="I352" i="7"/>
  <c r="Q352" i="7"/>
  <c r="BW141" i="13" l="1"/>
  <c r="BZ141" i="13"/>
  <c r="BB141" i="13"/>
  <c r="AU141" i="13"/>
  <c r="AX141" i="13" s="1"/>
  <c r="L352" i="7"/>
  <c r="G252" i="12" s="1"/>
  <c r="R141" i="13"/>
  <c r="AA142" i="13" s="1"/>
  <c r="L141" i="13"/>
  <c r="S352" i="7"/>
  <c r="K252" i="12" s="1"/>
  <c r="L252" i="12" s="1"/>
  <c r="M252" i="12" s="1"/>
  <c r="BO141" i="13"/>
  <c r="H141" i="13"/>
  <c r="BL141" i="13"/>
  <c r="P141" i="13"/>
  <c r="BI180" i="13"/>
  <c r="BK180" i="13"/>
  <c r="BJ180" i="13"/>
  <c r="BV141" i="13" l="1"/>
  <c r="BY141" i="13"/>
  <c r="BA141" i="13"/>
  <c r="BD141" i="13" s="1"/>
  <c r="H252" i="12"/>
  <c r="I252" i="12" s="1"/>
  <c r="AK142" i="13"/>
  <c r="AT142" i="13" s="1"/>
  <c r="CC141" i="13"/>
  <c r="O141" i="13"/>
  <c r="Q141" i="13"/>
  <c r="Z142" i="13" s="1"/>
  <c r="F352" i="7" s="1"/>
  <c r="K141" i="13"/>
  <c r="BR141" i="13"/>
  <c r="BS142" i="13" s="1"/>
  <c r="N253" i="12"/>
  <c r="BU141" i="13" l="1"/>
  <c r="BX141" i="13"/>
  <c r="J253" i="12"/>
  <c r="AW142" i="13"/>
  <c r="AZ142" i="13" s="1"/>
  <c r="AJ142" i="13"/>
  <c r="AS142" i="13" s="1"/>
  <c r="CB141" i="13"/>
  <c r="BQ142" i="13"/>
  <c r="J142" i="13"/>
  <c r="BN142" i="13"/>
  <c r="BH142" i="13"/>
  <c r="N141" i="13"/>
  <c r="BC142" i="13" l="1"/>
  <c r="AV142" i="13"/>
  <c r="AY142" i="13" s="1"/>
  <c r="AI142" i="13"/>
  <c r="AR142" i="13" s="1"/>
  <c r="CA141" i="13"/>
  <c r="CD141" i="13" s="1"/>
  <c r="CE141" i="13" s="1"/>
  <c r="P353" i="7"/>
  <c r="H353" i="7"/>
  <c r="Q353" i="7"/>
  <c r="R353" i="7"/>
  <c r="O353" i="7"/>
  <c r="J353" i="7"/>
  <c r="G353" i="7"/>
  <c r="K353" i="7"/>
  <c r="I353" i="7"/>
  <c r="N353" i="7"/>
  <c r="M142" i="13"/>
  <c r="S142" i="13"/>
  <c r="AB143" i="13" s="1"/>
  <c r="I142" i="13"/>
  <c r="BP142" i="13"/>
  <c r="BM142" i="13"/>
  <c r="BJ181" i="13"/>
  <c r="BK181" i="13"/>
  <c r="BI181" i="13"/>
  <c r="BW142" i="13" l="1"/>
  <c r="BZ142" i="13"/>
  <c r="BB142" i="13"/>
  <c r="AU142" i="13"/>
  <c r="AX142" i="13" s="1"/>
  <c r="BO142" i="13"/>
  <c r="H142" i="13"/>
  <c r="BL142" i="13"/>
  <c r="P142" i="13"/>
  <c r="S353" i="7"/>
  <c r="K253" i="12" s="1"/>
  <c r="L253" i="12" s="1"/>
  <c r="M253" i="12" s="1"/>
  <c r="L142" i="13"/>
  <c r="R142" i="13"/>
  <c r="AA143" i="13" s="1"/>
  <c r="L353" i="7"/>
  <c r="G253" i="12" s="1"/>
  <c r="BI182" i="13"/>
  <c r="BV142" i="13" l="1"/>
  <c r="BY142" i="13"/>
  <c r="H253" i="12"/>
  <c r="I253" i="12" s="1"/>
  <c r="BA142" i="13"/>
  <c r="BD142" i="13" s="1"/>
  <c r="AK143" i="13"/>
  <c r="AT143" i="13" s="1"/>
  <c r="CC142" i="13"/>
  <c r="O142" i="13"/>
  <c r="K142" i="13"/>
  <c r="Q142" i="13"/>
  <c r="Z143" i="13" s="1"/>
  <c r="F353" i="7" s="1"/>
  <c r="BR142" i="13"/>
  <c r="BS143" i="13" s="1"/>
  <c r="N254" i="12"/>
  <c r="BJ182" i="13"/>
  <c r="BK182" i="13"/>
  <c r="BU142" i="13" l="1"/>
  <c r="BX142" i="13"/>
  <c r="J254" i="12"/>
  <c r="AW143" i="13"/>
  <c r="AZ143" i="13" s="1"/>
  <c r="AJ143" i="13"/>
  <c r="AS143" i="13" s="1"/>
  <c r="CB142" i="13"/>
  <c r="BH143" i="13"/>
  <c r="BQ143" i="13"/>
  <c r="J143" i="13"/>
  <c r="BN143" i="13"/>
  <c r="N142" i="13"/>
  <c r="BI183" i="13"/>
  <c r="BJ183" i="13"/>
  <c r="BC143" i="13" l="1"/>
  <c r="AV143" i="13"/>
  <c r="AY143" i="13" s="1"/>
  <c r="AI143" i="13"/>
  <c r="AR143" i="13" s="1"/>
  <c r="CA142" i="13"/>
  <c r="CD142" i="13" s="1"/>
  <c r="BP143" i="13"/>
  <c r="I143" i="13"/>
  <c r="BM143" i="13"/>
  <c r="S143" i="13"/>
  <c r="AB144" i="13" s="1"/>
  <c r="M143" i="13"/>
  <c r="K354" i="7"/>
  <c r="P354" i="7"/>
  <c r="H354" i="7"/>
  <c r="O354" i="7"/>
  <c r="R354" i="7"/>
  <c r="N354" i="7"/>
  <c r="G354" i="7"/>
  <c r="J354" i="7"/>
  <c r="Q354" i="7"/>
  <c r="I354" i="7"/>
  <c r="BW143" i="13" l="1"/>
  <c r="BZ143" i="13"/>
  <c r="BB143" i="13"/>
  <c r="AU143" i="13"/>
  <c r="AX143" i="13" s="1"/>
  <c r="CE142" i="13"/>
  <c r="S354" i="7"/>
  <c r="K254" i="12" s="1"/>
  <c r="L254" i="12" s="1"/>
  <c r="M254" i="12" s="1"/>
  <c r="H143" i="13"/>
  <c r="BO143" i="13"/>
  <c r="BL143" i="13"/>
  <c r="R143" i="13"/>
  <c r="AA144" i="13" s="1"/>
  <c r="L143" i="13"/>
  <c r="L354" i="7"/>
  <c r="G254" i="12" s="1"/>
  <c r="P143" i="13"/>
  <c r="BK183" i="13"/>
  <c r="BV143" i="13" l="1"/>
  <c r="BY143" i="13"/>
  <c r="BA143" i="13"/>
  <c r="BD143" i="13" s="1"/>
  <c r="H254" i="12"/>
  <c r="I254" i="12" s="1"/>
  <c r="AK144" i="13"/>
  <c r="AT144" i="13" s="1"/>
  <c r="CC143" i="13"/>
  <c r="K143" i="13"/>
  <c r="BR143" i="13"/>
  <c r="BS144" i="13" s="1"/>
  <c r="Q143" i="13"/>
  <c r="Z144" i="13" s="1"/>
  <c r="F354" i="7" s="1"/>
  <c r="N255" i="12"/>
  <c r="O143" i="13"/>
  <c r="BJ184" i="13"/>
  <c r="BU143" i="13" l="1"/>
  <c r="BX143" i="13"/>
  <c r="J255" i="12"/>
  <c r="AW144" i="13"/>
  <c r="AZ144" i="13" s="1"/>
  <c r="AJ144" i="13"/>
  <c r="AS144" i="13" s="1"/>
  <c r="CB143" i="13"/>
  <c r="BH144" i="13"/>
  <c r="BQ144" i="13"/>
  <c r="J144" i="13"/>
  <c r="BN144" i="13"/>
  <c r="N143" i="13"/>
  <c r="BI184" i="13"/>
  <c r="BC144" i="13" l="1"/>
  <c r="AV144" i="13"/>
  <c r="AY144" i="13" s="1"/>
  <c r="AI144" i="13"/>
  <c r="AR144" i="13" s="1"/>
  <c r="CA143" i="13"/>
  <c r="CD143" i="13" s="1"/>
  <c r="BP144" i="13"/>
  <c r="I144" i="13"/>
  <c r="BM144" i="13"/>
  <c r="M144" i="13"/>
  <c r="S144" i="13"/>
  <c r="AB145" i="13" s="1"/>
  <c r="O355" i="7"/>
  <c r="R355" i="7"/>
  <c r="I355" i="7"/>
  <c r="Q355" i="7"/>
  <c r="J355" i="7"/>
  <c r="K355" i="7"/>
  <c r="P355" i="7"/>
  <c r="N355" i="7"/>
  <c r="G355" i="7"/>
  <c r="H355" i="7"/>
  <c r="BK184" i="13"/>
  <c r="BW144" i="13" l="1"/>
  <c r="BZ144" i="13"/>
  <c r="BB144" i="13"/>
  <c r="AU144" i="13"/>
  <c r="AX144" i="13" s="1"/>
  <c r="CE143" i="13"/>
  <c r="P144" i="13"/>
  <c r="S355" i="7"/>
  <c r="K255" i="12" s="1"/>
  <c r="L255" i="12" s="1"/>
  <c r="M255" i="12" s="1"/>
  <c r="L355" i="7"/>
  <c r="G255" i="12" s="1"/>
  <c r="BO144" i="13"/>
  <c r="H144" i="13"/>
  <c r="BL144" i="13"/>
  <c r="R144" i="13"/>
  <c r="AA145" i="13" s="1"/>
  <c r="L144" i="13"/>
  <c r="BK185" i="13"/>
  <c r="BV144" i="13" l="1"/>
  <c r="BY144" i="13"/>
  <c r="BA144" i="13"/>
  <c r="BD144" i="13" s="1"/>
  <c r="H255" i="12"/>
  <c r="I255" i="12" s="1"/>
  <c r="AK145" i="13"/>
  <c r="AT145" i="13" s="1"/>
  <c r="CC144" i="13"/>
  <c r="O144" i="13"/>
  <c r="K144" i="13"/>
  <c r="BR144" i="13"/>
  <c r="BS145" i="13" s="1"/>
  <c r="Q144" i="13"/>
  <c r="Z145" i="13" s="1"/>
  <c r="F355" i="7" s="1"/>
  <c r="N256" i="12"/>
  <c r="BI185" i="13"/>
  <c r="BJ185" i="13"/>
  <c r="BU144" i="13" l="1"/>
  <c r="BX144" i="13"/>
  <c r="J256" i="12"/>
  <c r="AW145" i="13"/>
  <c r="AZ145" i="13" s="1"/>
  <c r="AJ145" i="13"/>
  <c r="AS145" i="13" s="1"/>
  <c r="CB144" i="13"/>
  <c r="J145" i="13"/>
  <c r="BQ145" i="13"/>
  <c r="BN145" i="13"/>
  <c r="N144" i="13"/>
  <c r="BH145" i="13"/>
  <c r="BK186" i="13"/>
  <c r="BC145" i="13" l="1"/>
  <c r="AV145" i="13"/>
  <c r="AY145" i="13" s="1"/>
  <c r="AI145" i="13"/>
  <c r="AR145" i="13" s="1"/>
  <c r="CA144" i="13"/>
  <c r="CD144" i="13" s="1"/>
  <c r="S145" i="13"/>
  <c r="AB146" i="13" s="1"/>
  <c r="M145" i="13"/>
  <c r="BP145" i="13"/>
  <c r="I145" i="13"/>
  <c r="BM145" i="13"/>
  <c r="P356" i="7"/>
  <c r="G356" i="7"/>
  <c r="I356" i="7"/>
  <c r="K356" i="7"/>
  <c r="J356" i="7"/>
  <c r="N356" i="7"/>
  <c r="Q356" i="7"/>
  <c r="H356" i="7"/>
  <c r="O356" i="7"/>
  <c r="R356" i="7"/>
  <c r="BW145" i="13" l="1"/>
  <c r="BZ145" i="13"/>
  <c r="BB145" i="13"/>
  <c r="AU145" i="13"/>
  <c r="AX145" i="13" s="1"/>
  <c r="CE144" i="13"/>
  <c r="S356" i="7"/>
  <c r="K256" i="12" s="1"/>
  <c r="L256" i="12" s="1"/>
  <c r="M256" i="12" s="1"/>
  <c r="L356" i="7"/>
  <c r="G256" i="12" s="1"/>
  <c r="R145" i="13"/>
  <c r="AA146" i="13" s="1"/>
  <c r="L145" i="13"/>
  <c r="P145" i="13"/>
  <c r="BO145" i="13"/>
  <c r="H145" i="13"/>
  <c r="BL145" i="13"/>
  <c r="BJ186" i="13"/>
  <c r="BI186" i="13"/>
  <c r="BV145" i="13" l="1"/>
  <c r="BY145" i="13"/>
  <c r="BA145" i="13"/>
  <c r="BD145" i="13" s="1"/>
  <c r="H256" i="12"/>
  <c r="I256" i="12" s="1"/>
  <c r="AK146" i="13"/>
  <c r="AT146" i="13" s="1"/>
  <c r="CC145" i="13"/>
  <c r="K145" i="13"/>
  <c r="Q145" i="13"/>
  <c r="Z146" i="13" s="1"/>
  <c r="F356" i="7" s="1"/>
  <c r="O145" i="13"/>
  <c r="N257" i="12"/>
  <c r="BR145" i="13"/>
  <c r="BS146" i="13" s="1"/>
  <c r="BK187" i="13"/>
  <c r="BU145" i="13" l="1"/>
  <c r="BX145" i="13"/>
  <c r="J257" i="12"/>
  <c r="AW146" i="13"/>
  <c r="AZ146" i="13" s="1"/>
  <c r="AJ146" i="13"/>
  <c r="AS146" i="13" s="1"/>
  <c r="CB145" i="13"/>
  <c r="BQ146" i="13"/>
  <c r="J146" i="13"/>
  <c r="BN146" i="13"/>
  <c r="N145" i="13"/>
  <c r="BH146" i="13"/>
  <c r="BI187" i="13"/>
  <c r="BJ187" i="13"/>
  <c r="BC146" i="13" l="1"/>
  <c r="AV146" i="13"/>
  <c r="AY146" i="13" s="1"/>
  <c r="AI146" i="13"/>
  <c r="AR146" i="13" s="1"/>
  <c r="CA145" i="13"/>
  <c r="CD145" i="13" s="1"/>
  <c r="CE145" i="13" s="1"/>
  <c r="I146" i="13"/>
  <c r="BP146" i="13"/>
  <c r="BM146" i="13"/>
  <c r="S146" i="13"/>
  <c r="AB147" i="13" s="1"/>
  <c r="M146" i="13"/>
  <c r="G357" i="7"/>
  <c r="R357" i="7"/>
  <c r="H357" i="7"/>
  <c r="I357" i="7"/>
  <c r="O357" i="7"/>
  <c r="K357" i="7"/>
  <c r="P357" i="7"/>
  <c r="N357" i="7"/>
  <c r="J357" i="7"/>
  <c r="Q357" i="7"/>
  <c r="BK188" i="13"/>
  <c r="BW146" i="13" l="1"/>
  <c r="BZ146" i="13"/>
  <c r="BB146" i="13"/>
  <c r="AU146" i="13"/>
  <c r="AX146" i="13" s="1"/>
  <c r="L146" i="13"/>
  <c r="R146" i="13"/>
  <c r="AA147" i="13" s="1"/>
  <c r="S357" i="7"/>
  <c r="K257" i="12" s="1"/>
  <c r="L257" i="12" s="1"/>
  <c r="M257" i="12" s="1"/>
  <c r="P146" i="13"/>
  <c r="BO146" i="13"/>
  <c r="H146" i="13"/>
  <c r="BL146" i="13"/>
  <c r="L357" i="7"/>
  <c r="G257" i="12" s="1"/>
  <c r="BI188" i="13"/>
  <c r="BV146" i="13" l="1"/>
  <c r="BY146" i="13"/>
  <c r="H257" i="12"/>
  <c r="I257" i="12" s="1"/>
  <c r="BA146" i="13"/>
  <c r="BD146" i="13" s="1"/>
  <c r="AK147" i="13"/>
  <c r="AT147" i="13" s="1"/>
  <c r="CC146" i="13"/>
  <c r="N258" i="12"/>
  <c r="K146" i="13"/>
  <c r="BR146" i="13"/>
  <c r="BS147" i="13" s="1"/>
  <c r="Q146" i="13"/>
  <c r="Z147" i="13" s="1"/>
  <c r="F357" i="7" s="1"/>
  <c r="O146" i="13"/>
  <c r="BJ188" i="13"/>
  <c r="BU146" i="13" l="1"/>
  <c r="BX146" i="13"/>
  <c r="J258" i="12"/>
  <c r="AW147" i="13"/>
  <c r="AZ147" i="13" s="1"/>
  <c r="AJ147" i="13"/>
  <c r="AS147" i="13" s="1"/>
  <c r="CB146" i="13"/>
  <c r="BH147" i="13"/>
  <c r="BQ147" i="13"/>
  <c r="J147" i="13"/>
  <c r="BN147" i="13"/>
  <c r="N146" i="13"/>
  <c r="BC147" i="13" l="1"/>
  <c r="AV147" i="13"/>
  <c r="AY147" i="13" s="1"/>
  <c r="AI147" i="13"/>
  <c r="AR147" i="13" s="1"/>
  <c r="CA146" i="13"/>
  <c r="CD146" i="13" s="1"/>
  <c r="BP147" i="13"/>
  <c r="I147" i="13"/>
  <c r="BM147" i="13"/>
  <c r="R358" i="7"/>
  <c r="I358" i="7"/>
  <c r="P358" i="7"/>
  <c r="G358" i="7"/>
  <c r="J358" i="7"/>
  <c r="Q358" i="7"/>
  <c r="K358" i="7"/>
  <c r="O358" i="7"/>
  <c r="N358" i="7"/>
  <c r="H358" i="7"/>
  <c r="S147" i="13"/>
  <c r="AB148" i="13" s="1"/>
  <c r="M147" i="13"/>
  <c r="BJ189" i="13"/>
  <c r="BW147" i="13" l="1"/>
  <c r="BZ147" i="13"/>
  <c r="BB147" i="13"/>
  <c r="AU147" i="13"/>
  <c r="AX147" i="13" s="1"/>
  <c r="CE146" i="13"/>
  <c r="S358" i="7"/>
  <c r="K258" i="12" s="1"/>
  <c r="L258" i="12" s="1"/>
  <c r="M258" i="12" s="1"/>
  <c r="R147" i="13"/>
  <c r="AA148" i="13" s="1"/>
  <c r="L147" i="13"/>
  <c r="P147" i="13"/>
  <c r="BO147" i="13"/>
  <c r="H147" i="13"/>
  <c r="BL147" i="13"/>
  <c r="L358" i="7"/>
  <c r="G258" i="12" s="1"/>
  <c r="BK189" i="13"/>
  <c r="BI189" i="13"/>
  <c r="BV147" i="13" l="1"/>
  <c r="BY147" i="13"/>
  <c r="H258" i="12"/>
  <c r="I258" i="12" s="1"/>
  <c r="BA147" i="13"/>
  <c r="BD147" i="13" s="1"/>
  <c r="AK148" i="13"/>
  <c r="AT148" i="13" s="1"/>
  <c r="CC147" i="13"/>
  <c r="N259" i="12"/>
  <c r="Q147" i="13"/>
  <c r="Z148" i="13" s="1"/>
  <c r="F358" i="7" s="1"/>
  <c r="K147" i="13"/>
  <c r="BR147" i="13"/>
  <c r="BS148" i="13" s="1"/>
  <c r="O147" i="13"/>
  <c r="BK190" i="13"/>
  <c r="BU147" i="13" l="1"/>
  <c r="BX147" i="13"/>
  <c r="J259" i="12"/>
  <c r="AW148" i="13"/>
  <c r="AZ148" i="13" s="1"/>
  <c r="AJ148" i="13"/>
  <c r="AS148" i="13" s="1"/>
  <c r="CB147" i="13"/>
  <c r="BQ148" i="13"/>
  <c r="J148" i="13"/>
  <c r="BN148" i="13"/>
  <c r="N147" i="13"/>
  <c r="BH148" i="13"/>
  <c r="BJ190" i="13"/>
  <c r="BC148" i="13" l="1"/>
  <c r="AV148" i="13"/>
  <c r="AY148" i="13" s="1"/>
  <c r="AI148" i="13"/>
  <c r="AR148" i="13" s="1"/>
  <c r="CA147" i="13"/>
  <c r="CD147" i="13" s="1"/>
  <c r="BP148" i="13"/>
  <c r="I148" i="13"/>
  <c r="BM148" i="13"/>
  <c r="M148" i="13"/>
  <c r="S148" i="13"/>
  <c r="AB149" i="13" s="1"/>
  <c r="Q359" i="7"/>
  <c r="O359" i="7"/>
  <c r="P359" i="7"/>
  <c r="I359" i="7"/>
  <c r="H359" i="7"/>
  <c r="G359" i="7"/>
  <c r="N359" i="7"/>
  <c r="J359" i="7"/>
  <c r="K359" i="7"/>
  <c r="R359" i="7"/>
  <c r="BI190" i="13"/>
  <c r="BW148" i="13" l="1"/>
  <c r="BZ148" i="13"/>
  <c r="BB148" i="13"/>
  <c r="AU148" i="13"/>
  <c r="AX148" i="13" s="1"/>
  <c r="CE147" i="13"/>
  <c r="L359" i="7"/>
  <c r="G259" i="12" s="1"/>
  <c r="BO148" i="13"/>
  <c r="H148" i="13"/>
  <c r="BL148" i="13"/>
  <c r="S359" i="7"/>
  <c r="K259" i="12" s="1"/>
  <c r="L259" i="12" s="1"/>
  <c r="M259" i="12" s="1"/>
  <c r="P148" i="13"/>
  <c r="L148" i="13"/>
  <c r="R148" i="13"/>
  <c r="AA149" i="13" s="1"/>
  <c r="BJ191" i="13"/>
  <c r="BV148" i="13" l="1"/>
  <c r="BY148" i="13"/>
  <c r="BA148" i="13"/>
  <c r="BD148" i="13" s="1"/>
  <c r="H259" i="12"/>
  <c r="I259" i="12" s="1"/>
  <c r="AK149" i="13"/>
  <c r="AT149" i="13" s="1"/>
  <c r="CC148" i="13"/>
  <c r="N260" i="12"/>
  <c r="Q148" i="13"/>
  <c r="Z149" i="13" s="1"/>
  <c r="K148" i="13"/>
  <c r="BR148" i="13"/>
  <c r="BS149" i="13" s="1"/>
  <c r="O148" i="13"/>
  <c r="BK191" i="13"/>
  <c r="BH149" i="13" l="1"/>
  <c r="F359" i="7"/>
  <c r="BU148" i="13"/>
  <c r="BX148" i="13"/>
  <c r="J260" i="12"/>
  <c r="AW149" i="13"/>
  <c r="AZ149" i="13" s="1"/>
  <c r="AJ149" i="13"/>
  <c r="AS149" i="13" s="1"/>
  <c r="CB148" i="13"/>
  <c r="J149" i="13"/>
  <c r="BQ149" i="13"/>
  <c r="BN149" i="13"/>
  <c r="N148" i="13"/>
  <c r="BI191" i="13"/>
  <c r="BC149" i="13" l="1"/>
  <c r="AV149" i="13"/>
  <c r="AY149" i="13" s="1"/>
  <c r="AI149" i="13"/>
  <c r="AR149" i="13" s="1"/>
  <c r="CA148" i="13"/>
  <c r="CD148" i="13" s="1"/>
  <c r="CE148" i="13" s="1"/>
  <c r="BP149" i="13"/>
  <c r="I149" i="13"/>
  <c r="BM149" i="13"/>
  <c r="S149" i="13"/>
  <c r="AB150" i="13" s="1"/>
  <c r="M149" i="13"/>
  <c r="O360" i="7"/>
  <c r="N360" i="7"/>
  <c r="K360" i="7"/>
  <c r="P360" i="7"/>
  <c r="G360" i="7"/>
  <c r="Q360" i="7"/>
  <c r="I360" i="7"/>
  <c r="R360" i="7"/>
  <c r="H360" i="7"/>
  <c r="J360" i="7"/>
  <c r="BJ192" i="13"/>
  <c r="BW149" i="13" l="1"/>
  <c r="BZ149" i="13"/>
  <c r="BB149" i="13"/>
  <c r="AU149" i="13"/>
  <c r="AX149" i="13" s="1"/>
  <c r="L360" i="7"/>
  <c r="G260" i="12" s="1"/>
  <c r="BO149" i="13"/>
  <c r="H149" i="13"/>
  <c r="BL149" i="13"/>
  <c r="S360" i="7"/>
  <c r="K260" i="12" s="1"/>
  <c r="L260" i="12" s="1"/>
  <c r="M260" i="12" s="1"/>
  <c r="P149" i="13"/>
  <c r="L149" i="13"/>
  <c r="R149" i="13"/>
  <c r="AA150" i="13" s="1"/>
  <c r="BK192" i="13"/>
  <c r="BI192" i="13"/>
  <c r="BV149" i="13" l="1"/>
  <c r="BY149" i="13"/>
  <c r="H260" i="12"/>
  <c r="I260" i="12" s="1"/>
  <c r="BA149" i="13"/>
  <c r="BD149" i="13" s="1"/>
  <c r="AK150" i="13"/>
  <c r="AT150" i="13" s="1"/>
  <c r="CC149" i="13"/>
  <c r="O149" i="13"/>
  <c r="N261" i="12"/>
  <c r="Q149" i="13"/>
  <c r="Z150" i="13" s="1"/>
  <c r="F360" i="7" s="1"/>
  <c r="K149" i="13"/>
  <c r="BR149" i="13"/>
  <c r="BS150" i="13" s="1"/>
  <c r="BK193" i="13"/>
  <c r="BU149" i="13" l="1"/>
  <c r="BX149" i="13"/>
  <c r="J261" i="12"/>
  <c r="AW150" i="13"/>
  <c r="AZ150" i="13" s="1"/>
  <c r="AJ150" i="13"/>
  <c r="AS150" i="13" s="1"/>
  <c r="CB149" i="13"/>
  <c r="BQ150" i="13"/>
  <c r="J150" i="13"/>
  <c r="BN150" i="13"/>
  <c r="BH150" i="13"/>
  <c r="N149" i="13"/>
  <c r="BI193" i="13"/>
  <c r="BJ193" i="13"/>
  <c r="BC150" i="13" l="1"/>
  <c r="AV150" i="13"/>
  <c r="AY150" i="13" s="1"/>
  <c r="AI150" i="13"/>
  <c r="AR150" i="13" s="1"/>
  <c r="CA149" i="13"/>
  <c r="CD149" i="13" s="1"/>
  <c r="M150" i="13"/>
  <c r="S150" i="13"/>
  <c r="AB151" i="13" s="1"/>
  <c r="I150" i="13"/>
  <c r="BP150" i="13"/>
  <c r="BM150" i="13"/>
  <c r="R361" i="7"/>
  <c r="K361" i="7"/>
  <c r="Q361" i="7"/>
  <c r="G361" i="7"/>
  <c r="H361" i="7"/>
  <c r="N361" i="7"/>
  <c r="I361" i="7"/>
  <c r="O361" i="7"/>
  <c r="P361" i="7"/>
  <c r="J361" i="7"/>
  <c r="BW150" i="13" l="1"/>
  <c r="BZ150" i="13"/>
  <c r="BB150" i="13"/>
  <c r="AU150" i="13"/>
  <c r="AX150" i="13" s="1"/>
  <c r="CE149" i="13"/>
  <c r="L361" i="7"/>
  <c r="G261" i="12" s="1"/>
  <c r="L150" i="13"/>
  <c r="R150" i="13"/>
  <c r="AA151" i="13" s="1"/>
  <c r="BO150" i="13"/>
  <c r="H150" i="13"/>
  <c r="BL150" i="13"/>
  <c r="S361" i="7"/>
  <c r="K261" i="12" s="1"/>
  <c r="L261" i="12" s="1"/>
  <c r="M261" i="12" s="1"/>
  <c r="P150" i="13"/>
  <c r="BV150" i="13" l="1"/>
  <c r="BY150" i="13"/>
  <c r="BA150" i="13"/>
  <c r="BD150" i="13" s="1"/>
  <c r="H261" i="12"/>
  <c r="I261" i="12" s="1"/>
  <c r="AK151" i="13"/>
  <c r="AT151" i="13" s="1"/>
  <c r="CC150" i="13"/>
  <c r="Q150" i="13"/>
  <c r="Z151" i="13" s="1"/>
  <c r="F361" i="7" s="1"/>
  <c r="K150" i="13"/>
  <c r="BR150" i="13"/>
  <c r="BS151" i="13" s="1"/>
  <c r="O150" i="13"/>
  <c r="N262" i="12"/>
  <c r="BK194" i="13"/>
  <c r="BJ194" i="13"/>
  <c r="BI194" i="13"/>
  <c r="BU150" i="13" l="1"/>
  <c r="BX150" i="13"/>
  <c r="J262" i="12"/>
  <c r="AW151" i="13"/>
  <c r="AZ151" i="13" s="1"/>
  <c r="AJ151" i="13"/>
  <c r="AS151" i="13" s="1"/>
  <c r="CB150" i="13"/>
  <c r="BH151" i="13"/>
  <c r="J151" i="13"/>
  <c r="BQ151" i="13"/>
  <c r="BN151" i="13"/>
  <c r="N150" i="13"/>
  <c r="BC151" i="13" l="1"/>
  <c r="AV151" i="13"/>
  <c r="AY151" i="13" s="1"/>
  <c r="AI151" i="13"/>
  <c r="AR151" i="13" s="1"/>
  <c r="CA150" i="13"/>
  <c r="CD150" i="13" s="1"/>
  <c r="CE150" i="13" s="1"/>
  <c r="P362" i="7"/>
  <c r="Q362" i="7"/>
  <c r="R362" i="7"/>
  <c r="K362" i="7"/>
  <c r="I362" i="7"/>
  <c r="G362" i="7"/>
  <c r="N362" i="7"/>
  <c r="O362" i="7"/>
  <c r="J362" i="7"/>
  <c r="H362" i="7"/>
  <c r="I151" i="13"/>
  <c r="BP151" i="13"/>
  <c r="BM151" i="13"/>
  <c r="S151" i="13"/>
  <c r="AB152" i="13" s="1"/>
  <c r="M151" i="13"/>
  <c r="BK195" i="13"/>
  <c r="BW151" i="13" l="1"/>
  <c r="BZ151" i="13"/>
  <c r="BB151" i="13"/>
  <c r="AU151" i="13"/>
  <c r="AX151" i="13" s="1"/>
  <c r="L151" i="13"/>
  <c r="R151" i="13"/>
  <c r="AA152" i="13" s="1"/>
  <c r="L362" i="7"/>
  <c r="G262" i="12" s="1"/>
  <c r="BO151" i="13"/>
  <c r="H151" i="13"/>
  <c r="BL151" i="13"/>
  <c r="P151" i="13"/>
  <c r="S362" i="7"/>
  <c r="K262" i="12" s="1"/>
  <c r="L262" i="12" s="1"/>
  <c r="M262" i="12" s="1"/>
  <c r="BI195" i="13"/>
  <c r="BJ195" i="13"/>
  <c r="BV151" i="13" l="1"/>
  <c r="BY151" i="13"/>
  <c r="BA151" i="13"/>
  <c r="BD151" i="13" s="1"/>
  <c r="H262" i="12"/>
  <c r="I262" i="12" s="1"/>
  <c r="AK152" i="13"/>
  <c r="AT152" i="13" s="1"/>
  <c r="CC151" i="13"/>
  <c r="K151" i="13"/>
  <c r="BR151" i="13"/>
  <c r="BS152" i="13" s="1"/>
  <c r="Q151" i="13"/>
  <c r="Z152" i="13" s="1"/>
  <c r="F362" i="7" s="1"/>
  <c r="O151" i="13"/>
  <c r="N263" i="12"/>
  <c r="BU151" i="13" l="1"/>
  <c r="BX151" i="13"/>
  <c r="J263" i="12"/>
  <c r="AW152" i="13"/>
  <c r="AZ152" i="13" s="1"/>
  <c r="AJ152" i="13"/>
  <c r="AS152" i="13" s="1"/>
  <c r="CB151" i="13"/>
  <c r="N151" i="13"/>
  <c r="BH152" i="13"/>
  <c r="BQ152" i="13"/>
  <c r="J152" i="13"/>
  <c r="BN152" i="13"/>
  <c r="BK196" i="13"/>
  <c r="BJ196" i="13"/>
  <c r="BC152" i="13" l="1"/>
  <c r="AV152" i="13"/>
  <c r="AY152" i="13" s="1"/>
  <c r="AI152" i="13"/>
  <c r="AR152" i="13" s="1"/>
  <c r="CA151" i="13"/>
  <c r="CD151" i="13" s="1"/>
  <c r="BP152" i="13"/>
  <c r="I152" i="13"/>
  <c r="BM152" i="13"/>
  <c r="M152" i="13"/>
  <c r="S152" i="13"/>
  <c r="AB153" i="13" s="1"/>
  <c r="O363" i="7"/>
  <c r="Q363" i="7"/>
  <c r="H363" i="7"/>
  <c r="I363" i="7"/>
  <c r="J363" i="7"/>
  <c r="K363" i="7"/>
  <c r="N363" i="7"/>
  <c r="R363" i="7"/>
  <c r="P363" i="7"/>
  <c r="G363" i="7"/>
  <c r="BI196" i="13"/>
  <c r="BW152" i="13" l="1"/>
  <c r="BZ152" i="13"/>
  <c r="BB152" i="13"/>
  <c r="AU152" i="13"/>
  <c r="AX152" i="13" s="1"/>
  <c r="CE151" i="13"/>
  <c r="L363" i="7"/>
  <c r="G263" i="12" s="1"/>
  <c r="P152" i="13"/>
  <c r="BO152" i="13"/>
  <c r="H152" i="13"/>
  <c r="BL152" i="13"/>
  <c r="L152" i="13"/>
  <c r="R152" i="13"/>
  <c r="AA153" i="13" s="1"/>
  <c r="S363" i="7"/>
  <c r="K263" i="12" s="1"/>
  <c r="L263" i="12" s="1"/>
  <c r="M263" i="12" s="1"/>
  <c r="BV152" i="13" l="1"/>
  <c r="BY152" i="13"/>
  <c r="BA152" i="13"/>
  <c r="BD152" i="13" s="1"/>
  <c r="H263" i="12"/>
  <c r="I263" i="12" s="1"/>
  <c r="AK153" i="13"/>
  <c r="AT153" i="13" s="1"/>
  <c r="CC152" i="13"/>
  <c r="N264" i="12"/>
  <c r="O152" i="13"/>
  <c r="Q152" i="13"/>
  <c r="Z153" i="13" s="1"/>
  <c r="F363" i="7" s="1"/>
  <c r="K152" i="13"/>
  <c r="BR152" i="13"/>
  <c r="BS153" i="13" s="1"/>
  <c r="BK197" i="13"/>
  <c r="BI197" i="13"/>
  <c r="BJ197" i="13"/>
  <c r="BU152" i="13" l="1"/>
  <c r="BX152" i="13"/>
  <c r="J264" i="12"/>
  <c r="AW153" i="13"/>
  <c r="AZ153" i="13" s="1"/>
  <c r="AJ153" i="13"/>
  <c r="AS153" i="13" s="1"/>
  <c r="CB152" i="13"/>
  <c r="J153" i="13"/>
  <c r="BQ153" i="13"/>
  <c r="BN153" i="13"/>
  <c r="BH153" i="13"/>
  <c r="N152" i="13"/>
  <c r="BC153" i="13" l="1"/>
  <c r="AV153" i="13"/>
  <c r="AY153" i="13" s="1"/>
  <c r="AI153" i="13"/>
  <c r="AR153" i="13" s="1"/>
  <c r="CA152" i="13"/>
  <c r="CD152" i="13" s="1"/>
  <c r="M153" i="13"/>
  <c r="S153" i="13"/>
  <c r="AB154" i="13" s="1"/>
  <c r="BP153" i="13"/>
  <c r="I153" i="13"/>
  <c r="BM153" i="13"/>
  <c r="I364" i="7"/>
  <c r="Q364" i="7"/>
  <c r="K364" i="7"/>
  <c r="O364" i="7"/>
  <c r="P364" i="7"/>
  <c r="R364" i="7"/>
  <c r="N364" i="7"/>
  <c r="J364" i="7"/>
  <c r="G364" i="7"/>
  <c r="H364" i="7"/>
  <c r="BK198" i="13"/>
  <c r="BW153" i="13" l="1"/>
  <c r="BZ153" i="13"/>
  <c r="BB153" i="13"/>
  <c r="AU153" i="13"/>
  <c r="AX153" i="13" s="1"/>
  <c r="CE152" i="13"/>
  <c r="R153" i="13"/>
  <c r="AA154" i="13" s="1"/>
  <c r="L153" i="13"/>
  <c r="S364" i="7"/>
  <c r="K264" i="12" s="1"/>
  <c r="L264" i="12" s="1"/>
  <c r="M264" i="12" s="1"/>
  <c r="L364" i="7"/>
  <c r="G264" i="12" s="1"/>
  <c r="P153" i="13"/>
  <c r="H153" i="13"/>
  <c r="BO153" i="13"/>
  <c r="BL153" i="13"/>
  <c r="BJ198" i="13"/>
  <c r="BI198" i="13"/>
  <c r="BV153" i="13" l="1"/>
  <c r="BY153" i="13"/>
  <c r="H264" i="12"/>
  <c r="I264" i="12" s="1"/>
  <c r="BA153" i="13"/>
  <c r="BD153" i="13" s="1"/>
  <c r="AK154" i="13"/>
  <c r="AT154" i="13" s="1"/>
  <c r="CC153" i="13"/>
  <c r="Q153" i="13"/>
  <c r="Z154" i="13" s="1"/>
  <c r="F364" i="7" s="1"/>
  <c r="K153" i="13"/>
  <c r="BR153" i="13"/>
  <c r="BS154" i="13" s="1"/>
  <c r="N265" i="12"/>
  <c r="O153" i="13"/>
  <c r="BU153" i="13" l="1"/>
  <c r="BX153" i="13"/>
  <c r="J265" i="12"/>
  <c r="AW154" i="13"/>
  <c r="AZ154" i="13" s="1"/>
  <c r="AJ154" i="13"/>
  <c r="AS154" i="13" s="1"/>
  <c r="CB153" i="13"/>
  <c r="BQ154" i="13"/>
  <c r="J154" i="13"/>
  <c r="BN154" i="13"/>
  <c r="BH154" i="13"/>
  <c r="N153" i="13"/>
  <c r="BJ199" i="13"/>
  <c r="BK199" i="13"/>
  <c r="BI199" i="13"/>
  <c r="BC154" i="13" l="1"/>
  <c r="AV154" i="13"/>
  <c r="AY154" i="13" s="1"/>
  <c r="AI154" i="13"/>
  <c r="AR154" i="13" s="1"/>
  <c r="CA153" i="13"/>
  <c r="CD153" i="13" s="1"/>
  <c r="M154" i="13"/>
  <c r="S154" i="13"/>
  <c r="AB155" i="13" s="1"/>
  <c r="N365" i="7"/>
  <c r="K365" i="7"/>
  <c r="O365" i="7"/>
  <c r="R365" i="7"/>
  <c r="H365" i="7"/>
  <c r="I365" i="7"/>
  <c r="J365" i="7"/>
  <c r="G365" i="7"/>
  <c r="P365" i="7"/>
  <c r="Q365" i="7"/>
  <c r="I154" i="13"/>
  <c r="BP154" i="13"/>
  <c r="BM154" i="13"/>
  <c r="BW154" i="13" l="1"/>
  <c r="BZ154" i="13"/>
  <c r="BB154" i="13"/>
  <c r="AU154" i="13"/>
  <c r="AX154" i="13" s="1"/>
  <c r="CE153" i="13"/>
  <c r="R154" i="13"/>
  <c r="AA155" i="13" s="1"/>
  <c r="L154" i="13"/>
  <c r="L365" i="7"/>
  <c r="G265" i="12" s="1"/>
  <c r="BO154" i="13"/>
  <c r="H154" i="13"/>
  <c r="BL154" i="13"/>
  <c r="S365" i="7"/>
  <c r="K265" i="12" s="1"/>
  <c r="L265" i="12" s="1"/>
  <c r="M265" i="12" s="1"/>
  <c r="P154" i="13"/>
  <c r="BK200" i="13"/>
  <c r="BV154" i="13" l="1"/>
  <c r="BY154" i="13"/>
  <c r="H265" i="12"/>
  <c r="I265" i="12" s="1"/>
  <c r="BA154" i="13"/>
  <c r="BD154" i="13" s="1"/>
  <c r="AK155" i="13"/>
  <c r="AT155" i="13" s="1"/>
  <c r="CC154" i="13"/>
  <c r="O154" i="13"/>
  <c r="K154" i="13"/>
  <c r="Q154" i="13"/>
  <c r="Z155" i="13" s="1"/>
  <c r="F365" i="7" s="1"/>
  <c r="BR154" i="13"/>
  <c r="BS155" i="13" s="1"/>
  <c r="N266" i="12"/>
  <c r="BJ200" i="13"/>
  <c r="BI200" i="13"/>
  <c r="BU154" i="13" l="1"/>
  <c r="BX154" i="13"/>
  <c r="J266" i="12"/>
  <c r="AW155" i="13"/>
  <c r="AZ155" i="13" s="1"/>
  <c r="AJ155" i="13"/>
  <c r="AS155" i="13" s="1"/>
  <c r="CB154" i="13"/>
  <c r="BH155" i="13"/>
  <c r="BQ155" i="13"/>
  <c r="J155" i="13"/>
  <c r="BN155" i="13"/>
  <c r="N154" i="13"/>
  <c r="BK201" i="13"/>
  <c r="BC155" i="13" l="1"/>
  <c r="AV155" i="13"/>
  <c r="AY155" i="13" s="1"/>
  <c r="AI155" i="13"/>
  <c r="AR155" i="13" s="1"/>
  <c r="CA154" i="13"/>
  <c r="CD154" i="13" s="1"/>
  <c r="CE154" i="13" s="1"/>
  <c r="BP155" i="13"/>
  <c r="I155" i="13"/>
  <c r="BM155" i="13"/>
  <c r="S155" i="13"/>
  <c r="AB156" i="13" s="1"/>
  <c r="M155" i="13"/>
  <c r="P366" i="7"/>
  <c r="G366" i="7"/>
  <c r="R366" i="7"/>
  <c r="Q366" i="7"/>
  <c r="O366" i="7"/>
  <c r="H366" i="7"/>
  <c r="N366" i="7"/>
  <c r="K366" i="7"/>
  <c r="I366" i="7"/>
  <c r="J366" i="7"/>
  <c r="BJ201" i="13"/>
  <c r="BW155" i="13" l="1"/>
  <c r="BZ155" i="13"/>
  <c r="BB155" i="13"/>
  <c r="AU155" i="13"/>
  <c r="AX155" i="13" s="1"/>
  <c r="L366" i="7"/>
  <c r="G266" i="12" s="1"/>
  <c r="S366" i="7"/>
  <c r="K266" i="12" s="1"/>
  <c r="L266" i="12" s="1"/>
  <c r="M266" i="12" s="1"/>
  <c r="P155" i="13"/>
  <c r="BO155" i="13"/>
  <c r="H155" i="13"/>
  <c r="BL155" i="13"/>
  <c r="L155" i="13"/>
  <c r="R155" i="13"/>
  <c r="AA156" i="13" s="1"/>
  <c r="BI201" i="13"/>
  <c r="BV155" i="13" l="1"/>
  <c r="BY155" i="13"/>
  <c r="BA155" i="13"/>
  <c r="BD155" i="13" s="1"/>
  <c r="H266" i="12"/>
  <c r="I266" i="12" s="1"/>
  <c r="AK156" i="13"/>
  <c r="AT156" i="13" s="1"/>
  <c r="CC155" i="13"/>
  <c r="K155" i="13"/>
  <c r="Q155" i="13"/>
  <c r="Z156" i="13" s="1"/>
  <c r="F366" i="7" s="1"/>
  <c r="BR155" i="13"/>
  <c r="BS156" i="13" s="1"/>
  <c r="O155" i="13"/>
  <c r="N267" i="12"/>
  <c r="BJ202" i="13"/>
  <c r="BU155" i="13" l="1"/>
  <c r="BX155" i="13"/>
  <c r="J267" i="12"/>
  <c r="AW156" i="13"/>
  <c r="AZ156" i="13" s="1"/>
  <c r="AJ156" i="13"/>
  <c r="AS156" i="13" s="1"/>
  <c r="CB155" i="13"/>
  <c r="BH156" i="13"/>
  <c r="BQ156" i="13"/>
  <c r="J156" i="13"/>
  <c r="BN156" i="13"/>
  <c r="N155" i="13"/>
  <c r="BK202" i="13"/>
  <c r="BI202" i="13"/>
  <c r="BC156" i="13" l="1"/>
  <c r="AV156" i="13"/>
  <c r="AY156" i="13" s="1"/>
  <c r="AI156" i="13"/>
  <c r="AR156" i="13" s="1"/>
  <c r="CA155" i="13"/>
  <c r="CD155" i="13" s="1"/>
  <c r="K367" i="7"/>
  <c r="I367" i="7"/>
  <c r="H367" i="7"/>
  <c r="R367" i="7"/>
  <c r="P367" i="7"/>
  <c r="N367" i="7"/>
  <c r="O367" i="7"/>
  <c r="Q367" i="7"/>
  <c r="G367" i="7"/>
  <c r="J367" i="7"/>
  <c r="BP156" i="13"/>
  <c r="I156" i="13"/>
  <c r="BM156" i="13"/>
  <c r="M156" i="13"/>
  <c r="S156" i="13"/>
  <c r="AB157" i="13" s="1"/>
  <c r="BW156" i="13" l="1"/>
  <c r="BZ156" i="13"/>
  <c r="BB156" i="13"/>
  <c r="AU156" i="13"/>
  <c r="AX156" i="13" s="1"/>
  <c r="CE155" i="13"/>
  <c r="P156" i="13"/>
  <c r="H156" i="13"/>
  <c r="BO156" i="13"/>
  <c r="BL156" i="13"/>
  <c r="R156" i="13"/>
  <c r="AA157" i="13" s="1"/>
  <c r="L156" i="13"/>
  <c r="L367" i="7"/>
  <c r="G267" i="12" s="1"/>
  <c r="S367" i="7"/>
  <c r="K267" i="12" s="1"/>
  <c r="L267" i="12" s="1"/>
  <c r="M267" i="12" s="1"/>
  <c r="BV156" i="13" l="1"/>
  <c r="BY156" i="13"/>
  <c r="H267" i="12"/>
  <c r="I267" i="12" s="1"/>
  <c r="BA156" i="13"/>
  <c r="BD156" i="13" s="1"/>
  <c r="AK157" i="13"/>
  <c r="AT157" i="13" s="1"/>
  <c r="CC156" i="13"/>
  <c r="N268" i="12"/>
  <c r="O156" i="13"/>
  <c r="Q156" i="13"/>
  <c r="Z157" i="13" s="1"/>
  <c r="F367" i="7" s="1"/>
  <c r="K156" i="13"/>
  <c r="BR156" i="13"/>
  <c r="BS157" i="13" s="1"/>
  <c r="BK203" i="13"/>
  <c r="BJ203" i="13"/>
  <c r="BI203" i="13"/>
  <c r="BU156" i="13" l="1"/>
  <c r="BX156" i="13"/>
  <c r="J268" i="12"/>
  <c r="AW157" i="13"/>
  <c r="AZ157" i="13" s="1"/>
  <c r="AJ157" i="13"/>
  <c r="AS157" i="13" s="1"/>
  <c r="CB156" i="13"/>
  <c r="BH157" i="13"/>
  <c r="N156" i="13"/>
  <c r="BQ157" i="13"/>
  <c r="J157" i="13"/>
  <c r="BN157" i="13"/>
  <c r="BC157" i="13" l="1"/>
  <c r="AV157" i="13"/>
  <c r="AY157" i="13" s="1"/>
  <c r="AI157" i="13"/>
  <c r="AR157" i="13" s="1"/>
  <c r="CA156" i="13"/>
  <c r="CD156" i="13" s="1"/>
  <c r="BP157" i="13"/>
  <c r="I157" i="13"/>
  <c r="BM157" i="13"/>
  <c r="K368" i="7"/>
  <c r="I368" i="7"/>
  <c r="G368" i="7"/>
  <c r="J368" i="7"/>
  <c r="P368" i="7"/>
  <c r="N368" i="7"/>
  <c r="Q368" i="7"/>
  <c r="H368" i="7"/>
  <c r="R368" i="7"/>
  <c r="O368" i="7"/>
  <c r="S157" i="13"/>
  <c r="AB158" i="13" s="1"/>
  <c r="M157" i="13"/>
  <c r="BK204" i="13"/>
  <c r="BW157" i="13" l="1"/>
  <c r="BZ157" i="13"/>
  <c r="BB157" i="13"/>
  <c r="AU157" i="13"/>
  <c r="AX157" i="13" s="1"/>
  <c r="CE156" i="13"/>
  <c r="P157" i="13"/>
  <c r="BO157" i="13"/>
  <c r="H157" i="13"/>
  <c r="BL157" i="13"/>
  <c r="L368" i="7"/>
  <c r="G268" i="12" s="1"/>
  <c r="R157" i="13"/>
  <c r="AA158" i="13" s="1"/>
  <c r="L157" i="13"/>
  <c r="S368" i="7"/>
  <c r="K268" i="12" s="1"/>
  <c r="L268" i="12" s="1"/>
  <c r="M268" i="12" s="1"/>
  <c r="BJ204" i="13"/>
  <c r="BI204" i="13"/>
  <c r="BV157" i="13" l="1"/>
  <c r="BY157" i="13"/>
  <c r="BA157" i="13"/>
  <c r="BD157" i="13" s="1"/>
  <c r="H268" i="12"/>
  <c r="I268" i="12" s="1"/>
  <c r="AK158" i="13"/>
  <c r="AT158" i="13" s="1"/>
  <c r="CC157" i="13"/>
  <c r="N269" i="12"/>
  <c r="O157" i="13"/>
  <c r="K157" i="13"/>
  <c r="Q157" i="13"/>
  <c r="Z158" i="13" s="1"/>
  <c r="BR157" i="13"/>
  <c r="BS158" i="13" s="1"/>
  <c r="BK205" i="13"/>
  <c r="BH158" i="13" l="1"/>
  <c r="F368" i="7"/>
  <c r="BU157" i="13"/>
  <c r="BX157" i="13"/>
  <c r="J269" i="12"/>
  <c r="AW158" i="13"/>
  <c r="AZ158" i="13" s="1"/>
  <c r="AJ158" i="13"/>
  <c r="AS158" i="13" s="1"/>
  <c r="CB157" i="13"/>
  <c r="N157" i="13"/>
  <c r="J158" i="13"/>
  <c r="BQ158" i="13"/>
  <c r="BN158" i="13"/>
  <c r="BJ205" i="13"/>
  <c r="BC158" i="13" l="1"/>
  <c r="AV158" i="13"/>
  <c r="AY158" i="13" s="1"/>
  <c r="AI158" i="13"/>
  <c r="AR158" i="13" s="1"/>
  <c r="O369" i="7"/>
  <c r="CA157" i="13"/>
  <c r="CD157" i="13" s="1"/>
  <c r="CE157" i="13" s="1"/>
  <c r="H369" i="7"/>
  <c r="G369" i="7"/>
  <c r="N369" i="7"/>
  <c r="J369" i="7"/>
  <c r="K369" i="7"/>
  <c r="Q369" i="7"/>
  <c r="P369" i="7"/>
  <c r="I369" i="7"/>
  <c r="R369" i="7"/>
  <c r="BP158" i="13"/>
  <c r="I158" i="13"/>
  <c r="BM158" i="13"/>
  <c r="M158" i="13"/>
  <c r="S158" i="13"/>
  <c r="AB159" i="13" s="1"/>
  <c r="BI205" i="13"/>
  <c r="BW158" i="13" l="1"/>
  <c r="BZ158" i="13"/>
  <c r="BB158" i="13"/>
  <c r="AU158" i="13"/>
  <c r="AX158" i="13" s="1"/>
  <c r="L369" i="7"/>
  <c r="G269" i="12" s="1"/>
  <c r="S369" i="7"/>
  <c r="K269" i="12" s="1"/>
  <c r="L269" i="12" s="1"/>
  <c r="M269" i="12" s="1"/>
  <c r="BO158" i="13"/>
  <c r="H158" i="13"/>
  <c r="BL158" i="13"/>
  <c r="L158" i="13"/>
  <c r="R158" i="13"/>
  <c r="AA159" i="13" s="1"/>
  <c r="P158" i="13"/>
  <c r="BV158" i="13" l="1"/>
  <c r="BY158" i="13"/>
  <c r="BA158" i="13"/>
  <c r="BD158" i="13" s="1"/>
  <c r="H269" i="12"/>
  <c r="I269" i="12" s="1"/>
  <c r="AK159" i="13"/>
  <c r="AT159" i="13" s="1"/>
  <c r="CC158" i="13"/>
  <c r="N270" i="12"/>
  <c r="Q158" i="13"/>
  <c r="Z159" i="13" s="1"/>
  <c r="F369" i="7" s="1"/>
  <c r="K158" i="13"/>
  <c r="BR158" i="13"/>
  <c r="BS159" i="13" s="1"/>
  <c r="O158" i="13"/>
  <c r="BK206" i="13"/>
  <c r="BJ206" i="13"/>
  <c r="BU158" i="13" l="1"/>
  <c r="BX158" i="13"/>
  <c r="J270" i="12"/>
  <c r="AW159" i="13"/>
  <c r="AZ159" i="13" s="1"/>
  <c r="AJ159" i="13"/>
  <c r="AS159" i="13" s="1"/>
  <c r="CB158" i="13"/>
  <c r="BQ159" i="13"/>
  <c r="J159" i="13"/>
  <c r="BN159" i="13"/>
  <c r="BH159" i="13"/>
  <c r="N158" i="13"/>
  <c r="BK207" i="13"/>
  <c r="BI206" i="13"/>
  <c r="BC159" i="13" l="1"/>
  <c r="AV159" i="13"/>
  <c r="AY159" i="13" s="1"/>
  <c r="AI159" i="13"/>
  <c r="AR159" i="13" s="1"/>
  <c r="CA158" i="13"/>
  <c r="CD158" i="13" s="1"/>
  <c r="G370" i="7"/>
  <c r="H370" i="7"/>
  <c r="P370" i="7"/>
  <c r="J370" i="7"/>
  <c r="R370" i="7"/>
  <c r="I370" i="7"/>
  <c r="Q370" i="7"/>
  <c r="K370" i="7"/>
  <c r="N370" i="7"/>
  <c r="O370" i="7"/>
  <c r="S159" i="13"/>
  <c r="AB160" i="13" s="1"/>
  <c r="M159" i="13"/>
  <c r="I159" i="13"/>
  <c r="BP159" i="13"/>
  <c r="BM159" i="13"/>
  <c r="BJ207" i="13"/>
  <c r="BI207" i="13"/>
  <c r="BW159" i="13" l="1"/>
  <c r="BZ159" i="13"/>
  <c r="BB159" i="13"/>
  <c r="AU159" i="13"/>
  <c r="AX159" i="13" s="1"/>
  <c r="CE158" i="13"/>
  <c r="P159" i="13"/>
  <c r="R159" i="13"/>
  <c r="AA160" i="13" s="1"/>
  <c r="L159" i="13"/>
  <c r="S370" i="7"/>
  <c r="K270" i="12" s="1"/>
  <c r="L270" i="12" s="1"/>
  <c r="M270" i="12" s="1"/>
  <c r="L370" i="7"/>
  <c r="G270" i="12" s="1"/>
  <c r="BO159" i="13"/>
  <c r="H159" i="13"/>
  <c r="BL159" i="13"/>
  <c r="BV159" i="13" l="1"/>
  <c r="BY159" i="13"/>
  <c r="H270" i="12"/>
  <c r="I270" i="12" s="1"/>
  <c r="BA159" i="13"/>
  <c r="BD159" i="13" s="1"/>
  <c r="AK160" i="13"/>
  <c r="AT160" i="13" s="1"/>
  <c r="CC159" i="13"/>
  <c r="Q159" i="13"/>
  <c r="Z160" i="13" s="1"/>
  <c r="F370" i="7" s="1"/>
  <c r="BR159" i="13"/>
  <c r="BS160" i="13" s="1"/>
  <c r="K159" i="13"/>
  <c r="O159" i="13"/>
  <c r="N271" i="12"/>
  <c r="BK208" i="13"/>
  <c r="BJ208" i="13"/>
  <c r="BU159" i="13" l="1"/>
  <c r="BX159" i="13"/>
  <c r="J271" i="12"/>
  <c r="AW160" i="13"/>
  <c r="AZ160" i="13" s="1"/>
  <c r="AJ160" i="13"/>
  <c r="AS160" i="13" s="1"/>
  <c r="CB159" i="13"/>
  <c r="BH160" i="13"/>
  <c r="N159" i="13"/>
  <c r="BQ160" i="13"/>
  <c r="J160" i="13"/>
  <c r="BN160" i="13"/>
  <c r="BI208" i="13"/>
  <c r="BC160" i="13" l="1"/>
  <c r="AV160" i="13"/>
  <c r="AY160" i="13" s="1"/>
  <c r="AI160" i="13"/>
  <c r="AR160" i="13" s="1"/>
  <c r="CA159" i="13"/>
  <c r="CD159" i="13" s="1"/>
  <c r="M160" i="13"/>
  <c r="S160" i="13"/>
  <c r="AB161" i="13" s="1"/>
  <c r="I160" i="13"/>
  <c r="BP160" i="13"/>
  <c r="BM160" i="13"/>
  <c r="K371" i="7"/>
  <c r="Q371" i="7"/>
  <c r="H371" i="7"/>
  <c r="N371" i="7"/>
  <c r="O371" i="7"/>
  <c r="G371" i="7"/>
  <c r="R371" i="7"/>
  <c r="I371" i="7"/>
  <c r="J371" i="7"/>
  <c r="P371" i="7"/>
  <c r="BW160" i="13" l="1"/>
  <c r="BZ160" i="13"/>
  <c r="BB160" i="13"/>
  <c r="AU160" i="13"/>
  <c r="AX160" i="13" s="1"/>
  <c r="CE159" i="13"/>
  <c r="L371" i="7"/>
  <c r="G271" i="12" s="1"/>
  <c r="P160" i="13"/>
  <c r="S371" i="7"/>
  <c r="K271" i="12" s="1"/>
  <c r="L271" i="12" s="1"/>
  <c r="M271" i="12" s="1"/>
  <c r="R160" i="13"/>
  <c r="AA161" i="13" s="1"/>
  <c r="L160" i="13"/>
  <c r="BO160" i="13"/>
  <c r="H160" i="13"/>
  <c r="BL160" i="13"/>
  <c r="BK209" i="13"/>
  <c r="BJ209" i="13"/>
  <c r="BI209" i="13"/>
  <c r="BV160" i="13" l="1"/>
  <c r="BY160" i="13"/>
  <c r="H271" i="12"/>
  <c r="I271" i="12" s="1"/>
  <c r="BA160" i="13"/>
  <c r="BD160" i="13" s="1"/>
  <c r="AK161" i="13"/>
  <c r="AT161" i="13" s="1"/>
  <c r="CC160" i="13"/>
  <c r="O160" i="13"/>
  <c r="Q160" i="13"/>
  <c r="Z161" i="13" s="1"/>
  <c r="F371" i="7" s="1"/>
  <c r="BR160" i="13"/>
  <c r="BS161" i="13" s="1"/>
  <c r="K160" i="13"/>
  <c r="N272" i="12"/>
  <c r="BU160" i="13" l="1"/>
  <c r="BX160" i="13"/>
  <c r="J272" i="12"/>
  <c r="AW161" i="13"/>
  <c r="AZ161" i="13" s="1"/>
  <c r="AJ161" i="13"/>
  <c r="AS161" i="13" s="1"/>
  <c r="CB160" i="13"/>
  <c r="BQ161" i="13"/>
  <c r="J161" i="13"/>
  <c r="BN161" i="13"/>
  <c r="BH161" i="13"/>
  <c r="N160" i="13"/>
  <c r="BC161" i="13" l="1"/>
  <c r="AV161" i="13"/>
  <c r="AY161" i="13" s="1"/>
  <c r="AI161" i="13"/>
  <c r="AR161" i="13" s="1"/>
  <c r="CA160" i="13"/>
  <c r="CD160" i="13" s="1"/>
  <c r="CE160" i="13" s="1"/>
  <c r="M161" i="13"/>
  <c r="S161" i="13"/>
  <c r="AB162" i="13" s="1"/>
  <c r="G372" i="7"/>
  <c r="R372" i="7"/>
  <c r="H372" i="7"/>
  <c r="O372" i="7"/>
  <c r="J372" i="7"/>
  <c r="P372" i="7"/>
  <c r="N372" i="7"/>
  <c r="I372" i="7"/>
  <c r="Q372" i="7"/>
  <c r="K372" i="7"/>
  <c r="I161" i="13"/>
  <c r="BP161" i="13"/>
  <c r="BM161" i="13"/>
  <c r="BK210" i="13"/>
  <c r="BJ210" i="13"/>
  <c r="BI210" i="13"/>
  <c r="BW161" i="13" l="1"/>
  <c r="BZ161" i="13"/>
  <c r="BB161" i="13"/>
  <c r="AU161" i="13"/>
  <c r="AX161" i="13" s="1"/>
  <c r="R161" i="13"/>
  <c r="AA162" i="13" s="1"/>
  <c r="L161" i="13"/>
  <c r="L372" i="7"/>
  <c r="G272" i="12" s="1"/>
  <c r="H161" i="13"/>
  <c r="BO161" i="13"/>
  <c r="BL161" i="13"/>
  <c r="P161" i="13"/>
  <c r="S372" i="7"/>
  <c r="K272" i="12" s="1"/>
  <c r="L272" i="12" s="1"/>
  <c r="M272" i="12" s="1"/>
  <c r="BJ211" i="13"/>
  <c r="BK211" i="13"/>
  <c r="BV161" i="13" l="1"/>
  <c r="BY161" i="13"/>
  <c r="BA161" i="13"/>
  <c r="BD161" i="13" s="1"/>
  <c r="H272" i="12"/>
  <c r="I272" i="12" s="1"/>
  <c r="AK162" i="13"/>
  <c r="AT162" i="13" s="1"/>
  <c r="CC161" i="13"/>
  <c r="O161" i="13"/>
  <c r="N273" i="12"/>
  <c r="K161" i="13"/>
  <c r="BR161" i="13"/>
  <c r="BS162" i="13" s="1"/>
  <c r="Q161" i="13"/>
  <c r="Z162" i="13" s="1"/>
  <c r="F372" i="7" s="1"/>
  <c r="BI211" i="13"/>
  <c r="BU161" i="13" l="1"/>
  <c r="BX161" i="13"/>
  <c r="J273" i="12"/>
  <c r="AW162" i="13"/>
  <c r="AZ162" i="13" s="1"/>
  <c r="AJ162" i="13"/>
  <c r="AS162" i="13" s="1"/>
  <c r="CB161" i="13"/>
  <c r="BH162" i="13"/>
  <c r="N161" i="13"/>
  <c r="BQ162" i="13"/>
  <c r="J162" i="13"/>
  <c r="BN162" i="13"/>
  <c r="BC162" i="13" l="1"/>
  <c r="AV162" i="13"/>
  <c r="AY162" i="13" s="1"/>
  <c r="AI162" i="13"/>
  <c r="AR162" i="13" s="1"/>
  <c r="CA161" i="13"/>
  <c r="CD161" i="13" s="1"/>
  <c r="BP162" i="13"/>
  <c r="I162" i="13"/>
  <c r="BM162" i="13"/>
  <c r="M162" i="13"/>
  <c r="S162" i="13"/>
  <c r="AB163" i="13" s="1"/>
  <c r="G373" i="7"/>
  <c r="R373" i="7"/>
  <c r="N373" i="7"/>
  <c r="P373" i="7"/>
  <c r="K373" i="7"/>
  <c r="O373" i="7"/>
  <c r="I373" i="7"/>
  <c r="H373" i="7"/>
  <c r="J373" i="7"/>
  <c r="Q373" i="7"/>
  <c r="BW162" i="13" l="1"/>
  <c r="BZ162" i="13"/>
  <c r="BB162" i="13"/>
  <c r="AU162" i="13"/>
  <c r="AX162" i="13" s="1"/>
  <c r="CE161" i="13"/>
  <c r="P162" i="13"/>
  <c r="BO162" i="13"/>
  <c r="H162" i="13"/>
  <c r="BL162" i="13"/>
  <c r="L373" i="7"/>
  <c r="G273" i="12" s="1"/>
  <c r="L162" i="13"/>
  <c r="R162" i="13"/>
  <c r="AA163" i="13" s="1"/>
  <c r="S373" i="7"/>
  <c r="K273" i="12" s="1"/>
  <c r="L273" i="12" s="1"/>
  <c r="M273" i="12" s="1"/>
  <c r="BK212" i="13"/>
  <c r="BJ212" i="13"/>
  <c r="BI212" i="13"/>
  <c r="BV162" i="13" l="1"/>
  <c r="BY162" i="13"/>
  <c r="BA162" i="13"/>
  <c r="BD162" i="13" s="1"/>
  <c r="H273" i="12"/>
  <c r="I273" i="12" s="1"/>
  <c r="AK163" i="13"/>
  <c r="AT163" i="13" s="1"/>
  <c r="CC162" i="13"/>
  <c r="O162" i="13"/>
  <c r="K162" i="13"/>
  <c r="BR162" i="13"/>
  <c r="BS163" i="13" s="1"/>
  <c r="Q162" i="13"/>
  <c r="Z163" i="13" s="1"/>
  <c r="F373" i="7" s="1"/>
  <c r="N274" i="12"/>
  <c r="BK213" i="13"/>
  <c r="BU162" i="13" l="1"/>
  <c r="BX162" i="13"/>
  <c r="J274" i="12"/>
  <c r="AW163" i="13"/>
  <c r="AZ163" i="13" s="1"/>
  <c r="AJ163" i="13"/>
  <c r="AS163" i="13" s="1"/>
  <c r="CB162" i="13"/>
  <c r="BQ163" i="13"/>
  <c r="J163" i="13"/>
  <c r="BN163" i="13"/>
  <c r="N162" i="13"/>
  <c r="BH163" i="13"/>
  <c r="BJ213" i="13"/>
  <c r="BI213" i="13"/>
  <c r="BC163" i="13" l="1"/>
  <c r="AV163" i="13"/>
  <c r="AY163" i="13" s="1"/>
  <c r="AI163" i="13"/>
  <c r="AR163" i="13" s="1"/>
  <c r="CA162" i="13"/>
  <c r="CD162" i="13" s="1"/>
  <c r="I163" i="13"/>
  <c r="BP163" i="13"/>
  <c r="BM163" i="13"/>
  <c r="S163" i="13"/>
  <c r="AB164" i="13" s="1"/>
  <c r="M163" i="13"/>
  <c r="J374" i="7"/>
  <c r="G374" i="7"/>
  <c r="O374" i="7"/>
  <c r="K374" i="7"/>
  <c r="P374" i="7"/>
  <c r="N374" i="7"/>
  <c r="H374" i="7"/>
  <c r="I374" i="7"/>
  <c r="R374" i="7"/>
  <c r="Q374" i="7"/>
  <c r="BW163" i="13" l="1"/>
  <c r="BZ163" i="13"/>
  <c r="BB163" i="13"/>
  <c r="AU163" i="13"/>
  <c r="AX163" i="13" s="1"/>
  <c r="CE162" i="13"/>
  <c r="S374" i="7"/>
  <c r="K274" i="12" s="1"/>
  <c r="L274" i="12" s="1"/>
  <c r="M274" i="12" s="1"/>
  <c r="L374" i="7"/>
  <c r="G274" i="12" s="1"/>
  <c r="R163" i="13"/>
  <c r="AA164" i="13" s="1"/>
  <c r="L163" i="13"/>
  <c r="H163" i="13"/>
  <c r="BO163" i="13"/>
  <c r="BL163" i="13"/>
  <c r="P163" i="13"/>
  <c r="BV163" i="13" l="1"/>
  <c r="BY163" i="13"/>
  <c r="H274" i="12"/>
  <c r="I274" i="12" s="1"/>
  <c r="BA163" i="13"/>
  <c r="BD163" i="13" s="1"/>
  <c r="AK164" i="13"/>
  <c r="AT164" i="13" s="1"/>
  <c r="CC163" i="13"/>
  <c r="Q163" i="13"/>
  <c r="Z164" i="13" s="1"/>
  <c r="F374" i="7" s="1"/>
  <c r="K163" i="13"/>
  <c r="BR163" i="13"/>
  <c r="BS164" i="13" s="1"/>
  <c r="N275" i="12"/>
  <c r="O163" i="13"/>
  <c r="BJ214" i="13"/>
  <c r="BK214" i="13"/>
  <c r="BI214" i="13"/>
  <c r="BU163" i="13" l="1"/>
  <c r="BX163" i="13"/>
  <c r="J275" i="12"/>
  <c r="AW164" i="13"/>
  <c r="AZ164" i="13" s="1"/>
  <c r="AJ164" i="13"/>
  <c r="AS164" i="13" s="1"/>
  <c r="CB163" i="13"/>
  <c r="N163" i="13"/>
  <c r="BH164" i="13"/>
  <c r="BQ164" i="13"/>
  <c r="J164" i="13"/>
  <c r="BN164" i="13"/>
  <c r="BK215" i="13"/>
  <c r="BJ215" i="13"/>
  <c r="BC164" i="13" l="1"/>
  <c r="AV164" i="13"/>
  <c r="AY164" i="13" s="1"/>
  <c r="AI164" i="13"/>
  <c r="AR164" i="13" s="1"/>
  <c r="CA163" i="13"/>
  <c r="CD163" i="13" s="1"/>
  <c r="CE163" i="13" s="1"/>
  <c r="N375" i="7"/>
  <c r="P375" i="7"/>
  <c r="K375" i="7"/>
  <c r="O375" i="7"/>
  <c r="Q375" i="7"/>
  <c r="I375" i="7"/>
  <c r="H375" i="7"/>
  <c r="G375" i="7"/>
  <c r="J375" i="7"/>
  <c r="R375" i="7"/>
  <c r="BP164" i="13"/>
  <c r="I164" i="13"/>
  <c r="BM164" i="13"/>
  <c r="S164" i="13"/>
  <c r="AB165" i="13" s="1"/>
  <c r="M164" i="13"/>
  <c r="BW164" i="13" l="1"/>
  <c r="BZ164" i="13"/>
  <c r="BB164" i="13"/>
  <c r="AU164" i="13"/>
  <c r="AX164" i="13" s="1"/>
  <c r="L375" i="7"/>
  <c r="G275" i="12" s="1"/>
  <c r="H164" i="13"/>
  <c r="BO164" i="13"/>
  <c r="BL164" i="13"/>
  <c r="S375" i="7"/>
  <c r="K275" i="12" s="1"/>
  <c r="L275" i="12" s="1"/>
  <c r="M275" i="12" s="1"/>
  <c r="L164" i="13"/>
  <c r="R164" i="13"/>
  <c r="AA165" i="13" s="1"/>
  <c r="P164" i="13"/>
  <c r="BI215" i="13"/>
  <c r="BV164" i="13" l="1"/>
  <c r="BY164" i="13"/>
  <c r="H275" i="12"/>
  <c r="I275" i="12" s="1"/>
  <c r="BA164" i="13"/>
  <c r="BD164" i="13" s="1"/>
  <c r="AK165" i="13"/>
  <c r="AT165" i="13" s="1"/>
  <c r="CC164" i="13"/>
  <c r="N276" i="12"/>
  <c r="K164" i="13"/>
  <c r="Q164" i="13"/>
  <c r="Z165" i="13" s="1"/>
  <c r="F375" i="7" s="1"/>
  <c r="BR164" i="13"/>
  <c r="BS165" i="13" s="1"/>
  <c r="O164" i="13"/>
  <c r="BU164" i="13" l="1"/>
  <c r="BX164" i="13"/>
  <c r="J276" i="12"/>
  <c r="AW165" i="13"/>
  <c r="AZ165" i="13" s="1"/>
  <c r="AJ165" i="13"/>
  <c r="AS165" i="13" s="1"/>
  <c r="CB164" i="13"/>
  <c r="N164" i="13"/>
  <c r="BQ165" i="13"/>
  <c r="J165" i="13"/>
  <c r="BN165" i="13"/>
  <c r="BH165" i="13"/>
  <c r="BK216" i="13"/>
  <c r="BJ216" i="13"/>
  <c r="BC165" i="13" l="1"/>
  <c r="AV165" i="13"/>
  <c r="AY165" i="13" s="1"/>
  <c r="AI165" i="13"/>
  <c r="AR165" i="13" s="1"/>
  <c r="CA164" i="13"/>
  <c r="CD164" i="13" s="1"/>
  <c r="J376" i="7"/>
  <c r="G376" i="7"/>
  <c r="Q376" i="7"/>
  <c r="K376" i="7"/>
  <c r="N376" i="7"/>
  <c r="H376" i="7"/>
  <c r="R376" i="7"/>
  <c r="O376" i="7"/>
  <c r="P376" i="7"/>
  <c r="I376" i="7"/>
  <c r="BP165" i="13"/>
  <c r="I165" i="13"/>
  <c r="BM165" i="13"/>
  <c r="S165" i="13"/>
  <c r="AB166" i="13" s="1"/>
  <c r="M165" i="13"/>
  <c r="BI216" i="13"/>
  <c r="BW165" i="13" l="1"/>
  <c r="BZ165" i="13"/>
  <c r="BB165" i="13"/>
  <c r="AU165" i="13"/>
  <c r="AX165" i="13" s="1"/>
  <c r="CE164" i="13"/>
  <c r="R165" i="13"/>
  <c r="AA166" i="13" s="1"/>
  <c r="L165" i="13"/>
  <c r="L376" i="7"/>
  <c r="G276" i="12" s="1"/>
  <c r="H165" i="13"/>
  <c r="BO165" i="13"/>
  <c r="BL165" i="13"/>
  <c r="P165" i="13"/>
  <c r="S376" i="7"/>
  <c r="K276" i="12" s="1"/>
  <c r="L276" i="12" s="1"/>
  <c r="M276" i="12" s="1"/>
  <c r="BI217" i="13"/>
  <c r="BV165" i="13" l="1"/>
  <c r="BY165" i="13"/>
  <c r="H276" i="12"/>
  <c r="I276" i="12" s="1"/>
  <c r="BA165" i="13"/>
  <c r="BD165" i="13" s="1"/>
  <c r="AK166" i="13"/>
  <c r="AT166" i="13" s="1"/>
  <c r="CC165" i="13"/>
  <c r="K165" i="13"/>
  <c r="BR165" i="13"/>
  <c r="BS166" i="13" s="1"/>
  <c r="Q165" i="13"/>
  <c r="Z166" i="13" s="1"/>
  <c r="F376" i="7" s="1"/>
  <c r="O165" i="13"/>
  <c r="N277" i="12"/>
  <c r="BJ217" i="13"/>
  <c r="BK217" i="13"/>
  <c r="BU165" i="13" l="1"/>
  <c r="BX165" i="13"/>
  <c r="J277" i="12"/>
  <c r="AJ166" i="13"/>
  <c r="AS166" i="13" s="1"/>
  <c r="CB165" i="13"/>
  <c r="BH166" i="13"/>
  <c r="N165" i="13"/>
  <c r="AW166" i="13" l="1"/>
  <c r="AZ166" i="13" s="1"/>
  <c r="AV166" i="13"/>
  <c r="AY166" i="13" s="1"/>
  <c r="BQ166" i="13"/>
  <c r="J166" i="13"/>
  <c r="S166" i="13" s="1"/>
  <c r="AB167" i="13" s="1"/>
  <c r="BN166" i="13"/>
  <c r="AI166" i="13"/>
  <c r="AR166" i="13" s="1"/>
  <c r="CA165" i="13"/>
  <c r="CD165" i="13" s="1"/>
  <c r="BP166" i="13"/>
  <c r="I166" i="13"/>
  <c r="BM166" i="13"/>
  <c r="Q377" i="7"/>
  <c r="J377" i="7"/>
  <c r="G377" i="7"/>
  <c r="P377" i="7"/>
  <c r="H377" i="7"/>
  <c r="K377" i="7"/>
  <c r="R377" i="7"/>
  <c r="O377" i="7"/>
  <c r="I377" i="7"/>
  <c r="N377" i="7"/>
  <c r="M166" i="13" l="1"/>
  <c r="P166" i="13" s="1"/>
  <c r="BC166" i="13"/>
  <c r="BB166" i="13"/>
  <c r="AU166" i="13"/>
  <c r="AX166" i="13" s="1"/>
  <c r="CE165" i="13"/>
  <c r="L377" i="7"/>
  <c r="G277" i="12" s="1"/>
  <c r="S377" i="7"/>
  <c r="K277" i="12" s="1"/>
  <c r="L277" i="12" s="1"/>
  <c r="M277" i="12" s="1"/>
  <c r="L166" i="13"/>
  <c r="R166" i="13"/>
  <c r="AA167" i="13" s="1"/>
  <c r="BO166" i="13"/>
  <c r="H166" i="13"/>
  <c r="BL166" i="13"/>
  <c r="BW166" i="13" l="1"/>
  <c r="BZ166" i="13"/>
  <c r="BV166" i="13"/>
  <c r="BY166" i="13"/>
  <c r="BA166" i="13"/>
  <c r="BD166" i="13" s="1"/>
  <c r="H277" i="12"/>
  <c r="I277" i="12" s="1"/>
  <c r="AK167" i="13"/>
  <c r="K166" i="13"/>
  <c r="Q166" i="13"/>
  <c r="Z167" i="13" s="1"/>
  <c r="F377" i="7" s="1"/>
  <c r="BR166" i="13"/>
  <c r="BS167" i="13" s="1"/>
  <c r="O166" i="13"/>
  <c r="N278" i="12"/>
  <c r="BK218" i="13"/>
  <c r="BI218" i="13"/>
  <c r="BJ218" i="13"/>
  <c r="AT167" i="13" l="1"/>
  <c r="BN167" i="13" s="1"/>
  <c r="CC166" i="13"/>
  <c r="BU166" i="13"/>
  <c r="BX166" i="13"/>
  <c r="J278" i="12"/>
  <c r="AJ167" i="13"/>
  <c r="AS167" i="13" s="1"/>
  <c r="CB166" i="13"/>
  <c r="N166" i="13"/>
  <c r="BH167" i="13"/>
  <c r="BQ167" i="13" l="1"/>
  <c r="J167" i="13"/>
  <c r="S167" i="13" s="1"/>
  <c r="AB168" i="13" s="1"/>
  <c r="AW167" i="13"/>
  <c r="AZ167" i="13" s="1"/>
  <c r="BC167" i="13" s="1"/>
  <c r="AV167" i="13"/>
  <c r="AY167" i="13" s="1"/>
  <c r="AI167" i="13"/>
  <c r="AR167" i="13" s="1"/>
  <c r="CA166" i="13"/>
  <c r="CD166" i="13" s="1"/>
  <c r="CE166" i="13" s="1"/>
  <c r="I167" i="13"/>
  <c r="BP167" i="13"/>
  <c r="BM167" i="13"/>
  <c r="K378" i="7"/>
  <c r="J378" i="7"/>
  <c r="P378" i="7"/>
  <c r="Q378" i="7"/>
  <c r="O378" i="7"/>
  <c r="H378" i="7"/>
  <c r="G378" i="7"/>
  <c r="R378" i="7"/>
  <c r="N378" i="7"/>
  <c r="I378" i="7"/>
  <c r="M167" i="13" l="1"/>
  <c r="P167" i="13" s="1"/>
  <c r="BB167" i="13"/>
  <c r="AU167" i="13"/>
  <c r="AX167" i="13" s="1"/>
  <c r="R167" i="13"/>
  <c r="AA168" i="13" s="1"/>
  <c r="L167" i="13"/>
  <c r="L378" i="7"/>
  <c r="G278" i="12" s="1"/>
  <c r="H167" i="13"/>
  <c r="BR167" i="13" s="1"/>
  <c r="BS168" i="13" s="1"/>
  <c r="BO167" i="13"/>
  <c r="BL167" i="13"/>
  <c r="S378" i="7"/>
  <c r="K278" i="12" s="1"/>
  <c r="L278" i="12" s="1"/>
  <c r="M278" i="12" s="1"/>
  <c r="BW167" i="13" l="1"/>
  <c r="BZ167" i="13"/>
  <c r="BV167" i="13"/>
  <c r="BY167" i="13"/>
  <c r="H278" i="12"/>
  <c r="I278" i="12" s="1"/>
  <c r="BA167" i="13"/>
  <c r="BD167" i="13" s="1"/>
  <c r="AK168" i="13"/>
  <c r="K167" i="13"/>
  <c r="Q167" i="13"/>
  <c r="Z168" i="13" s="1"/>
  <c r="F378" i="7" s="1"/>
  <c r="O167" i="13"/>
  <c r="N279" i="12"/>
  <c r="AT168" i="13" l="1"/>
  <c r="BQ168" i="13" s="1"/>
  <c r="CC167" i="13"/>
  <c r="BU167" i="13"/>
  <c r="BX167" i="13"/>
  <c r="J279" i="12"/>
  <c r="AJ168" i="13"/>
  <c r="AS168" i="13" s="1"/>
  <c r="CB167" i="13"/>
  <c r="N167" i="13"/>
  <c r="BH168" i="13"/>
  <c r="J168" i="13" l="1"/>
  <c r="S168" i="13" s="1"/>
  <c r="AB169" i="13" s="1"/>
  <c r="BN168" i="13"/>
  <c r="AW168" i="13"/>
  <c r="AZ168" i="13" s="1"/>
  <c r="BC168" i="13" s="1"/>
  <c r="AV168" i="13"/>
  <c r="AY168" i="13" s="1"/>
  <c r="AI168" i="13"/>
  <c r="AR168" i="13" s="1"/>
  <c r="CA167" i="13"/>
  <c r="CD167" i="13" s="1"/>
  <c r="I168" i="13"/>
  <c r="BP168" i="13"/>
  <c r="BM168" i="13"/>
  <c r="Q379" i="7"/>
  <c r="K379" i="7"/>
  <c r="I379" i="7"/>
  <c r="G379" i="7"/>
  <c r="R379" i="7"/>
  <c r="J379" i="7"/>
  <c r="O379" i="7"/>
  <c r="P379" i="7"/>
  <c r="H379" i="7"/>
  <c r="N379" i="7"/>
  <c r="BK219" i="13"/>
  <c r="BK220" i="13"/>
  <c r="BI219" i="13"/>
  <c r="BJ219" i="13"/>
  <c r="BK221" i="13"/>
  <c r="BI220" i="13"/>
  <c r="BJ220" i="13"/>
  <c r="BK222" i="13"/>
  <c r="BI221" i="13"/>
  <c r="BJ221" i="13"/>
  <c r="BK223" i="13"/>
  <c r="BI222" i="13"/>
  <c r="BJ222" i="13"/>
  <c r="BK224" i="13"/>
  <c r="BI223" i="13"/>
  <c r="BJ223" i="13"/>
  <c r="BK225" i="13"/>
  <c r="BI224" i="13"/>
  <c r="BJ224" i="13"/>
  <c r="BK226" i="13"/>
  <c r="BI225" i="13"/>
  <c r="BJ225" i="13"/>
  <c r="BK227" i="13"/>
  <c r="BI226" i="13"/>
  <c r="BJ226" i="13"/>
  <c r="BK228" i="13"/>
  <c r="BI227" i="13"/>
  <c r="BJ227" i="13"/>
  <c r="BK229" i="13"/>
  <c r="BI228" i="13"/>
  <c r="BJ228" i="13"/>
  <c r="BK230" i="13"/>
  <c r="BI229" i="13"/>
  <c r="BJ229" i="13"/>
  <c r="BK231" i="13"/>
  <c r="BI230" i="13"/>
  <c r="BJ230" i="13"/>
  <c r="BK232" i="13"/>
  <c r="BI231" i="13"/>
  <c r="BJ231" i="13"/>
  <c r="BK233" i="13"/>
  <c r="BI232" i="13"/>
  <c r="BJ232" i="13"/>
  <c r="BK234" i="13"/>
  <c r="BI233" i="13"/>
  <c r="BJ233" i="13"/>
  <c r="BK235" i="13"/>
  <c r="BI234" i="13"/>
  <c r="BJ234" i="13"/>
  <c r="BK236" i="13"/>
  <c r="BI235" i="13"/>
  <c r="BJ235" i="13"/>
  <c r="BK237" i="13"/>
  <c r="BI236" i="13"/>
  <c r="BJ236" i="13"/>
  <c r="BK238" i="13"/>
  <c r="BI237" i="13"/>
  <c r="BJ237" i="13"/>
  <c r="BK239" i="13"/>
  <c r="BI238" i="13"/>
  <c r="BJ238" i="13"/>
  <c r="BK240" i="13"/>
  <c r="BI239" i="13"/>
  <c r="BJ239" i="13"/>
  <c r="BK241" i="13"/>
  <c r="BI240" i="13"/>
  <c r="BJ240" i="13"/>
  <c r="BK242" i="13"/>
  <c r="BI241" i="13"/>
  <c r="BJ241" i="13"/>
  <c r="BK243" i="13"/>
  <c r="BI242" i="13"/>
  <c r="BJ242" i="13"/>
  <c r="BK244" i="13"/>
  <c r="BI243" i="13"/>
  <c r="BJ243" i="13"/>
  <c r="BK245" i="13"/>
  <c r="BI244" i="13"/>
  <c r="BJ244" i="13"/>
  <c r="BI245" i="13"/>
  <c r="BI246" i="13"/>
  <c r="BJ245" i="13"/>
  <c r="BJ246" i="13"/>
  <c r="BK246" i="13"/>
  <c r="BJ247" i="13"/>
  <c r="BI247" i="13"/>
  <c r="BK247" i="13"/>
  <c r="BJ248" i="13"/>
  <c r="BJ249" i="13"/>
  <c r="BI248" i="13"/>
  <c r="BK248" i="13"/>
  <c r="BJ250" i="13"/>
  <c r="BI249" i="13"/>
  <c r="BK249" i="13"/>
  <c r="BI250" i="13"/>
  <c r="BK250" i="13"/>
  <c r="BJ251" i="13"/>
  <c r="BI251" i="13"/>
  <c r="BK251" i="13"/>
  <c r="BJ252" i="13"/>
  <c r="BJ253" i="13"/>
  <c r="BI252" i="13"/>
  <c r="BK252" i="13"/>
  <c r="BI253" i="13"/>
  <c r="BK253" i="13"/>
  <c r="BJ254" i="13"/>
  <c r="BJ255" i="13"/>
  <c r="BI254" i="13"/>
  <c r="BK254" i="13"/>
  <c r="BJ256" i="13"/>
  <c r="BI255" i="13"/>
  <c r="BK255" i="13"/>
  <c r="BJ257" i="13"/>
  <c r="BI256" i="13"/>
  <c r="BK256" i="13"/>
  <c r="BJ258" i="13"/>
  <c r="BI257" i="13"/>
  <c r="BK257" i="13"/>
  <c r="BK258" i="13"/>
  <c r="BI258" i="13"/>
  <c r="BK259" i="13"/>
  <c r="BI259" i="13"/>
  <c r="BJ259" i="13"/>
  <c r="BK260" i="13"/>
  <c r="BK261" i="13"/>
  <c r="BI260" i="13"/>
  <c r="BJ260" i="13"/>
  <c r="BI261" i="13"/>
  <c r="BJ261" i="13"/>
  <c r="BI262" i="13"/>
  <c r="BI263" i="13"/>
  <c r="BJ262" i="13"/>
  <c r="BK262" i="13"/>
  <c r="BI264" i="13"/>
  <c r="BJ263" i="13"/>
  <c r="BK263" i="13"/>
  <c r="BI265" i="13"/>
  <c r="BJ264" i="13"/>
  <c r="BK264" i="13"/>
  <c r="BI266" i="13"/>
  <c r="BJ265" i="13"/>
  <c r="BK265" i="13"/>
  <c r="BI267" i="13"/>
  <c r="BJ266" i="13"/>
  <c r="BK266" i="13"/>
  <c r="BJ267" i="13"/>
  <c r="BJ268" i="13"/>
  <c r="BK267" i="13"/>
  <c r="BI268" i="13"/>
  <c r="BK268" i="13"/>
  <c r="BI269" i="13"/>
  <c r="BI270" i="13"/>
  <c r="BK269" i="13"/>
  <c r="BJ269" i="13"/>
  <c r="BI271" i="13"/>
  <c r="BJ270" i="13"/>
  <c r="BK270" i="13"/>
  <c r="BJ271" i="13"/>
  <c r="BK271" i="13"/>
  <c r="BJ272" i="13"/>
  <c r="BI272" i="13"/>
  <c r="BK272" i="13"/>
  <c r="BJ273" i="13"/>
  <c r="BI273" i="13"/>
  <c r="BK273" i="13"/>
  <c r="BJ274" i="13"/>
  <c r="BJ275" i="13"/>
  <c r="BK274" i="13"/>
  <c r="BI274" i="13"/>
  <c r="BK275" i="13"/>
  <c r="BI275" i="13"/>
  <c r="BK276" i="13"/>
  <c r="BI276" i="13"/>
  <c r="BJ276" i="13"/>
  <c r="BK277" i="13"/>
  <c r="BI277" i="13"/>
  <c r="BJ277" i="13"/>
  <c r="BK278" i="13"/>
  <c r="BK279" i="13"/>
  <c r="BI278" i="13"/>
  <c r="BJ278" i="13"/>
  <c r="BI279" i="13"/>
  <c r="BJ279" i="13"/>
  <c r="BK280" i="13"/>
  <c r="BI280" i="13"/>
  <c r="BJ280" i="13"/>
  <c r="BK281" i="13"/>
  <c r="BK282" i="13"/>
  <c r="BI281" i="13"/>
  <c r="BJ281" i="13"/>
  <c r="BJ282" i="13"/>
  <c r="BJ283" i="13"/>
  <c r="BI282" i="13"/>
  <c r="BJ284" i="13"/>
  <c r="BI283" i="13"/>
  <c r="BK283" i="13"/>
  <c r="BJ285" i="13"/>
  <c r="BI284" i="13"/>
  <c r="BK284" i="13"/>
  <c r="BJ286" i="13"/>
  <c r="BI285" i="13"/>
  <c r="BK285" i="13"/>
  <c r="BI286" i="13"/>
  <c r="BK286" i="13"/>
  <c r="BJ287" i="13"/>
  <c r="BJ288" i="13"/>
  <c r="BK287" i="13"/>
  <c r="BI287" i="13"/>
  <c r="BI288" i="13"/>
  <c r="BK288" i="13"/>
  <c r="BI289" i="13"/>
  <c r="BJ289" i="13"/>
  <c r="BK289" i="13"/>
  <c r="BI290" i="13"/>
  <c r="BI291" i="13"/>
  <c r="BK290" i="13"/>
  <c r="BK291" i="13"/>
  <c r="BJ290" i="13"/>
  <c r="BJ291" i="13"/>
  <c r="BJ292" i="13"/>
  <c r="BJ293" i="13"/>
  <c r="BI292" i="13"/>
  <c r="BI293" i="13"/>
  <c r="BK292" i="13"/>
  <c r="BK293" i="13"/>
  <c r="BK294" i="13"/>
  <c r="BI294" i="13"/>
  <c r="BJ294" i="13"/>
  <c r="BK295" i="13"/>
  <c r="BK296" i="13"/>
  <c r="BI295" i="13"/>
  <c r="BJ295" i="13"/>
  <c r="BJ296" i="13"/>
  <c r="BJ297" i="13"/>
  <c r="BI296" i="13"/>
  <c r="BI297" i="13"/>
  <c r="BK297" i="13"/>
  <c r="BI298" i="13"/>
  <c r="BJ298" i="13"/>
  <c r="BK298" i="13"/>
  <c r="BI299" i="13"/>
  <c r="BI300" i="13"/>
  <c r="BJ299" i="13"/>
  <c r="BJ300" i="13"/>
  <c r="BK299" i="13"/>
  <c r="BK300" i="13"/>
  <c r="BK301" i="13"/>
  <c r="BK302" i="13"/>
  <c r="BI301" i="13"/>
  <c r="BJ301" i="13"/>
  <c r="BJ302" i="13"/>
  <c r="BI302" i="13"/>
  <c r="BJ303" i="13"/>
  <c r="BI303" i="13"/>
  <c r="BK303" i="13"/>
  <c r="BJ304" i="13"/>
  <c r="BJ305" i="13"/>
  <c r="BK304" i="13"/>
  <c r="BK305" i="13"/>
  <c r="BI304" i="13"/>
  <c r="BI305" i="13"/>
  <c r="BJ306" i="13"/>
  <c r="BJ307" i="13"/>
  <c r="BI306" i="13"/>
  <c r="BK306" i="13"/>
  <c r="BI307" i="13"/>
  <c r="BK307" i="13"/>
  <c r="BJ308" i="13"/>
  <c r="BI308" i="13"/>
  <c r="BK308" i="13"/>
  <c r="BJ309" i="13"/>
  <c r="BJ310" i="13"/>
  <c r="BI309" i="13"/>
  <c r="BK309" i="13"/>
  <c r="BI310" i="13"/>
  <c r="BK310" i="13"/>
  <c r="BJ311" i="13"/>
  <c r="BI311" i="13"/>
  <c r="BK311" i="13"/>
  <c r="BJ312" i="13"/>
  <c r="BI312" i="13"/>
  <c r="BK312" i="13"/>
  <c r="BJ313" i="13"/>
  <c r="BI313" i="13"/>
  <c r="BK313" i="13"/>
  <c r="BJ314" i="13"/>
  <c r="BJ315" i="13"/>
  <c r="BK314" i="13"/>
  <c r="BI314" i="13"/>
  <c r="BK315" i="13"/>
  <c r="BK316" i="13"/>
  <c r="BI315" i="13"/>
  <c r="BI316" i="13"/>
  <c r="BJ316" i="13"/>
  <c r="BK317" i="13"/>
  <c r="BK318" i="13"/>
  <c r="BJ317" i="13"/>
  <c r="BI317" i="13"/>
  <c r="BI318" i="13"/>
  <c r="BJ318" i="13"/>
  <c r="BJ319" i="13"/>
  <c r="BJ320" i="13"/>
  <c r="BK319" i="13"/>
  <c r="BK320" i="13"/>
  <c r="BI319" i="13"/>
  <c r="BK321" i="13"/>
  <c r="BI320" i="13"/>
  <c r="BI321" i="13"/>
  <c r="BJ321" i="13"/>
  <c r="BI322" i="13"/>
  <c r="BJ322" i="13"/>
  <c r="BK322" i="13"/>
  <c r="BI323" i="13"/>
  <c r="BJ323" i="13"/>
  <c r="BK323" i="13"/>
  <c r="BI324" i="13"/>
  <c r="BI325" i="13"/>
  <c r="BK324" i="13"/>
  <c r="BK325" i="13"/>
  <c r="BJ324" i="13"/>
  <c r="BK326" i="13"/>
  <c r="BJ325" i="13"/>
  <c r="BJ326" i="13"/>
  <c r="BJ327" i="13"/>
  <c r="BI326" i="13"/>
  <c r="BI327" i="13"/>
  <c r="BK327" i="13"/>
  <c r="BI328" i="13"/>
  <c r="BJ328" i="13"/>
  <c r="BK328" i="13"/>
  <c r="BI329" i="13"/>
  <c r="BJ329" i="13"/>
  <c r="BK329" i="13"/>
  <c r="BI330" i="13"/>
  <c r="BJ330" i="13"/>
  <c r="BK330" i="13"/>
  <c r="BI331" i="13"/>
  <c r="BJ331" i="13"/>
  <c r="BK331" i="13"/>
  <c r="BI332" i="13"/>
  <c r="BI333" i="13"/>
  <c r="BK332" i="13"/>
  <c r="BK333" i="13"/>
  <c r="BJ332" i="13"/>
  <c r="BK334" i="13"/>
  <c r="BJ333" i="13"/>
  <c r="BK335" i="13"/>
  <c r="BI334" i="13"/>
  <c r="BJ334" i="13"/>
  <c r="BK336" i="13"/>
  <c r="BI335" i="13"/>
  <c r="BJ335" i="13"/>
  <c r="BI336" i="13"/>
  <c r="BJ336" i="13"/>
  <c r="BK337" i="13"/>
  <c r="BI337" i="13"/>
  <c r="BJ337" i="13"/>
  <c r="BK338" i="13"/>
  <c r="BI338" i="13"/>
  <c r="BJ338" i="13"/>
  <c r="BK339" i="13"/>
  <c r="BI339" i="13"/>
  <c r="BJ339" i="13"/>
  <c r="BK340" i="13"/>
  <c r="BI340" i="13"/>
  <c r="BJ340" i="13"/>
  <c r="BK341" i="13"/>
  <c r="BK342" i="13"/>
  <c r="BJ341" i="13"/>
  <c r="BJ342" i="13"/>
  <c r="BI341" i="13"/>
  <c r="BJ343" i="13"/>
  <c r="BI342" i="13"/>
  <c r="BI343" i="13"/>
  <c r="BI344" i="13"/>
  <c r="BK343" i="13"/>
  <c r="BI345" i="13"/>
  <c r="BJ344" i="13"/>
  <c r="BJ345" i="13"/>
  <c r="BK344" i="13"/>
  <c r="BK345" i="13"/>
  <c r="BK346" i="13"/>
  <c r="BJ346" i="13"/>
  <c r="BI346" i="13"/>
  <c r="M168" i="13" l="1"/>
  <c r="BW168" i="13" s="1"/>
  <c r="BB168" i="13"/>
  <c r="AU168" i="13"/>
  <c r="AX168" i="13" s="1"/>
  <c r="CE167" i="13"/>
  <c r="L168" i="13"/>
  <c r="R168" i="13"/>
  <c r="AA169" i="13" s="1"/>
  <c r="BO168" i="13"/>
  <c r="H168" i="13"/>
  <c r="BL168" i="13"/>
  <c r="L379" i="7"/>
  <c r="G279" i="12" s="1"/>
  <c r="S379" i="7"/>
  <c r="K279" i="12" s="1"/>
  <c r="L279" i="12" s="1"/>
  <c r="M279" i="12" s="1"/>
  <c r="P168" i="13" l="1"/>
  <c r="BZ168" i="13"/>
  <c r="CC168" i="13" s="1"/>
  <c r="BV168" i="13"/>
  <c r="BY168" i="13"/>
  <c r="H279" i="12"/>
  <c r="I279" i="12" s="1"/>
  <c r="BA168" i="13"/>
  <c r="BD168" i="13" s="1"/>
  <c r="AK169" i="13"/>
  <c r="AT169" i="13" s="1"/>
  <c r="N280" i="12"/>
  <c r="Q168" i="13"/>
  <c r="Z169" i="13" s="1"/>
  <c r="F379" i="7" s="1"/>
  <c r="K168" i="13"/>
  <c r="BR168" i="13"/>
  <c r="BS169" i="13" s="1"/>
  <c r="O168" i="13"/>
  <c r="BU168" i="13" l="1"/>
  <c r="BX168" i="13"/>
  <c r="J280" i="12"/>
  <c r="AW169" i="13"/>
  <c r="AZ169" i="13" s="1"/>
  <c r="AJ169" i="13"/>
  <c r="AS169" i="13" s="1"/>
  <c r="CB168" i="13"/>
  <c r="N168" i="13"/>
  <c r="BQ169" i="13"/>
  <c r="J169" i="13"/>
  <c r="BN169" i="13"/>
  <c r="BH169" i="13"/>
  <c r="BC169" i="13" l="1"/>
  <c r="AV169" i="13"/>
  <c r="AY169" i="13" s="1"/>
  <c r="AI169" i="13"/>
  <c r="AR169" i="13" s="1"/>
  <c r="CA168" i="13"/>
  <c r="CD168" i="13" s="1"/>
  <c r="CE168" i="13" s="1"/>
  <c r="I169" i="13"/>
  <c r="BP169" i="13"/>
  <c r="BM169" i="13"/>
  <c r="P380" i="7"/>
  <c r="R380" i="7"/>
  <c r="I380" i="7"/>
  <c r="J380" i="7"/>
  <c r="Q380" i="7"/>
  <c r="G380" i="7"/>
  <c r="O380" i="7"/>
  <c r="H380" i="7"/>
  <c r="N380" i="7"/>
  <c r="K380" i="7"/>
  <c r="M169" i="13"/>
  <c r="S169" i="13"/>
  <c r="AB170" i="13" s="1"/>
  <c r="BW169" i="13" l="1"/>
  <c r="BZ169" i="13"/>
  <c r="BB169" i="13"/>
  <c r="AU169" i="13"/>
  <c r="AX169" i="13" s="1"/>
  <c r="BO169" i="13"/>
  <c r="H169" i="13"/>
  <c r="BL169" i="13"/>
  <c r="L380" i="7"/>
  <c r="G280" i="12" s="1"/>
  <c r="R169" i="13"/>
  <c r="AA170" i="13" s="1"/>
  <c r="L169" i="13"/>
  <c r="S380" i="7"/>
  <c r="K280" i="12" s="1"/>
  <c r="L280" i="12" s="1"/>
  <c r="M280" i="12" s="1"/>
  <c r="P169" i="13"/>
  <c r="BV169" i="13" l="1"/>
  <c r="BY169" i="13"/>
  <c r="H280" i="12"/>
  <c r="I280" i="12" s="1"/>
  <c r="BA169" i="13"/>
  <c r="BD169" i="13" s="1"/>
  <c r="AK170" i="13"/>
  <c r="AT170" i="13" s="1"/>
  <c r="CC169" i="13"/>
  <c r="O169" i="13"/>
  <c r="Q169" i="13"/>
  <c r="Z170" i="13" s="1"/>
  <c r="F380" i="7" s="1"/>
  <c r="K169" i="13"/>
  <c r="BR169" i="13"/>
  <c r="BS170" i="13" s="1"/>
  <c r="N281" i="12"/>
  <c r="BU169" i="13" l="1"/>
  <c r="BX169" i="13"/>
  <c r="J281" i="12"/>
  <c r="AW170" i="13"/>
  <c r="AZ170" i="13" s="1"/>
  <c r="AJ170" i="13"/>
  <c r="AS170" i="13" s="1"/>
  <c r="CB169" i="13"/>
  <c r="N169" i="13"/>
  <c r="BQ170" i="13"/>
  <c r="J170" i="13"/>
  <c r="BN170" i="13"/>
  <c r="BH170" i="13"/>
  <c r="BC170" i="13" l="1"/>
  <c r="AV170" i="13"/>
  <c r="AY170" i="13" s="1"/>
  <c r="AI170" i="13"/>
  <c r="AR170" i="13" s="1"/>
  <c r="CA169" i="13"/>
  <c r="CD169" i="13" s="1"/>
  <c r="CE169" i="13" s="1"/>
  <c r="K381" i="7"/>
  <c r="I381" i="7"/>
  <c r="Q381" i="7"/>
  <c r="J381" i="7"/>
  <c r="G381" i="7"/>
  <c r="R381" i="7"/>
  <c r="N381" i="7"/>
  <c r="P381" i="7"/>
  <c r="O381" i="7"/>
  <c r="H381" i="7"/>
  <c r="S170" i="13"/>
  <c r="AB171" i="13" s="1"/>
  <c r="M170" i="13"/>
  <c r="BP170" i="13"/>
  <c r="I170" i="13"/>
  <c r="BM170" i="13"/>
  <c r="BW170" i="13" l="1"/>
  <c r="BZ170" i="13"/>
  <c r="BB170" i="13"/>
  <c r="AU170" i="13"/>
  <c r="AX170" i="13" s="1"/>
  <c r="L170" i="13"/>
  <c r="R170" i="13"/>
  <c r="AA171" i="13" s="1"/>
  <c r="P170" i="13"/>
  <c r="L381" i="7"/>
  <c r="G281" i="12" s="1"/>
  <c r="S381" i="7"/>
  <c r="K281" i="12" s="1"/>
  <c r="L281" i="12" s="1"/>
  <c r="M281" i="12" s="1"/>
  <c r="H170" i="13"/>
  <c r="BO170" i="13"/>
  <c r="BL170" i="13"/>
  <c r="BV170" i="13" l="1"/>
  <c r="BY170" i="13"/>
  <c r="H281" i="12"/>
  <c r="I281" i="12" s="1"/>
  <c r="BA170" i="13"/>
  <c r="BD170" i="13" s="1"/>
  <c r="AK171" i="13"/>
  <c r="AT171" i="13" s="1"/>
  <c r="CC170" i="13"/>
  <c r="O170" i="13"/>
  <c r="Q170" i="13"/>
  <c r="Z171" i="13" s="1"/>
  <c r="F381" i="7" s="1"/>
  <c r="K170" i="13"/>
  <c r="BR170" i="13"/>
  <c r="BS171" i="13" s="1"/>
  <c r="N282" i="12"/>
  <c r="BU170" i="13" l="1"/>
  <c r="BX170" i="13"/>
  <c r="J282" i="12"/>
  <c r="AW171" i="13"/>
  <c r="AZ171" i="13" s="1"/>
  <c r="AJ171" i="13"/>
  <c r="AS171" i="13" s="1"/>
  <c r="CB170" i="13"/>
  <c r="BH171" i="13"/>
  <c r="J171" i="13"/>
  <c r="BQ171" i="13"/>
  <c r="BN171" i="13"/>
  <c r="N170" i="13"/>
  <c r="BC171" i="13" l="1"/>
  <c r="AV171" i="13"/>
  <c r="AY171" i="13" s="1"/>
  <c r="AI171" i="13"/>
  <c r="AR171" i="13" s="1"/>
  <c r="CA170" i="13"/>
  <c r="CD170" i="13" s="1"/>
  <c r="CE170" i="13" s="1"/>
  <c r="J382" i="7"/>
  <c r="H382" i="7"/>
  <c r="Q382" i="7"/>
  <c r="P382" i="7"/>
  <c r="N382" i="7"/>
  <c r="K382" i="7"/>
  <c r="O382" i="7"/>
  <c r="G382" i="7"/>
  <c r="R382" i="7"/>
  <c r="I382" i="7"/>
  <c r="M171" i="13"/>
  <c r="S171" i="13"/>
  <c r="AB172" i="13" s="1"/>
  <c r="BP171" i="13"/>
  <c r="I171" i="13"/>
  <c r="BM171" i="13"/>
  <c r="BW171" i="13" l="1"/>
  <c r="BZ171" i="13"/>
  <c r="BB171" i="13"/>
  <c r="AU171" i="13"/>
  <c r="AX171" i="13" s="1"/>
  <c r="R171" i="13"/>
  <c r="AA172" i="13" s="1"/>
  <c r="L171" i="13"/>
  <c r="L382" i="7"/>
  <c r="G282" i="12" s="1"/>
  <c r="BO171" i="13"/>
  <c r="H171" i="13"/>
  <c r="BL171" i="13"/>
  <c r="P171" i="13"/>
  <c r="S382" i="7"/>
  <c r="K282" i="12" s="1"/>
  <c r="L282" i="12" s="1"/>
  <c r="M282" i="12" s="1"/>
  <c r="BV171" i="13" l="1"/>
  <c r="BY171" i="13"/>
  <c r="H282" i="12"/>
  <c r="I282" i="12" s="1"/>
  <c r="BA171" i="13"/>
  <c r="BD171" i="13" s="1"/>
  <c r="AK172" i="13"/>
  <c r="AT172" i="13" s="1"/>
  <c r="CC171" i="13"/>
  <c r="N283" i="12"/>
  <c r="O171" i="13"/>
  <c r="K171" i="13"/>
  <c r="Q171" i="13"/>
  <c r="Z172" i="13" s="1"/>
  <c r="F382" i="7" s="1"/>
  <c r="BR171" i="13"/>
  <c r="BS172" i="13" s="1"/>
  <c r="BU171" i="13" l="1"/>
  <c r="BX171" i="13"/>
  <c r="J283" i="12"/>
  <c r="AW172" i="13"/>
  <c r="AZ172" i="13" s="1"/>
  <c r="AJ172" i="13"/>
  <c r="AS172" i="13" s="1"/>
  <c r="CB171" i="13"/>
  <c r="BH172" i="13"/>
  <c r="N171" i="13"/>
  <c r="J172" i="13"/>
  <c r="BQ172" i="13"/>
  <c r="BN172" i="13"/>
  <c r="BC172" i="13" l="1"/>
  <c r="AV172" i="13"/>
  <c r="AY172" i="13" s="1"/>
  <c r="AI172" i="13"/>
  <c r="AR172" i="13" s="1"/>
  <c r="CA171" i="13"/>
  <c r="CD171" i="13" s="1"/>
  <c r="CE171" i="13" s="1"/>
  <c r="G383" i="7"/>
  <c r="H383" i="7"/>
  <c r="Q383" i="7"/>
  <c r="J383" i="7"/>
  <c r="K383" i="7"/>
  <c r="N383" i="7"/>
  <c r="R383" i="7"/>
  <c r="O383" i="7"/>
  <c r="P383" i="7"/>
  <c r="I383" i="7"/>
  <c r="BP172" i="13"/>
  <c r="I172" i="13"/>
  <c r="BM172" i="13"/>
  <c r="M172" i="13"/>
  <c r="S172" i="13"/>
  <c r="AB173" i="13" s="1"/>
  <c r="BW172" i="13" l="1"/>
  <c r="BZ172" i="13"/>
  <c r="BB172" i="13"/>
  <c r="AU172" i="13"/>
  <c r="AX172" i="13" s="1"/>
  <c r="P172" i="13"/>
  <c r="L383" i="7"/>
  <c r="G283" i="12" s="1"/>
  <c r="R172" i="13"/>
  <c r="AA173" i="13" s="1"/>
  <c r="L172" i="13"/>
  <c r="BO172" i="13"/>
  <c r="H172" i="13"/>
  <c r="BL172" i="13"/>
  <c r="S383" i="7"/>
  <c r="K283" i="12" s="1"/>
  <c r="L283" i="12" s="1"/>
  <c r="M283" i="12" s="1"/>
  <c r="BV172" i="13" l="1"/>
  <c r="BY172" i="13"/>
  <c r="H283" i="12"/>
  <c r="I283" i="12" s="1"/>
  <c r="BA172" i="13"/>
  <c r="BD172" i="13" s="1"/>
  <c r="AK173" i="13"/>
  <c r="AT173" i="13" s="1"/>
  <c r="CC172" i="13"/>
  <c r="N284" i="12"/>
  <c r="Q172" i="13"/>
  <c r="Z173" i="13" s="1"/>
  <c r="F383" i="7" s="1"/>
  <c r="K172" i="13"/>
  <c r="O172" i="13"/>
  <c r="BR172" i="13"/>
  <c r="BS173" i="13" s="1"/>
  <c r="BU172" i="13" l="1"/>
  <c r="BX172" i="13"/>
  <c r="J284" i="12"/>
  <c r="AW173" i="13"/>
  <c r="AZ173" i="13" s="1"/>
  <c r="AJ173" i="13"/>
  <c r="AS173" i="13" s="1"/>
  <c r="CB172" i="13"/>
  <c r="BH173" i="13"/>
  <c r="BQ173" i="13"/>
  <c r="J173" i="13"/>
  <c r="BN173" i="13"/>
  <c r="N172" i="13"/>
  <c r="BC173" i="13" l="1"/>
  <c r="AV173" i="13"/>
  <c r="AY173" i="13" s="1"/>
  <c r="AI173" i="13"/>
  <c r="AR173" i="13" s="1"/>
  <c r="CA172" i="13"/>
  <c r="CD172" i="13" s="1"/>
  <c r="O384" i="7"/>
  <c r="H384" i="7"/>
  <c r="K384" i="7"/>
  <c r="G384" i="7"/>
  <c r="P384" i="7"/>
  <c r="J384" i="7"/>
  <c r="Q384" i="7"/>
  <c r="R384" i="7"/>
  <c r="N384" i="7"/>
  <c r="I384" i="7"/>
  <c r="M173" i="13"/>
  <c r="S173" i="13"/>
  <c r="AB174" i="13" s="1"/>
  <c r="BP173" i="13"/>
  <c r="I173" i="13"/>
  <c r="BM173" i="13"/>
  <c r="BW173" i="13" l="1"/>
  <c r="BZ173" i="13"/>
  <c r="BB173" i="13"/>
  <c r="AU173" i="13"/>
  <c r="AX173" i="13" s="1"/>
  <c r="CE172" i="13"/>
  <c r="P173" i="13"/>
  <c r="S384" i="7"/>
  <c r="K284" i="12" s="1"/>
  <c r="L284" i="12" s="1"/>
  <c r="M284" i="12" s="1"/>
  <c r="BO173" i="13"/>
  <c r="H173" i="13"/>
  <c r="BL173" i="13"/>
  <c r="L384" i="7"/>
  <c r="G284" i="12" s="1"/>
  <c r="R173" i="13"/>
  <c r="AA174" i="13" s="1"/>
  <c r="L173" i="13"/>
  <c r="BV173" i="13" l="1"/>
  <c r="BY173" i="13"/>
  <c r="BA173" i="13"/>
  <c r="BD173" i="13" s="1"/>
  <c r="H284" i="12"/>
  <c r="I284" i="12" s="1"/>
  <c r="AK174" i="13"/>
  <c r="AT174" i="13" s="1"/>
  <c r="CC173" i="13"/>
  <c r="Q173" i="13"/>
  <c r="Z174" i="13" s="1"/>
  <c r="F384" i="7" s="1"/>
  <c r="BR173" i="13"/>
  <c r="BS174" i="13" s="1"/>
  <c r="K173" i="13"/>
  <c r="O173" i="13"/>
  <c r="N285" i="12"/>
  <c r="BU173" i="13" l="1"/>
  <c r="BX173" i="13"/>
  <c r="J285" i="12"/>
  <c r="AW174" i="13"/>
  <c r="AZ174" i="13" s="1"/>
  <c r="AJ174" i="13"/>
  <c r="AS174" i="13" s="1"/>
  <c r="CB173" i="13"/>
  <c r="BH174" i="13"/>
  <c r="BQ174" i="13"/>
  <c r="J174" i="13"/>
  <c r="BN174" i="13"/>
  <c r="N173" i="13"/>
  <c r="BC174" i="13" l="1"/>
  <c r="AV174" i="13"/>
  <c r="AY174" i="13" s="1"/>
  <c r="AI174" i="13"/>
  <c r="AR174" i="13" s="1"/>
  <c r="CA173" i="13"/>
  <c r="CD173" i="13" s="1"/>
  <c r="O385" i="7"/>
  <c r="G385" i="7"/>
  <c r="K385" i="7"/>
  <c r="R385" i="7"/>
  <c r="Q385" i="7"/>
  <c r="N385" i="7"/>
  <c r="H385" i="7"/>
  <c r="J385" i="7"/>
  <c r="I385" i="7"/>
  <c r="P385" i="7"/>
  <c r="BP174" i="13"/>
  <c r="I174" i="13"/>
  <c r="BM174" i="13"/>
  <c r="M174" i="13"/>
  <c r="S174" i="13"/>
  <c r="AB175" i="13" s="1"/>
  <c r="BW174" i="13" l="1"/>
  <c r="BZ174" i="13"/>
  <c r="BB174" i="13"/>
  <c r="AU174" i="13"/>
  <c r="AX174" i="13" s="1"/>
  <c r="CE173" i="13"/>
  <c r="P174" i="13"/>
  <c r="BO174" i="13"/>
  <c r="H174" i="13"/>
  <c r="BL174" i="13"/>
  <c r="R174" i="13"/>
  <c r="AA175" i="13" s="1"/>
  <c r="L174" i="13"/>
  <c r="S385" i="7"/>
  <c r="K285" i="12" s="1"/>
  <c r="L285" i="12" s="1"/>
  <c r="M285" i="12" s="1"/>
  <c r="L385" i="7"/>
  <c r="G285" i="12" s="1"/>
  <c r="BV174" i="13" l="1"/>
  <c r="BY174" i="13"/>
  <c r="H285" i="12"/>
  <c r="I285" i="12" s="1"/>
  <c r="BA174" i="13"/>
  <c r="BD174" i="13" s="1"/>
  <c r="AK175" i="13"/>
  <c r="AT175" i="13" s="1"/>
  <c r="CC174" i="13"/>
  <c r="N286" i="12"/>
  <c r="O174" i="13"/>
  <c r="K174" i="13"/>
  <c r="Q174" i="13"/>
  <c r="Z175" i="13" s="1"/>
  <c r="F385" i="7" s="1"/>
  <c r="BR174" i="13"/>
  <c r="BS175" i="13" s="1"/>
  <c r="BU174" i="13" l="1"/>
  <c r="BX174" i="13"/>
  <c r="J286" i="12"/>
  <c r="AW175" i="13"/>
  <c r="AZ175" i="13" s="1"/>
  <c r="AJ175" i="13"/>
  <c r="AS175" i="13" s="1"/>
  <c r="CB174" i="13"/>
  <c r="N174" i="13"/>
  <c r="BQ175" i="13"/>
  <c r="J175" i="13"/>
  <c r="BN175" i="13"/>
  <c r="BH175" i="13"/>
  <c r="BC175" i="13" l="1"/>
  <c r="AV175" i="13"/>
  <c r="AY175" i="13" s="1"/>
  <c r="AI175" i="13"/>
  <c r="AR175" i="13" s="1"/>
  <c r="CA174" i="13"/>
  <c r="CD174" i="13" s="1"/>
  <c r="CE174" i="13" s="1"/>
  <c r="I386" i="7"/>
  <c r="R386" i="7"/>
  <c r="H386" i="7"/>
  <c r="J386" i="7"/>
  <c r="G386" i="7"/>
  <c r="P386" i="7"/>
  <c r="O386" i="7"/>
  <c r="K386" i="7"/>
  <c r="N386" i="7"/>
  <c r="Q386" i="7"/>
  <c r="M175" i="13"/>
  <c r="S175" i="13"/>
  <c r="AB176" i="13" s="1"/>
  <c r="BP175" i="13"/>
  <c r="I175" i="13"/>
  <c r="BM175" i="13"/>
  <c r="BW175" i="13" l="1"/>
  <c r="BZ175" i="13"/>
  <c r="BB175" i="13"/>
  <c r="AU175" i="13"/>
  <c r="AX175" i="13" s="1"/>
  <c r="R175" i="13"/>
  <c r="AA176" i="13" s="1"/>
  <c r="L175" i="13"/>
  <c r="S386" i="7"/>
  <c r="K286" i="12" s="1"/>
  <c r="L286" i="12" s="1"/>
  <c r="M286" i="12" s="1"/>
  <c r="L386" i="7"/>
  <c r="G286" i="12" s="1"/>
  <c r="BO175" i="13"/>
  <c r="H175" i="13"/>
  <c r="BL175" i="13"/>
  <c r="P175" i="13"/>
  <c r="BV175" i="13" l="1"/>
  <c r="BY175" i="13"/>
  <c r="H286" i="12"/>
  <c r="I286" i="12" s="1"/>
  <c r="BA175" i="13"/>
  <c r="BD175" i="13" s="1"/>
  <c r="AK176" i="13"/>
  <c r="AT176" i="13" s="1"/>
  <c r="CC175" i="13"/>
  <c r="O175" i="13"/>
  <c r="N287" i="12"/>
  <c r="K175" i="13"/>
  <c r="Q175" i="13"/>
  <c r="Z176" i="13" s="1"/>
  <c r="BR175" i="13"/>
  <c r="BS176" i="13" s="1"/>
  <c r="BH176" i="13" l="1"/>
  <c r="F386" i="7"/>
  <c r="BU175" i="13"/>
  <c r="BX175" i="13"/>
  <c r="J287" i="12"/>
  <c r="AW176" i="13"/>
  <c r="AZ176" i="13" s="1"/>
  <c r="AJ176" i="13"/>
  <c r="AS176" i="13" s="1"/>
  <c r="CB175" i="13"/>
  <c r="J176" i="13"/>
  <c r="BQ176" i="13"/>
  <c r="BN176" i="13"/>
  <c r="N175" i="13"/>
  <c r="BC176" i="13" l="1"/>
  <c r="AV176" i="13"/>
  <c r="AY176" i="13" s="1"/>
  <c r="AI176" i="13"/>
  <c r="AR176" i="13" s="1"/>
  <c r="CA175" i="13"/>
  <c r="CD175" i="13" s="1"/>
  <c r="CE175" i="13" s="1"/>
  <c r="M176" i="13"/>
  <c r="S176" i="13"/>
  <c r="AB177" i="13" s="1"/>
  <c r="BP176" i="13"/>
  <c r="I176" i="13"/>
  <c r="BM176" i="13"/>
  <c r="H387" i="7"/>
  <c r="N387" i="7"/>
  <c r="K387" i="7"/>
  <c r="I387" i="7"/>
  <c r="R387" i="7"/>
  <c r="G387" i="7"/>
  <c r="J387" i="7"/>
  <c r="O387" i="7"/>
  <c r="Q387" i="7"/>
  <c r="P387" i="7"/>
  <c r="BW176" i="13" l="1"/>
  <c r="BZ176" i="13"/>
  <c r="BB176" i="13"/>
  <c r="AU176" i="13"/>
  <c r="AX176" i="13" s="1"/>
  <c r="L176" i="13"/>
  <c r="R176" i="13"/>
  <c r="AA177" i="13" s="1"/>
  <c r="L387" i="7"/>
  <c r="G287" i="12" s="1"/>
  <c r="S387" i="7"/>
  <c r="K287" i="12" s="1"/>
  <c r="L287" i="12" s="1"/>
  <c r="M287" i="12" s="1"/>
  <c r="P176" i="13"/>
  <c r="BO176" i="13"/>
  <c r="H176" i="13"/>
  <c r="BL176" i="13"/>
  <c r="BV176" i="13" l="1"/>
  <c r="BY176" i="13"/>
  <c r="H287" i="12"/>
  <c r="I287" i="12" s="1"/>
  <c r="BA176" i="13"/>
  <c r="BD176" i="13" s="1"/>
  <c r="AK177" i="13"/>
  <c r="AT177" i="13" s="1"/>
  <c r="CC176" i="13"/>
  <c r="O176" i="13"/>
  <c r="K176" i="13"/>
  <c r="Q176" i="13"/>
  <c r="Z177" i="13" s="1"/>
  <c r="F387" i="7" s="1"/>
  <c r="BR176" i="13"/>
  <c r="BS177" i="13" s="1"/>
  <c r="N288" i="12"/>
  <c r="BU176" i="13" l="1"/>
  <c r="BX176" i="13"/>
  <c r="J288" i="12"/>
  <c r="AW177" i="13"/>
  <c r="AZ177" i="13" s="1"/>
  <c r="AJ177" i="13"/>
  <c r="AS177" i="13" s="1"/>
  <c r="CB176" i="13"/>
  <c r="N176" i="13"/>
  <c r="J177" i="13"/>
  <c r="BQ177" i="13"/>
  <c r="BN177" i="13"/>
  <c r="BH177" i="13"/>
  <c r="BC177" i="13" l="1"/>
  <c r="AV177" i="13"/>
  <c r="AY177" i="13" s="1"/>
  <c r="AI177" i="13"/>
  <c r="AR177" i="13" s="1"/>
  <c r="CA176" i="13"/>
  <c r="CD176" i="13" s="1"/>
  <c r="M177" i="13"/>
  <c r="S177" i="13"/>
  <c r="AB178" i="13" s="1"/>
  <c r="G388" i="7"/>
  <c r="Q388" i="7"/>
  <c r="K388" i="7"/>
  <c r="R388" i="7"/>
  <c r="H388" i="7"/>
  <c r="J388" i="7"/>
  <c r="N388" i="7"/>
  <c r="I388" i="7"/>
  <c r="P388" i="7"/>
  <c r="O388" i="7"/>
  <c r="I177" i="13"/>
  <c r="BP177" i="13"/>
  <c r="BM177" i="13"/>
  <c r="BW177" i="13" l="1"/>
  <c r="BZ177" i="13"/>
  <c r="BB177" i="13"/>
  <c r="CE176" i="13"/>
  <c r="R177" i="13"/>
  <c r="AA178" i="13" s="1"/>
  <c r="L177" i="13"/>
  <c r="P177" i="13"/>
  <c r="S388" i="7"/>
  <c r="K288" i="12" s="1"/>
  <c r="L288" i="12" s="1"/>
  <c r="M288" i="12" s="1"/>
  <c r="L388" i="7"/>
  <c r="G288" i="12" s="1"/>
  <c r="BV177" i="13" l="1"/>
  <c r="BY177" i="13"/>
  <c r="H288" i="12"/>
  <c r="I288" i="12" s="1"/>
  <c r="AU177" i="13"/>
  <c r="AX177" i="13" s="1"/>
  <c r="BL177" i="13"/>
  <c r="H177" i="13"/>
  <c r="Q177" i="13" s="1"/>
  <c r="Z178" i="13" s="1"/>
  <c r="F388" i="7" s="1"/>
  <c r="BO177" i="13"/>
  <c r="AK178" i="13"/>
  <c r="AT178" i="13" s="1"/>
  <c r="CC177" i="13"/>
  <c r="O177" i="13"/>
  <c r="N289" i="12"/>
  <c r="BA177" i="13" l="1"/>
  <c r="BD177" i="13" s="1"/>
  <c r="J289" i="12"/>
  <c r="BR177" i="13"/>
  <c r="BS178" i="13" s="1"/>
  <c r="K177" i="13"/>
  <c r="AW178" i="13"/>
  <c r="AZ178" i="13" s="1"/>
  <c r="AJ178" i="13"/>
  <c r="AS178" i="13" s="1"/>
  <c r="CB177" i="13"/>
  <c r="BQ178" i="13"/>
  <c r="J178" i="13"/>
  <c r="BN178" i="13"/>
  <c r="BH178" i="13"/>
  <c r="BU177" i="13" l="1"/>
  <c r="BX177" i="13"/>
  <c r="BC178" i="13"/>
  <c r="N177" i="13"/>
  <c r="AV178" i="13"/>
  <c r="AY178" i="13" s="1"/>
  <c r="AI178" i="13"/>
  <c r="BP178" i="13"/>
  <c r="I178" i="13"/>
  <c r="BM178" i="13"/>
  <c r="S178" i="13"/>
  <c r="AB179" i="13" s="1"/>
  <c r="M178" i="13"/>
  <c r="J389" i="7"/>
  <c r="R389" i="7"/>
  <c r="K389" i="7"/>
  <c r="Q389" i="7"/>
  <c r="G389" i="7"/>
  <c r="H389" i="7"/>
  <c r="P389" i="7"/>
  <c r="O389" i="7"/>
  <c r="N389" i="7"/>
  <c r="I389" i="7"/>
  <c r="AR178" i="13" l="1"/>
  <c r="BL178" i="13" s="1"/>
  <c r="CA177" i="13"/>
  <c r="CD177" i="13" s="1"/>
  <c r="CE177" i="13" s="1"/>
  <c r="BW178" i="13"/>
  <c r="BZ178" i="13"/>
  <c r="BB178" i="13"/>
  <c r="L178" i="13"/>
  <c r="R178" i="13"/>
  <c r="AA179" i="13" s="1"/>
  <c r="S389" i="7"/>
  <c r="K289" i="12" s="1"/>
  <c r="L289" i="12" s="1"/>
  <c r="M289" i="12" s="1"/>
  <c r="L389" i="7"/>
  <c r="G289" i="12" s="1"/>
  <c r="P178" i="13"/>
  <c r="AU178" i="13" l="1"/>
  <c r="AX178" i="13" s="1"/>
  <c r="BA178" i="13" s="1"/>
  <c r="BD178" i="13" s="1"/>
  <c r="BO178" i="13"/>
  <c r="BV178" i="13"/>
  <c r="BY178" i="13"/>
  <c r="H178" i="13"/>
  <c r="BR178" i="13" s="1"/>
  <c r="BS179" i="13" s="1"/>
  <c r="H289" i="12"/>
  <c r="I289" i="12" s="1"/>
  <c r="AK179" i="13"/>
  <c r="AT179" i="13" s="1"/>
  <c r="CC178" i="13"/>
  <c r="N290" i="12"/>
  <c r="O178" i="13"/>
  <c r="Q178" i="13" l="1"/>
  <c r="Z179" i="13" s="1"/>
  <c r="F389" i="7" s="1"/>
  <c r="K178" i="13"/>
  <c r="N178" i="13" s="1"/>
  <c r="J290" i="12"/>
  <c r="AW179" i="13"/>
  <c r="AZ179" i="13" s="1"/>
  <c r="AJ179" i="13"/>
  <c r="AS179" i="13" s="1"/>
  <c r="CB178" i="13"/>
  <c r="BQ179" i="13"/>
  <c r="J179" i="13"/>
  <c r="BN179" i="13"/>
  <c r="BU178" i="13" l="1"/>
  <c r="BX178" i="13"/>
  <c r="BH179" i="13"/>
  <c r="BC179" i="13"/>
  <c r="AV179" i="13"/>
  <c r="AY179" i="13" s="1"/>
  <c r="AI179" i="13"/>
  <c r="I179" i="13"/>
  <c r="BM179" i="13"/>
  <c r="BP179" i="13"/>
  <c r="S179" i="13"/>
  <c r="AB180" i="13" s="1"/>
  <c r="M179" i="13"/>
  <c r="K390" i="7"/>
  <c r="I390" i="7"/>
  <c r="R390" i="7"/>
  <c r="H390" i="7"/>
  <c r="G390" i="7"/>
  <c r="J390" i="7"/>
  <c r="P390" i="7"/>
  <c r="Q390" i="7"/>
  <c r="N390" i="7"/>
  <c r="O390" i="7"/>
  <c r="AR179" i="13" l="1"/>
  <c r="H179" i="13" s="1"/>
  <c r="CA178" i="13"/>
  <c r="CD178" i="13" s="1"/>
  <c r="CE178" i="13" s="1"/>
  <c r="BW179" i="13"/>
  <c r="BZ179" i="13"/>
  <c r="BB179" i="13"/>
  <c r="P179" i="13"/>
  <c r="R179" i="13"/>
  <c r="AA180" i="13" s="1"/>
  <c r="L179" i="13"/>
  <c r="S390" i="7"/>
  <c r="K290" i="12" s="1"/>
  <c r="L290" i="12" s="1"/>
  <c r="M290" i="12" s="1"/>
  <c r="L390" i="7"/>
  <c r="G290" i="12" s="1"/>
  <c r="BV179" i="13" l="1"/>
  <c r="BY179" i="13"/>
  <c r="BL179" i="13"/>
  <c r="AU179" i="13"/>
  <c r="AX179" i="13" s="1"/>
  <c r="BA179" i="13" s="1"/>
  <c r="BD179" i="13" s="1"/>
  <c r="BO179" i="13"/>
  <c r="H290" i="12"/>
  <c r="I290" i="12" s="1"/>
  <c r="AK180" i="13"/>
  <c r="AT180" i="13" s="1"/>
  <c r="CC179" i="13"/>
  <c r="N291" i="12"/>
  <c r="O179" i="13"/>
  <c r="K179" i="13"/>
  <c r="Q179" i="13"/>
  <c r="Z180" i="13" s="1"/>
  <c r="F390" i="7" s="1"/>
  <c r="BR179" i="13"/>
  <c r="BS180" i="13" s="1"/>
  <c r="BU179" i="13" l="1"/>
  <c r="BX179" i="13"/>
  <c r="J291" i="12"/>
  <c r="BQ180" i="13"/>
  <c r="AJ180" i="13"/>
  <c r="AS180" i="13" s="1"/>
  <c r="CB179" i="13"/>
  <c r="BH180" i="13"/>
  <c r="N179" i="13"/>
  <c r="AW180" i="13" l="1"/>
  <c r="AZ180" i="13" s="1"/>
  <c r="AV180" i="13"/>
  <c r="AY180" i="13" s="1"/>
  <c r="J180" i="13"/>
  <c r="M180" i="13" s="1"/>
  <c r="BN180" i="13"/>
  <c r="AI180" i="13"/>
  <c r="AR180" i="13" s="1"/>
  <c r="CA179" i="13"/>
  <c r="CD179" i="13" s="1"/>
  <c r="CE179" i="13" s="1"/>
  <c r="R391" i="7"/>
  <c r="J391" i="7"/>
  <c r="G391" i="7"/>
  <c r="K391" i="7"/>
  <c r="H391" i="7"/>
  <c r="P391" i="7"/>
  <c r="Q391" i="7"/>
  <c r="I391" i="7"/>
  <c r="O391" i="7"/>
  <c r="N391" i="7"/>
  <c r="BP180" i="13"/>
  <c r="I180" i="13"/>
  <c r="BM180" i="13"/>
  <c r="BW180" i="13" l="1"/>
  <c r="BZ180" i="13"/>
  <c r="BC180" i="13"/>
  <c r="BB180" i="13"/>
  <c r="AU180" i="13"/>
  <c r="AX180" i="13" s="1"/>
  <c r="S180" i="13"/>
  <c r="AB181" i="13" s="1"/>
  <c r="H180" i="13"/>
  <c r="BO180" i="13"/>
  <c r="BL180" i="13"/>
  <c r="P180" i="13"/>
  <c r="S391" i="7"/>
  <c r="K291" i="12" s="1"/>
  <c r="L291" i="12" s="1"/>
  <c r="M291" i="12" s="1"/>
  <c r="L180" i="13"/>
  <c r="R180" i="13"/>
  <c r="AA181" i="13" s="1"/>
  <c r="L391" i="7"/>
  <c r="G291" i="12" s="1"/>
  <c r="BV180" i="13" l="1"/>
  <c r="BY180" i="13"/>
  <c r="BA180" i="13"/>
  <c r="BD180" i="13" s="1"/>
  <c r="H291" i="12"/>
  <c r="I291" i="12" s="1"/>
  <c r="AK181" i="13"/>
  <c r="AT181" i="13" s="1"/>
  <c r="CC180" i="13"/>
  <c r="Q180" i="13"/>
  <c r="Z181" i="13" s="1"/>
  <c r="F391" i="7" s="1"/>
  <c r="K180" i="13"/>
  <c r="BR180" i="13"/>
  <c r="BS181" i="13" s="1"/>
  <c r="O180" i="13"/>
  <c r="N292" i="12"/>
  <c r="BU180" i="13" l="1"/>
  <c r="BX180" i="13"/>
  <c r="J292" i="12"/>
  <c r="AW181" i="13"/>
  <c r="AZ181" i="13" s="1"/>
  <c r="AJ181" i="13"/>
  <c r="AS181" i="13" s="1"/>
  <c r="CB180" i="13"/>
  <c r="N180" i="13"/>
  <c r="BQ181" i="13"/>
  <c r="J181" i="13"/>
  <c r="BN181" i="13"/>
  <c r="BH181" i="13"/>
  <c r="BC181" i="13" l="1"/>
  <c r="AV181" i="13"/>
  <c r="AY181" i="13" s="1"/>
  <c r="AI181" i="13"/>
  <c r="AR181" i="13" s="1"/>
  <c r="CA180" i="13"/>
  <c r="CD180" i="13" s="1"/>
  <c r="BP181" i="13"/>
  <c r="I181" i="13"/>
  <c r="BM181" i="13"/>
  <c r="J392" i="7"/>
  <c r="Q392" i="7"/>
  <c r="K392" i="7"/>
  <c r="P392" i="7"/>
  <c r="O392" i="7"/>
  <c r="I392" i="7"/>
  <c r="N392" i="7"/>
  <c r="G392" i="7"/>
  <c r="R392" i="7"/>
  <c r="H392" i="7"/>
  <c r="S181" i="13"/>
  <c r="AB182" i="13" s="1"/>
  <c r="M181" i="13"/>
  <c r="BW181" i="13" l="1"/>
  <c r="BZ181" i="13"/>
  <c r="BB181" i="13"/>
  <c r="AU181" i="13"/>
  <c r="AX181" i="13" s="1"/>
  <c r="CE180" i="13"/>
  <c r="P181" i="13"/>
  <c r="L392" i="7"/>
  <c r="G292" i="12" s="1"/>
  <c r="S392" i="7"/>
  <c r="K292" i="12" s="1"/>
  <c r="L292" i="12" s="1"/>
  <c r="M292" i="12" s="1"/>
  <c r="L181" i="13"/>
  <c r="R181" i="13"/>
  <c r="AA182" i="13" s="1"/>
  <c r="BO181" i="13"/>
  <c r="H181" i="13"/>
  <c r="BL181" i="13"/>
  <c r="BV181" i="13" l="1"/>
  <c r="BY181" i="13"/>
  <c r="BA181" i="13"/>
  <c r="BD181" i="13" s="1"/>
  <c r="H292" i="12"/>
  <c r="I292" i="12" s="1"/>
  <c r="AK182" i="13"/>
  <c r="AT182" i="13" s="1"/>
  <c r="CC181" i="13"/>
  <c r="O181" i="13"/>
  <c r="K181" i="13"/>
  <c r="Q181" i="13"/>
  <c r="Z182" i="13" s="1"/>
  <c r="F392" i="7" s="1"/>
  <c r="BR181" i="13"/>
  <c r="BS182" i="13" s="1"/>
  <c r="N293" i="12"/>
  <c r="BU181" i="13" l="1"/>
  <c r="BX181" i="13"/>
  <c r="J293" i="12"/>
  <c r="AW182" i="13"/>
  <c r="AZ182" i="13" s="1"/>
  <c r="AJ182" i="13"/>
  <c r="AS182" i="13" s="1"/>
  <c r="CB181" i="13"/>
  <c r="BH182" i="13"/>
  <c r="BQ182" i="13"/>
  <c r="J182" i="13"/>
  <c r="BN182" i="13"/>
  <c r="N181" i="13"/>
  <c r="BC182" i="13" l="1"/>
  <c r="AV182" i="13"/>
  <c r="AY182" i="13" s="1"/>
  <c r="AI182" i="13"/>
  <c r="AR182" i="13" s="1"/>
  <c r="CA181" i="13"/>
  <c r="CD181" i="13" s="1"/>
  <c r="J393" i="7"/>
  <c r="O393" i="7"/>
  <c r="Q393" i="7"/>
  <c r="K393" i="7"/>
  <c r="R393" i="7"/>
  <c r="G393" i="7"/>
  <c r="N393" i="7"/>
  <c r="P393" i="7"/>
  <c r="H393" i="7"/>
  <c r="I393" i="7"/>
  <c r="S182" i="13"/>
  <c r="AB183" i="13" s="1"/>
  <c r="M182" i="13"/>
  <c r="I182" i="13"/>
  <c r="BP182" i="13"/>
  <c r="BM182" i="13"/>
  <c r="BW182" i="13" l="1"/>
  <c r="BZ182" i="13"/>
  <c r="BB182" i="13"/>
  <c r="AU182" i="13"/>
  <c r="AX182" i="13" s="1"/>
  <c r="CE181" i="13"/>
  <c r="P182" i="13"/>
  <c r="BO182" i="13"/>
  <c r="BL182" i="13"/>
  <c r="H182" i="13"/>
  <c r="R182" i="13"/>
  <c r="AA183" i="13" s="1"/>
  <c r="L182" i="13"/>
  <c r="S393" i="7"/>
  <c r="K293" i="12" s="1"/>
  <c r="L293" i="12" s="1"/>
  <c r="M293" i="12" s="1"/>
  <c r="L393" i="7"/>
  <c r="G293" i="12" s="1"/>
  <c r="BV182" i="13" l="1"/>
  <c r="BY182" i="13"/>
  <c r="H293" i="12"/>
  <c r="I293" i="12" s="1"/>
  <c r="BA182" i="13"/>
  <c r="BD182" i="13" s="1"/>
  <c r="AK183" i="13"/>
  <c r="AT183" i="13" s="1"/>
  <c r="CC182" i="13"/>
  <c r="N294" i="12"/>
  <c r="Q182" i="13"/>
  <c r="Z183" i="13" s="1"/>
  <c r="F393" i="7" s="1"/>
  <c r="K182" i="13"/>
  <c r="BR182" i="13"/>
  <c r="BS183" i="13" s="1"/>
  <c r="O182" i="13"/>
  <c r="BU182" i="13" l="1"/>
  <c r="BX182" i="13"/>
  <c r="J294" i="12"/>
  <c r="AW183" i="13"/>
  <c r="AZ183" i="13" s="1"/>
  <c r="AJ183" i="13"/>
  <c r="AS183" i="13" s="1"/>
  <c r="CB182" i="13"/>
  <c r="N182" i="13"/>
  <c r="J183" i="13"/>
  <c r="BQ183" i="13"/>
  <c r="BN183" i="13"/>
  <c r="BH183" i="13"/>
  <c r="BC183" i="13" l="1"/>
  <c r="AV183" i="13"/>
  <c r="AY183" i="13" s="1"/>
  <c r="AI183" i="13"/>
  <c r="AR183" i="13" s="1"/>
  <c r="CA182" i="13"/>
  <c r="CD182" i="13" s="1"/>
  <c r="S183" i="13"/>
  <c r="AB184" i="13" s="1"/>
  <c r="M183" i="13"/>
  <c r="I183" i="13"/>
  <c r="BM183" i="13"/>
  <c r="BP183" i="13"/>
  <c r="G394" i="7"/>
  <c r="R394" i="7"/>
  <c r="J394" i="7"/>
  <c r="K394" i="7"/>
  <c r="O394" i="7"/>
  <c r="I394" i="7"/>
  <c r="N394" i="7"/>
  <c r="Q394" i="7"/>
  <c r="H394" i="7"/>
  <c r="P394" i="7"/>
  <c r="BW183" i="13" l="1"/>
  <c r="BZ183" i="13"/>
  <c r="BB183" i="13"/>
  <c r="AU183" i="13"/>
  <c r="AX183" i="13" s="1"/>
  <c r="CE182" i="13"/>
  <c r="S394" i="7"/>
  <c r="K294" i="12" s="1"/>
  <c r="L294" i="12" s="1"/>
  <c r="M294" i="12" s="1"/>
  <c r="L394" i="7"/>
  <c r="G294" i="12" s="1"/>
  <c r="P183" i="13"/>
  <c r="H183" i="13"/>
  <c r="BO183" i="13"/>
  <c r="BL183" i="13"/>
  <c r="L183" i="13"/>
  <c r="R183" i="13"/>
  <c r="AA184" i="13" s="1"/>
  <c r="BV183" i="13" l="1"/>
  <c r="BY183" i="13"/>
  <c r="H294" i="12"/>
  <c r="I294" i="12" s="1"/>
  <c r="BA183" i="13"/>
  <c r="BD183" i="13" s="1"/>
  <c r="AK184" i="13"/>
  <c r="AT184" i="13" s="1"/>
  <c r="CC183" i="13"/>
  <c r="N295" i="12"/>
  <c r="O183" i="13"/>
  <c r="K183" i="13"/>
  <c r="Q183" i="13"/>
  <c r="Z184" i="13" s="1"/>
  <c r="F394" i="7" s="1"/>
  <c r="BR183" i="13"/>
  <c r="BS184" i="13" s="1"/>
  <c r="BU183" i="13" l="1"/>
  <c r="BX183" i="13"/>
  <c r="J295" i="12"/>
  <c r="AW184" i="13"/>
  <c r="AZ184" i="13" s="1"/>
  <c r="AJ184" i="13"/>
  <c r="AS184" i="13" s="1"/>
  <c r="CB183" i="13"/>
  <c r="BQ184" i="13"/>
  <c r="J184" i="13"/>
  <c r="BN184" i="13"/>
  <c r="BH184" i="13"/>
  <c r="N183" i="13"/>
  <c r="BC184" i="13" l="1"/>
  <c r="AV184" i="13"/>
  <c r="AY184" i="13" s="1"/>
  <c r="AI184" i="13"/>
  <c r="AR184" i="13" s="1"/>
  <c r="CA183" i="13"/>
  <c r="CD183" i="13" s="1"/>
  <c r="BP184" i="13"/>
  <c r="I184" i="13"/>
  <c r="BM184" i="13"/>
  <c r="N395" i="7"/>
  <c r="H395" i="7"/>
  <c r="G395" i="7"/>
  <c r="J395" i="7"/>
  <c r="I395" i="7"/>
  <c r="O395" i="7"/>
  <c r="P395" i="7"/>
  <c r="K395" i="7"/>
  <c r="Q395" i="7"/>
  <c r="R395" i="7"/>
  <c r="M184" i="13"/>
  <c r="S184" i="13"/>
  <c r="AB185" i="13" s="1"/>
  <c r="BW184" i="13" l="1"/>
  <c r="BZ184" i="13"/>
  <c r="BB184" i="13"/>
  <c r="AU184" i="13"/>
  <c r="AX184" i="13" s="1"/>
  <c r="CE183" i="13"/>
  <c r="P184" i="13"/>
  <c r="L395" i="7"/>
  <c r="G295" i="12" s="1"/>
  <c r="H184" i="13"/>
  <c r="BO184" i="13"/>
  <c r="BL184" i="13"/>
  <c r="S395" i="7"/>
  <c r="K295" i="12" s="1"/>
  <c r="L295" i="12" s="1"/>
  <c r="M295" i="12" s="1"/>
  <c r="L184" i="13"/>
  <c r="R184" i="13"/>
  <c r="AA185" i="13" s="1"/>
  <c r="BV184" i="13" l="1"/>
  <c r="BY184" i="13"/>
  <c r="BA184" i="13"/>
  <c r="BD184" i="13" s="1"/>
  <c r="H295" i="12"/>
  <c r="I295" i="12" s="1"/>
  <c r="AK185" i="13"/>
  <c r="AT185" i="13" s="1"/>
  <c r="CC184" i="13"/>
  <c r="Q184" i="13"/>
  <c r="Z185" i="13" s="1"/>
  <c r="F395" i="7" s="1"/>
  <c r="K184" i="13"/>
  <c r="BR184" i="13"/>
  <c r="BS185" i="13" s="1"/>
  <c r="N296" i="12"/>
  <c r="O184" i="13"/>
  <c r="BU184" i="13" l="1"/>
  <c r="BX184" i="13"/>
  <c r="J296" i="12"/>
  <c r="AW185" i="13"/>
  <c r="AZ185" i="13" s="1"/>
  <c r="AJ185" i="13"/>
  <c r="AS185" i="13" s="1"/>
  <c r="CB184" i="13"/>
  <c r="BH185" i="13"/>
  <c r="N184" i="13"/>
  <c r="BQ185" i="13"/>
  <c r="BN185" i="13"/>
  <c r="J185" i="13"/>
  <c r="BC185" i="13" l="1"/>
  <c r="AV185" i="13"/>
  <c r="AY185" i="13" s="1"/>
  <c r="AI185" i="13"/>
  <c r="AR185" i="13" s="1"/>
  <c r="CA184" i="13"/>
  <c r="CD184" i="13" s="1"/>
  <c r="CE184" i="13" s="1"/>
  <c r="I185" i="13"/>
  <c r="BP185" i="13"/>
  <c r="BM185" i="13"/>
  <c r="S185" i="13"/>
  <c r="AB186" i="13" s="1"/>
  <c r="M185" i="13"/>
  <c r="P396" i="7"/>
  <c r="Q396" i="7"/>
  <c r="G396" i="7"/>
  <c r="I396" i="7"/>
  <c r="O396" i="7"/>
  <c r="K396" i="7"/>
  <c r="H396" i="7"/>
  <c r="J396" i="7"/>
  <c r="N396" i="7"/>
  <c r="R396" i="7"/>
  <c r="BW185" i="13" l="1"/>
  <c r="BZ185" i="13"/>
  <c r="BB185" i="13"/>
  <c r="AU185" i="13"/>
  <c r="AX185" i="13" s="1"/>
  <c r="S396" i="7"/>
  <c r="K296" i="12" s="1"/>
  <c r="L296" i="12" s="1"/>
  <c r="M296" i="12" s="1"/>
  <c r="BO185" i="13"/>
  <c r="H185" i="13"/>
  <c r="BL185" i="13"/>
  <c r="R185" i="13"/>
  <c r="AA186" i="13" s="1"/>
  <c r="L185" i="13"/>
  <c r="P185" i="13"/>
  <c r="L396" i="7"/>
  <c r="G296" i="12" s="1"/>
  <c r="BV185" i="13" l="1"/>
  <c r="BY185" i="13"/>
  <c r="BA185" i="13"/>
  <c r="BD185" i="13" s="1"/>
  <c r="H296" i="12"/>
  <c r="I296" i="12" s="1"/>
  <c r="AK186" i="13"/>
  <c r="AT186" i="13" s="1"/>
  <c r="CC185" i="13"/>
  <c r="K185" i="13"/>
  <c r="Q185" i="13"/>
  <c r="Z186" i="13" s="1"/>
  <c r="F396" i="7" s="1"/>
  <c r="BR185" i="13"/>
  <c r="BS186" i="13" s="1"/>
  <c r="N297" i="12"/>
  <c r="O185" i="13"/>
  <c r="BU185" i="13" l="1"/>
  <c r="BX185" i="13"/>
  <c r="J297" i="12"/>
  <c r="AW186" i="13"/>
  <c r="AZ186" i="13" s="1"/>
  <c r="AJ186" i="13"/>
  <c r="AS186" i="13" s="1"/>
  <c r="CB185" i="13"/>
  <c r="J186" i="13"/>
  <c r="BN186" i="13"/>
  <c r="BQ186" i="13"/>
  <c r="N185" i="13"/>
  <c r="BH186" i="13"/>
  <c r="BC186" i="13" l="1"/>
  <c r="AV186" i="13"/>
  <c r="AY186" i="13" s="1"/>
  <c r="AI186" i="13"/>
  <c r="AR186" i="13" s="1"/>
  <c r="CA185" i="13"/>
  <c r="CD185" i="13" s="1"/>
  <c r="BP186" i="13"/>
  <c r="I186" i="13"/>
  <c r="BM186" i="13"/>
  <c r="S186" i="13"/>
  <c r="AB187" i="13" s="1"/>
  <c r="M186" i="13"/>
  <c r="Q397" i="7"/>
  <c r="R397" i="7"/>
  <c r="N397" i="7"/>
  <c r="P397" i="7"/>
  <c r="I397" i="7"/>
  <c r="O397" i="7"/>
  <c r="J397" i="7"/>
  <c r="G397" i="7"/>
  <c r="H397" i="7"/>
  <c r="K397" i="7"/>
  <c r="BW186" i="13" l="1"/>
  <c r="BZ186" i="13"/>
  <c r="BB186" i="13"/>
  <c r="AU186" i="13"/>
  <c r="AX186" i="13" s="1"/>
  <c r="CE185" i="13"/>
  <c r="L397" i="7"/>
  <c r="G297" i="12" s="1"/>
  <c r="BO186" i="13"/>
  <c r="H186" i="13"/>
  <c r="BL186" i="13"/>
  <c r="S397" i="7"/>
  <c r="K297" i="12" s="1"/>
  <c r="L297" i="12" s="1"/>
  <c r="M297" i="12" s="1"/>
  <c r="L186" i="13"/>
  <c r="R186" i="13"/>
  <c r="AA187" i="13" s="1"/>
  <c r="P186" i="13"/>
  <c r="BV186" i="13" l="1"/>
  <c r="BY186" i="13"/>
  <c r="H297" i="12"/>
  <c r="I297" i="12" s="1"/>
  <c r="BA186" i="13"/>
  <c r="BD186" i="13" s="1"/>
  <c r="AK187" i="13"/>
  <c r="AT187" i="13" s="1"/>
  <c r="CC186" i="13"/>
  <c r="O186" i="13"/>
  <c r="Q186" i="13"/>
  <c r="Z187" i="13" s="1"/>
  <c r="F397" i="7" s="1"/>
  <c r="K186" i="13"/>
  <c r="BR186" i="13"/>
  <c r="BS187" i="13" s="1"/>
  <c r="N298" i="12"/>
  <c r="BU186" i="13" l="1"/>
  <c r="BX186" i="13"/>
  <c r="J298" i="12"/>
  <c r="AW187" i="13"/>
  <c r="AZ187" i="13" s="1"/>
  <c r="AJ187" i="13"/>
  <c r="AS187" i="13" s="1"/>
  <c r="CB186" i="13"/>
  <c r="BQ187" i="13"/>
  <c r="J187" i="13"/>
  <c r="BN187" i="13"/>
  <c r="N186" i="13"/>
  <c r="BH187" i="13"/>
  <c r="BC187" i="13" l="1"/>
  <c r="AV187" i="13"/>
  <c r="AY187" i="13" s="1"/>
  <c r="AI187" i="13"/>
  <c r="AR187" i="13" s="1"/>
  <c r="CA186" i="13"/>
  <c r="CD186" i="13" s="1"/>
  <c r="BP187" i="13"/>
  <c r="I187" i="13"/>
  <c r="BM187" i="13"/>
  <c r="M187" i="13"/>
  <c r="S187" i="13"/>
  <c r="AB188" i="13" s="1"/>
  <c r="N398" i="7"/>
  <c r="I398" i="7"/>
  <c r="G398" i="7"/>
  <c r="O398" i="7"/>
  <c r="H398" i="7"/>
  <c r="K398" i="7"/>
  <c r="J398" i="7"/>
  <c r="P398" i="7"/>
  <c r="R398" i="7"/>
  <c r="Q398" i="7"/>
  <c r="BW187" i="13" l="1"/>
  <c r="BZ187" i="13"/>
  <c r="BB187" i="13"/>
  <c r="AU187" i="13"/>
  <c r="AX187" i="13" s="1"/>
  <c r="CE186" i="13"/>
  <c r="S398" i="7"/>
  <c r="K298" i="12" s="1"/>
  <c r="L298" i="12" s="1"/>
  <c r="M298" i="12" s="1"/>
  <c r="BO187" i="13"/>
  <c r="H187" i="13"/>
  <c r="BR187" i="13" s="1"/>
  <c r="BS188" i="13" s="1"/>
  <c r="BL187" i="13"/>
  <c r="R187" i="13"/>
  <c r="AA188" i="13" s="1"/>
  <c r="L187" i="13"/>
  <c r="P187" i="13"/>
  <c r="L398" i="7"/>
  <c r="G298" i="12" s="1"/>
  <c r="BV187" i="13" l="1"/>
  <c r="BY187" i="13"/>
  <c r="BA187" i="13"/>
  <c r="BD187" i="13" s="1"/>
  <c r="H298" i="12"/>
  <c r="I298" i="12" s="1"/>
  <c r="AK188" i="13"/>
  <c r="AT188" i="13" s="1"/>
  <c r="CC187" i="13"/>
  <c r="O187" i="13"/>
  <c r="Q187" i="13"/>
  <c r="Z188" i="13" s="1"/>
  <c r="F398" i="7" s="1"/>
  <c r="K187" i="13"/>
  <c r="N299" i="12"/>
  <c r="BU187" i="13" l="1"/>
  <c r="BX187" i="13"/>
  <c r="J299" i="12"/>
  <c r="AW188" i="13"/>
  <c r="AZ188" i="13" s="1"/>
  <c r="AJ188" i="13"/>
  <c r="AS188" i="13" s="1"/>
  <c r="CB187" i="13"/>
  <c r="J188" i="13"/>
  <c r="BN188" i="13"/>
  <c r="BQ188" i="13"/>
  <c r="N187" i="13"/>
  <c r="BH188" i="13"/>
  <c r="BC188" i="13" l="1"/>
  <c r="AV188" i="13"/>
  <c r="AY188" i="13" s="1"/>
  <c r="AI188" i="13"/>
  <c r="AR188" i="13" s="1"/>
  <c r="CA187" i="13"/>
  <c r="CD187" i="13" s="1"/>
  <c r="BP188" i="13"/>
  <c r="I188" i="13"/>
  <c r="BM188" i="13"/>
  <c r="I399" i="7"/>
  <c r="K399" i="7"/>
  <c r="N399" i="7"/>
  <c r="O399" i="7"/>
  <c r="P399" i="7"/>
  <c r="G399" i="7"/>
  <c r="J399" i="7"/>
  <c r="Q399" i="7"/>
  <c r="R399" i="7"/>
  <c r="H399" i="7"/>
  <c r="M188" i="13"/>
  <c r="S188" i="13"/>
  <c r="AB189" i="13" s="1"/>
  <c r="BW188" i="13" l="1"/>
  <c r="BZ188" i="13"/>
  <c r="BB188" i="13"/>
  <c r="AU188" i="13"/>
  <c r="AX188" i="13" s="1"/>
  <c r="CE187" i="13"/>
  <c r="P188" i="13"/>
  <c r="S399" i="7"/>
  <c r="K299" i="12" s="1"/>
  <c r="L299" i="12" s="1"/>
  <c r="M299" i="12" s="1"/>
  <c r="L399" i="7"/>
  <c r="G299" i="12" s="1"/>
  <c r="H188" i="13"/>
  <c r="BO188" i="13"/>
  <c r="BL188" i="13"/>
  <c r="L188" i="13"/>
  <c r="R188" i="13"/>
  <c r="AA189" i="13" s="1"/>
  <c r="BV188" i="13" l="1"/>
  <c r="BY188" i="13"/>
  <c r="BA188" i="13"/>
  <c r="BD188" i="13" s="1"/>
  <c r="H299" i="12"/>
  <c r="I299" i="12" s="1"/>
  <c r="AK189" i="13"/>
  <c r="AT189" i="13" s="1"/>
  <c r="CC188" i="13"/>
  <c r="O188" i="13"/>
  <c r="Q188" i="13"/>
  <c r="Z189" i="13" s="1"/>
  <c r="F399" i="7" s="1"/>
  <c r="K188" i="13"/>
  <c r="BR188" i="13"/>
  <c r="BS189" i="13" s="1"/>
  <c r="N300" i="12"/>
  <c r="BU188" i="13" l="1"/>
  <c r="BX188" i="13"/>
  <c r="J300" i="12"/>
  <c r="AW189" i="13"/>
  <c r="AZ189" i="13" s="1"/>
  <c r="AJ189" i="13"/>
  <c r="AS189" i="13" s="1"/>
  <c r="CB188" i="13"/>
  <c r="BH189" i="13"/>
  <c r="BQ189" i="13"/>
  <c r="J189" i="13"/>
  <c r="BN189" i="13"/>
  <c r="N188" i="13"/>
  <c r="BC189" i="13" l="1"/>
  <c r="AV189" i="13"/>
  <c r="AY189" i="13" s="1"/>
  <c r="AI189" i="13"/>
  <c r="AR189" i="13" s="1"/>
  <c r="CA188" i="13"/>
  <c r="CD188" i="13" s="1"/>
  <c r="S189" i="13"/>
  <c r="AB190" i="13" s="1"/>
  <c r="M189" i="13"/>
  <c r="BP189" i="13"/>
  <c r="I189" i="13"/>
  <c r="BM189" i="13"/>
  <c r="I400" i="7"/>
  <c r="J400" i="7"/>
  <c r="G400" i="7"/>
  <c r="K400" i="7"/>
  <c r="Q400" i="7"/>
  <c r="N400" i="7"/>
  <c r="H400" i="7"/>
  <c r="P400" i="7"/>
  <c r="O400" i="7"/>
  <c r="R400" i="7"/>
  <c r="BW189" i="13" l="1"/>
  <c r="BZ189" i="13"/>
  <c r="BB189" i="13"/>
  <c r="AU189" i="13"/>
  <c r="AX189" i="13" s="1"/>
  <c r="CE188" i="13"/>
  <c r="S400" i="7"/>
  <c r="K300" i="12" s="1"/>
  <c r="L300" i="12" s="1"/>
  <c r="M300" i="12" s="1"/>
  <c r="H189" i="13"/>
  <c r="BO189" i="13"/>
  <c r="BL189" i="13"/>
  <c r="R189" i="13"/>
  <c r="AA190" i="13" s="1"/>
  <c r="L189" i="13"/>
  <c r="L400" i="7"/>
  <c r="G300" i="12" s="1"/>
  <c r="P189" i="13"/>
  <c r="BV189" i="13" l="1"/>
  <c r="BY189" i="13"/>
  <c r="BA189" i="13"/>
  <c r="BD189" i="13" s="1"/>
  <c r="H300" i="12"/>
  <c r="I300" i="12" s="1"/>
  <c r="AK190" i="13"/>
  <c r="AT190" i="13" s="1"/>
  <c r="CC189" i="13"/>
  <c r="O189" i="13"/>
  <c r="N301" i="12"/>
  <c r="K189" i="13"/>
  <c r="Q189" i="13"/>
  <c r="Z190" i="13" s="1"/>
  <c r="F400" i="7" s="1"/>
  <c r="BR189" i="13"/>
  <c r="BS190" i="13" s="1"/>
  <c r="BU189" i="13" l="1"/>
  <c r="BX189" i="13"/>
  <c r="J301" i="12"/>
  <c r="AW190" i="13"/>
  <c r="AZ190" i="13" s="1"/>
  <c r="AJ190" i="13"/>
  <c r="AS190" i="13" s="1"/>
  <c r="CB189" i="13"/>
  <c r="BH190" i="13"/>
  <c r="N189" i="13"/>
  <c r="J190" i="13"/>
  <c r="BN190" i="13"/>
  <c r="BQ190" i="13"/>
  <c r="BC190" i="13" l="1"/>
  <c r="AV190" i="13"/>
  <c r="AY190" i="13" s="1"/>
  <c r="AI190" i="13"/>
  <c r="AR190" i="13" s="1"/>
  <c r="CA189" i="13"/>
  <c r="CD189" i="13" s="1"/>
  <c r="CE189" i="13" s="1"/>
  <c r="S190" i="13"/>
  <c r="AB191" i="13" s="1"/>
  <c r="M190" i="13"/>
  <c r="G401" i="7"/>
  <c r="R401" i="7"/>
  <c r="I401" i="7"/>
  <c r="Q401" i="7"/>
  <c r="K401" i="7"/>
  <c r="N401" i="7"/>
  <c r="O401" i="7"/>
  <c r="H401" i="7"/>
  <c r="J401" i="7"/>
  <c r="P401" i="7"/>
  <c r="I190" i="13"/>
  <c r="BP190" i="13"/>
  <c r="BM190" i="13"/>
  <c r="BW190" i="13" l="1"/>
  <c r="BZ190" i="13"/>
  <c r="BB190" i="13"/>
  <c r="AU190" i="13"/>
  <c r="AX190" i="13" s="1"/>
  <c r="S401" i="7"/>
  <c r="K301" i="12" s="1"/>
  <c r="L301" i="12" s="1"/>
  <c r="M301" i="12" s="1"/>
  <c r="L401" i="7"/>
  <c r="G301" i="12" s="1"/>
  <c r="R190" i="13"/>
  <c r="AA191" i="13" s="1"/>
  <c r="L190" i="13"/>
  <c r="BO190" i="13"/>
  <c r="H190" i="13"/>
  <c r="BL190" i="13"/>
  <c r="P190" i="13"/>
  <c r="BV190" i="13" l="1"/>
  <c r="BY190" i="13"/>
  <c r="H301" i="12"/>
  <c r="I301" i="12" s="1"/>
  <c r="BA190" i="13"/>
  <c r="BD190" i="13" s="1"/>
  <c r="AK191" i="13"/>
  <c r="AT191" i="13" s="1"/>
  <c r="CC190" i="13"/>
  <c r="N302" i="12"/>
  <c r="Q190" i="13"/>
  <c r="Z191" i="13" s="1"/>
  <c r="F401" i="7" s="1"/>
  <c r="K190" i="13"/>
  <c r="BR190" i="13"/>
  <c r="BS191" i="13" s="1"/>
  <c r="O190" i="13"/>
  <c r="BU190" i="13" l="1"/>
  <c r="BX190" i="13"/>
  <c r="J302" i="12"/>
  <c r="AW191" i="13"/>
  <c r="AZ191" i="13" s="1"/>
  <c r="AJ191" i="13"/>
  <c r="AS191" i="13" s="1"/>
  <c r="CB190" i="13"/>
  <c r="BQ191" i="13"/>
  <c r="J191" i="13"/>
  <c r="BN191" i="13"/>
  <c r="BH191" i="13"/>
  <c r="N190" i="13"/>
  <c r="BC191" i="13" l="1"/>
  <c r="AV191" i="13"/>
  <c r="AY191" i="13" s="1"/>
  <c r="AI191" i="13"/>
  <c r="AR191" i="13" s="1"/>
  <c r="CA190" i="13"/>
  <c r="CD190" i="13" s="1"/>
  <c r="CE190" i="13" s="1"/>
  <c r="BP191" i="13"/>
  <c r="I191" i="13"/>
  <c r="BM191" i="13"/>
  <c r="N402" i="7"/>
  <c r="P402" i="7"/>
  <c r="H402" i="7"/>
  <c r="K402" i="7"/>
  <c r="J402" i="7"/>
  <c r="I402" i="7"/>
  <c r="G402" i="7"/>
  <c r="O402" i="7"/>
  <c r="R402" i="7"/>
  <c r="Q402" i="7"/>
  <c r="M191" i="13"/>
  <c r="S191" i="13"/>
  <c r="AB192" i="13" s="1"/>
  <c r="BW191" i="13" l="1"/>
  <c r="BZ191" i="13"/>
  <c r="BB191" i="13"/>
  <c r="AU191" i="13"/>
  <c r="AX191" i="13" s="1"/>
  <c r="S402" i="7"/>
  <c r="K302" i="12" s="1"/>
  <c r="L302" i="12" s="1"/>
  <c r="M302" i="12" s="1"/>
  <c r="L191" i="13"/>
  <c r="R191" i="13"/>
  <c r="AA192" i="13" s="1"/>
  <c r="BO191" i="13"/>
  <c r="H191" i="13"/>
  <c r="BL191" i="13"/>
  <c r="P191" i="13"/>
  <c r="L402" i="7"/>
  <c r="G302" i="12" s="1"/>
  <c r="BV191" i="13" l="1"/>
  <c r="BY191" i="13"/>
  <c r="BA191" i="13"/>
  <c r="BD191" i="13" s="1"/>
  <c r="H302" i="12"/>
  <c r="I302" i="12" s="1"/>
  <c r="AK192" i="13"/>
  <c r="AT192" i="13" s="1"/>
  <c r="CC191" i="13"/>
  <c r="O191" i="13"/>
  <c r="N303" i="12"/>
  <c r="K191" i="13"/>
  <c r="BR191" i="13"/>
  <c r="BS192" i="13" s="1"/>
  <c r="Q191" i="13"/>
  <c r="Z192" i="13" s="1"/>
  <c r="F402" i="7" s="1"/>
  <c r="BU191" i="13" l="1"/>
  <c r="BX191" i="13"/>
  <c r="J303" i="12"/>
  <c r="AW192" i="13"/>
  <c r="AZ192" i="13" s="1"/>
  <c r="AJ192" i="13"/>
  <c r="AS192" i="13" s="1"/>
  <c r="CB191" i="13"/>
  <c r="N191" i="13"/>
  <c r="BH192" i="13"/>
  <c r="BQ192" i="13"/>
  <c r="J192" i="13"/>
  <c r="BN192" i="13"/>
  <c r="BC192" i="13" l="1"/>
  <c r="AV192" i="13"/>
  <c r="AY192" i="13" s="1"/>
  <c r="AI192" i="13"/>
  <c r="AR192" i="13" s="1"/>
  <c r="CA191" i="13"/>
  <c r="CD191" i="13" s="1"/>
  <c r="CE191" i="13" s="1"/>
  <c r="I192" i="13"/>
  <c r="BP192" i="13"/>
  <c r="BM192" i="13"/>
  <c r="S192" i="13"/>
  <c r="AB193" i="13" s="1"/>
  <c r="M192" i="13"/>
  <c r="I403" i="7"/>
  <c r="G403" i="7"/>
  <c r="H403" i="7"/>
  <c r="R403" i="7"/>
  <c r="N403" i="7"/>
  <c r="Q403" i="7"/>
  <c r="P403" i="7"/>
  <c r="J403" i="7"/>
  <c r="K403" i="7"/>
  <c r="O403" i="7"/>
  <c r="BW192" i="13" l="1"/>
  <c r="BZ192" i="13"/>
  <c r="BB192" i="13"/>
  <c r="AU192" i="13"/>
  <c r="AX192" i="13" s="1"/>
  <c r="S403" i="7"/>
  <c r="K303" i="12" s="1"/>
  <c r="L303" i="12" s="1"/>
  <c r="M303" i="12" s="1"/>
  <c r="L403" i="7"/>
  <c r="G303" i="12" s="1"/>
  <c r="R192" i="13"/>
  <c r="AA193" i="13" s="1"/>
  <c r="L192" i="13"/>
  <c r="P192" i="13"/>
  <c r="H192" i="13"/>
  <c r="BO192" i="13"/>
  <c r="BL192" i="13"/>
  <c r="BV192" i="13" l="1"/>
  <c r="BY192" i="13"/>
  <c r="H303" i="12"/>
  <c r="I303" i="12" s="1"/>
  <c r="BA192" i="13"/>
  <c r="BD192" i="13" s="1"/>
  <c r="AK193" i="13"/>
  <c r="AT193" i="13" s="1"/>
  <c r="CC192" i="13"/>
  <c r="O192" i="13"/>
  <c r="K192" i="13"/>
  <c r="Q192" i="13"/>
  <c r="Z193" i="13" s="1"/>
  <c r="F403" i="7" s="1"/>
  <c r="BR192" i="13"/>
  <c r="BS193" i="13" s="1"/>
  <c r="N304" i="12"/>
  <c r="BU192" i="13" l="1"/>
  <c r="BX192" i="13"/>
  <c r="J304" i="12"/>
  <c r="AW193" i="13"/>
  <c r="AZ193" i="13" s="1"/>
  <c r="AJ193" i="13"/>
  <c r="AS193" i="13" s="1"/>
  <c r="CB192" i="13"/>
  <c r="BH193" i="13"/>
  <c r="BQ193" i="13"/>
  <c r="BN193" i="13"/>
  <c r="J193" i="13"/>
  <c r="N192" i="13"/>
  <c r="BC193" i="13" l="1"/>
  <c r="AV193" i="13"/>
  <c r="AY193" i="13" s="1"/>
  <c r="AI193" i="13"/>
  <c r="AR193" i="13" s="1"/>
  <c r="CA192" i="13"/>
  <c r="CD192" i="13" s="1"/>
  <c r="CE192" i="13" s="1"/>
  <c r="N404" i="7"/>
  <c r="I404" i="7"/>
  <c r="R404" i="7"/>
  <c r="P404" i="7"/>
  <c r="H404" i="7"/>
  <c r="Q404" i="7"/>
  <c r="O404" i="7"/>
  <c r="K404" i="7"/>
  <c r="G404" i="7"/>
  <c r="J404" i="7"/>
  <c r="M193" i="13"/>
  <c r="S193" i="13"/>
  <c r="AB194" i="13" s="1"/>
  <c r="BP193" i="13"/>
  <c r="I193" i="13"/>
  <c r="BM193" i="13"/>
  <c r="BW193" i="13" l="1"/>
  <c r="BZ193" i="13"/>
  <c r="BB193" i="13"/>
  <c r="AU193" i="13"/>
  <c r="AX193" i="13" s="1"/>
  <c r="P193" i="13"/>
  <c r="R193" i="13"/>
  <c r="AA194" i="13" s="1"/>
  <c r="L193" i="13"/>
  <c r="BO193" i="13"/>
  <c r="H193" i="13"/>
  <c r="BL193" i="13"/>
  <c r="L404" i="7"/>
  <c r="G304" i="12" s="1"/>
  <c r="S404" i="7"/>
  <c r="K304" i="12" s="1"/>
  <c r="L304" i="12" s="1"/>
  <c r="M304" i="12" s="1"/>
  <c r="BV193" i="13" l="1"/>
  <c r="BY193" i="13"/>
  <c r="BA193" i="13"/>
  <c r="BD193" i="13" s="1"/>
  <c r="H304" i="12"/>
  <c r="I304" i="12" s="1"/>
  <c r="AK194" i="13"/>
  <c r="AT194" i="13" s="1"/>
  <c r="CC193" i="13"/>
  <c r="N305" i="12"/>
  <c r="O193" i="13"/>
  <c r="K193" i="13"/>
  <c r="BR193" i="13"/>
  <c r="BS194" i="13" s="1"/>
  <c r="Q193" i="13"/>
  <c r="Z194" i="13" s="1"/>
  <c r="F404" i="7" s="1"/>
  <c r="BU193" i="13" l="1"/>
  <c r="BX193" i="13"/>
  <c r="J305" i="12"/>
  <c r="AW194" i="13"/>
  <c r="AZ194" i="13" s="1"/>
  <c r="AJ194" i="13"/>
  <c r="AS194" i="13" s="1"/>
  <c r="CB193" i="13"/>
  <c r="BH194" i="13"/>
  <c r="BQ194" i="13"/>
  <c r="J194" i="13"/>
  <c r="BN194" i="13"/>
  <c r="N193" i="13"/>
  <c r="BC194" i="13" l="1"/>
  <c r="AV194" i="13"/>
  <c r="AY194" i="13" s="1"/>
  <c r="AI194" i="13"/>
  <c r="AR194" i="13" s="1"/>
  <c r="CA193" i="13"/>
  <c r="CD193" i="13" s="1"/>
  <c r="Q405" i="7"/>
  <c r="I405" i="7"/>
  <c r="J405" i="7"/>
  <c r="P405" i="7"/>
  <c r="R405" i="7"/>
  <c r="O405" i="7"/>
  <c r="G405" i="7"/>
  <c r="N405" i="7"/>
  <c r="H405" i="7"/>
  <c r="K405" i="7"/>
  <c r="I194" i="13"/>
  <c r="BP194" i="13"/>
  <c r="BM194" i="13"/>
  <c r="S194" i="13"/>
  <c r="AB195" i="13" s="1"/>
  <c r="M194" i="13"/>
  <c r="BW194" i="13" l="1"/>
  <c r="BZ194" i="13"/>
  <c r="BB194" i="13"/>
  <c r="AU194" i="13"/>
  <c r="AX194" i="13" s="1"/>
  <c r="CE193" i="13"/>
  <c r="BO194" i="13"/>
  <c r="H194" i="13"/>
  <c r="BL194" i="13"/>
  <c r="S405" i="7"/>
  <c r="K305" i="12" s="1"/>
  <c r="L305" i="12" s="1"/>
  <c r="M305" i="12" s="1"/>
  <c r="R194" i="13"/>
  <c r="AA195" i="13" s="1"/>
  <c r="L194" i="13"/>
  <c r="P194" i="13"/>
  <c r="L405" i="7"/>
  <c r="G305" i="12" s="1"/>
  <c r="BV194" i="13" l="1"/>
  <c r="BY194" i="13"/>
  <c r="H305" i="12"/>
  <c r="I305" i="12" s="1"/>
  <c r="BA194" i="13"/>
  <c r="BD194" i="13" s="1"/>
  <c r="AK195" i="13"/>
  <c r="AT195" i="13" s="1"/>
  <c r="CC194" i="13"/>
  <c r="Q194" i="13"/>
  <c r="Z195" i="13" s="1"/>
  <c r="F405" i="7" s="1"/>
  <c r="K194" i="13"/>
  <c r="BR194" i="13"/>
  <c r="BS195" i="13" s="1"/>
  <c r="N306" i="12"/>
  <c r="O194" i="13"/>
  <c r="BU194" i="13" l="1"/>
  <c r="BX194" i="13"/>
  <c r="J306" i="12"/>
  <c r="AW195" i="13"/>
  <c r="AZ195" i="13" s="1"/>
  <c r="AJ195" i="13"/>
  <c r="AS195" i="13" s="1"/>
  <c r="CB194" i="13"/>
  <c r="BQ195" i="13"/>
  <c r="J195" i="13"/>
  <c r="BN195" i="13"/>
  <c r="N194" i="13"/>
  <c r="BH195" i="13"/>
  <c r="BC195" i="13" l="1"/>
  <c r="AV195" i="13"/>
  <c r="AY195" i="13" s="1"/>
  <c r="AI195" i="13"/>
  <c r="AR195" i="13" s="1"/>
  <c r="CA194" i="13"/>
  <c r="CD194" i="13" s="1"/>
  <c r="CE194" i="13" s="1"/>
  <c r="I195" i="13"/>
  <c r="BP195" i="13"/>
  <c r="BM195" i="13"/>
  <c r="Q406" i="7"/>
  <c r="H406" i="7"/>
  <c r="O406" i="7"/>
  <c r="N406" i="7"/>
  <c r="K406" i="7"/>
  <c r="J406" i="7"/>
  <c r="P406" i="7"/>
  <c r="R406" i="7"/>
  <c r="I406" i="7"/>
  <c r="G406" i="7"/>
  <c r="M195" i="13"/>
  <c r="S195" i="13"/>
  <c r="AB196" i="13" s="1"/>
  <c r="BW195" i="13" l="1"/>
  <c r="BZ195" i="13"/>
  <c r="BB195" i="13"/>
  <c r="AU195" i="13"/>
  <c r="AX195" i="13" s="1"/>
  <c r="L406" i="7"/>
  <c r="G306" i="12" s="1"/>
  <c r="S406" i="7"/>
  <c r="K306" i="12" s="1"/>
  <c r="L306" i="12" s="1"/>
  <c r="M306" i="12" s="1"/>
  <c r="R195" i="13"/>
  <c r="AA196" i="13" s="1"/>
  <c r="L195" i="13"/>
  <c r="H195" i="13"/>
  <c r="BO195" i="13"/>
  <c r="BL195" i="13"/>
  <c r="P195" i="13"/>
  <c r="BV195" i="13" l="1"/>
  <c r="BY195" i="13"/>
  <c r="H306" i="12"/>
  <c r="I306" i="12" s="1"/>
  <c r="BA195" i="13"/>
  <c r="BD195" i="13" s="1"/>
  <c r="AK196" i="13"/>
  <c r="AT196" i="13" s="1"/>
  <c r="CC195" i="13"/>
  <c r="N307" i="12"/>
  <c r="O195" i="13"/>
  <c r="K195" i="13"/>
  <c r="Q195" i="13"/>
  <c r="Z196" i="13" s="1"/>
  <c r="F406" i="7" s="1"/>
  <c r="BR195" i="13"/>
  <c r="BS196" i="13" s="1"/>
  <c r="BU195" i="13" l="1"/>
  <c r="BX195" i="13"/>
  <c r="J307" i="12"/>
  <c r="AW196" i="13"/>
  <c r="AZ196" i="13" s="1"/>
  <c r="AJ196" i="13"/>
  <c r="AS196" i="13" s="1"/>
  <c r="CB195" i="13"/>
  <c r="BH196" i="13"/>
  <c r="BQ196" i="13"/>
  <c r="J196" i="13"/>
  <c r="BN196" i="13"/>
  <c r="N195" i="13"/>
  <c r="BC196" i="13" l="1"/>
  <c r="AV196" i="13"/>
  <c r="AY196" i="13" s="1"/>
  <c r="AI196" i="13"/>
  <c r="AR196" i="13" s="1"/>
  <c r="CA195" i="13"/>
  <c r="CD195" i="13" s="1"/>
  <c r="G407" i="7"/>
  <c r="J407" i="7"/>
  <c r="O407" i="7"/>
  <c r="I407" i="7"/>
  <c r="R407" i="7"/>
  <c r="N407" i="7"/>
  <c r="P407" i="7"/>
  <c r="K407" i="7"/>
  <c r="Q407" i="7"/>
  <c r="H407" i="7"/>
  <c r="S196" i="13"/>
  <c r="AB197" i="13" s="1"/>
  <c r="M196" i="13"/>
  <c r="BP196" i="13"/>
  <c r="I196" i="13"/>
  <c r="BM196" i="13"/>
  <c r="BW196" i="13" l="1"/>
  <c r="BZ196" i="13"/>
  <c r="BB196" i="13"/>
  <c r="AU196" i="13"/>
  <c r="AX196" i="13" s="1"/>
  <c r="CE195" i="13"/>
  <c r="S407" i="7"/>
  <c r="K307" i="12" s="1"/>
  <c r="L307" i="12" s="1"/>
  <c r="M307" i="12" s="1"/>
  <c r="BO196" i="13"/>
  <c r="H196" i="13"/>
  <c r="BL196" i="13"/>
  <c r="P196" i="13"/>
  <c r="L196" i="13"/>
  <c r="R196" i="13"/>
  <c r="AA197" i="13" s="1"/>
  <c r="L407" i="7"/>
  <c r="G307" i="12" s="1"/>
  <c r="BV196" i="13" l="1"/>
  <c r="BY196" i="13"/>
  <c r="H307" i="12"/>
  <c r="I307" i="12" s="1"/>
  <c r="BA196" i="13"/>
  <c r="BD196" i="13" s="1"/>
  <c r="AK197" i="13"/>
  <c r="AT197" i="13" s="1"/>
  <c r="CC196" i="13"/>
  <c r="O196" i="13"/>
  <c r="Q196" i="13"/>
  <c r="Z197" i="13" s="1"/>
  <c r="F407" i="7" s="1"/>
  <c r="BR196" i="13"/>
  <c r="BS197" i="13" s="1"/>
  <c r="K196" i="13"/>
  <c r="N308" i="12"/>
  <c r="BU196" i="13" l="1"/>
  <c r="BX196" i="13"/>
  <c r="J308" i="12"/>
  <c r="AW197" i="13"/>
  <c r="AZ197" i="13" s="1"/>
  <c r="AJ197" i="13"/>
  <c r="AS197" i="13" s="1"/>
  <c r="CB196" i="13"/>
  <c r="J197" i="13"/>
  <c r="BQ197" i="13"/>
  <c r="BN197" i="13"/>
  <c r="N196" i="13"/>
  <c r="BH197" i="13"/>
  <c r="BC197" i="13" l="1"/>
  <c r="AV197" i="13"/>
  <c r="AY197" i="13" s="1"/>
  <c r="AI197" i="13"/>
  <c r="AR197" i="13" s="1"/>
  <c r="CA196" i="13"/>
  <c r="CD196" i="13" s="1"/>
  <c r="CE196" i="13" s="1"/>
  <c r="S197" i="13"/>
  <c r="AB198" i="13" s="1"/>
  <c r="M197" i="13"/>
  <c r="I197" i="13"/>
  <c r="BP197" i="13"/>
  <c r="BM197" i="13"/>
  <c r="K408" i="7"/>
  <c r="G408" i="7"/>
  <c r="R408" i="7"/>
  <c r="N408" i="7"/>
  <c r="P408" i="7"/>
  <c r="Q408" i="7"/>
  <c r="O408" i="7"/>
  <c r="H408" i="7"/>
  <c r="I408" i="7"/>
  <c r="J408" i="7"/>
  <c r="BW197" i="13" l="1"/>
  <c r="BZ197" i="13"/>
  <c r="BB197" i="13"/>
  <c r="AU197" i="13"/>
  <c r="AX197" i="13" s="1"/>
  <c r="L408" i="7"/>
  <c r="G308" i="12" s="1"/>
  <c r="BO197" i="13"/>
  <c r="H197" i="13"/>
  <c r="BL197" i="13"/>
  <c r="P197" i="13"/>
  <c r="S408" i="7"/>
  <c r="K308" i="12" s="1"/>
  <c r="L308" i="12" s="1"/>
  <c r="M308" i="12" s="1"/>
  <c r="R197" i="13"/>
  <c r="AA198" i="13" s="1"/>
  <c r="L197" i="13"/>
  <c r="BV197" i="13" l="1"/>
  <c r="BY197" i="13"/>
  <c r="BA197" i="13"/>
  <c r="BD197" i="13" s="1"/>
  <c r="H308" i="12"/>
  <c r="I308" i="12" s="1"/>
  <c r="AK198" i="13"/>
  <c r="AT198" i="13" s="1"/>
  <c r="CC197" i="13"/>
  <c r="N309" i="12"/>
  <c r="Q197" i="13"/>
  <c r="Z198" i="13" s="1"/>
  <c r="F408" i="7" s="1"/>
  <c r="BR197" i="13"/>
  <c r="BS198" i="13" s="1"/>
  <c r="K197" i="13"/>
  <c r="O197" i="13"/>
  <c r="BU197" i="13" l="1"/>
  <c r="BX197" i="13"/>
  <c r="J309" i="12"/>
  <c r="AW198" i="13"/>
  <c r="AZ198" i="13" s="1"/>
  <c r="AJ198" i="13"/>
  <c r="AS198" i="13" s="1"/>
  <c r="CB197" i="13"/>
  <c r="J198" i="13"/>
  <c r="BQ198" i="13"/>
  <c r="BN198" i="13"/>
  <c r="BH198" i="13"/>
  <c r="N197" i="13"/>
  <c r="BC198" i="13" l="1"/>
  <c r="AV198" i="13"/>
  <c r="AY198" i="13" s="1"/>
  <c r="AI198" i="13"/>
  <c r="AR198" i="13" s="1"/>
  <c r="CA197" i="13"/>
  <c r="CD197" i="13" s="1"/>
  <c r="CE197" i="13" s="1"/>
  <c r="G409" i="7"/>
  <c r="P409" i="7"/>
  <c r="R409" i="7"/>
  <c r="H409" i="7"/>
  <c r="N409" i="7"/>
  <c r="K409" i="7"/>
  <c r="I409" i="7"/>
  <c r="O409" i="7"/>
  <c r="Q409" i="7"/>
  <c r="J409" i="7"/>
  <c r="BP198" i="13"/>
  <c r="I198" i="13"/>
  <c r="BM198" i="13"/>
  <c r="S198" i="13"/>
  <c r="AB199" i="13" s="1"/>
  <c r="M198" i="13"/>
  <c r="BW198" i="13" l="1"/>
  <c r="BZ198" i="13"/>
  <c r="BB198" i="13"/>
  <c r="AU198" i="13"/>
  <c r="AX198" i="13" s="1"/>
  <c r="H198" i="13"/>
  <c r="BO198" i="13"/>
  <c r="BL198" i="13"/>
  <c r="S409" i="7"/>
  <c r="K309" i="12" s="1"/>
  <c r="L309" i="12" s="1"/>
  <c r="M309" i="12" s="1"/>
  <c r="L409" i="7"/>
  <c r="G309" i="12" s="1"/>
  <c r="L198" i="13"/>
  <c r="R198" i="13"/>
  <c r="AA199" i="13" s="1"/>
  <c r="P198" i="13"/>
  <c r="BV198" i="13" l="1"/>
  <c r="BY198" i="13"/>
  <c r="BA198" i="13"/>
  <c r="BD198" i="13" s="1"/>
  <c r="H309" i="12"/>
  <c r="I309" i="12" s="1"/>
  <c r="AK199" i="13"/>
  <c r="AT199" i="13" s="1"/>
  <c r="CC198" i="13"/>
  <c r="O198" i="13"/>
  <c r="N310" i="12"/>
  <c r="K198" i="13"/>
  <c r="Q198" i="13"/>
  <c r="Z199" i="13" s="1"/>
  <c r="F409" i="7" s="1"/>
  <c r="BR198" i="13"/>
  <c r="BS199" i="13" s="1"/>
  <c r="BU198" i="13" l="1"/>
  <c r="BX198" i="13"/>
  <c r="J310" i="12"/>
  <c r="AW199" i="13"/>
  <c r="AZ199" i="13" s="1"/>
  <c r="AJ199" i="13"/>
  <c r="AS199" i="13" s="1"/>
  <c r="CB198" i="13"/>
  <c r="BQ199" i="13"/>
  <c r="J199" i="13"/>
  <c r="BN199" i="13"/>
  <c r="BH199" i="13"/>
  <c r="N198" i="13"/>
  <c r="BC199" i="13" l="1"/>
  <c r="AV199" i="13"/>
  <c r="AY199" i="13" s="1"/>
  <c r="AI199" i="13"/>
  <c r="AR199" i="13" s="1"/>
  <c r="CA198" i="13"/>
  <c r="CD198" i="13" s="1"/>
  <c r="CE198" i="13" s="1"/>
  <c r="I410" i="7"/>
  <c r="G410" i="7"/>
  <c r="J410" i="7"/>
  <c r="O410" i="7"/>
  <c r="K410" i="7"/>
  <c r="Q410" i="7"/>
  <c r="H410" i="7"/>
  <c r="R410" i="7"/>
  <c r="N410" i="7"/>
  <c r="P410" i="7"/>
  <c r="S199" i="13"/>
  <c r="AB200" i="13" s="1"/>
  <c r="M199" i="13"/>
  <c r="I199" i="13"/>
  <c r="BP199" i="13"/>
  <c r="BM199" i="13"/>
  <c r="BW199" i="13" l="1"/>
  <c r="BZ199" i="13"/>
  <c r="BB199" i="13"/>
  <c r="AU199" i="13"/>
  <c r="AX199" i="13" s="1"/>
  <c r="S410" i="7"/>
  <c r="K310" i="12" s="1"/>
  <c r="L310" i="12" s="1"/>
  <c r="M310" i="12" s="1"/>
  <c r="L199" i="13"/>
  <c r="R199" i="13"/>
  <c r="AA200" i="13" s="1"/>
  <c r="L410" i="7"/>
  <c r="G310" i="12" s="1"/>
  <c r="P199" i="13"/>
  <c r="BO199" i="13"/>
  <c r="H199" i="13"/>
  <c r="BL199" i="13"/>
  <c r="BV199" i="13" l="1"/>
  <c r="BY199" i="13"/>
  <c r="H310" i="12"/>
  <c r="I310" i="12" s="1"/>
  <c r="BA199" i="13"/>
  <c r="BD199" i="13" s="1"/>
  <c r="AK200" i="13"/>
  <c r="AT200" i="13" s="1"/>
  <c r="CC199" i="13"/>
  <c r="N311" i="12"/>
  <c r="BR199" i="13"/>
  <c r="BS200" i="13" s="1"/>
  <c r="Q199" i="13"/>
  <c r="Z200" i="13" s="1"/>
  <c r="F410" i="7" s="1"/>
  <c r="K199" i="13"/>
  <c r="O199" i="13"/>
  <c r="BU199" i="13" l="1"/>
  <c r="BX199" i="13"/>
  <c r="J311" i="12"/>
  <c r="AW200" i="13"/>
  <c r="AZ200" i="13" s="1"/>
  <c r="AJ200" i="13"/>
  <c r="AS200" i="13" s="1"/>
  <c r="CB199" i="13"/>
  <c r="BH200" i="13"/>
  <c r="J200" i="13"/>
  <c r="BQ200" i="13"/>
  <c r="BN200" i="13"/>
  <c r="N199" i="13"/>
  <c r="BC200" i="13" l="1"/>
  <c r="AV200" i="13"/>
  <c r="AY200" i="13" s="1"/>
  <c r="AI200" i="13"/>
  <c r="AR200" i="13" s="1"/>
  <c r="CA199" i="13"/>
  <c r="CD199" i="13" s="1"/>
  <c r="CE199" i="13" s="1"/>
  <c r="I200" i="13"/>
  <c r="BP200" i="13"/>
  <c r="BM200" i="13"/>
  <c r="G411" i="7"/>
  <c r="P411" i="7"/>
  <c r="J411" i="7"/>
  <c r="O411" i="7"/>
  <c r="R411" i="7"/>
  <c r="Q411" i="7"/>
  <c r="K411" i="7"/>
  <c r="H411" i="7"/>
  <c r="N411" i="7"/>
  <c r="I411" i="7"/>
  <c r="S200" i="13"/>
  <c r="AB201" i="13" s="1"/>
  <c r="M200" i="13"/>
  <c r="BW200" i="13" l="1"/>
  <c r="BZ200" i="13"/>
  <c r="BB200" i="13"/>
  <c r="AU200" i="13"/>
  <c r="AX200" i="13" s="1"/>
  <c r="S411" i="7"/>
  <c r="K311" i="12" s="1"/>
  <c r="L311" i="12" s="1"/>
  <c r="M311" i="12" s="1"/>
  <c r="L411" i="7"/>
  <c r="G311" i="12" s="1"/>
  <c r="R200" i="13"/>
  <c r="AA201" i="13" s="1"/>
  <c r="L200" i="13"/>
  <c r="P200" i="13"/>
  <c r="BO200" i="13"/>
  <c r="H200" i="13"/>
  <c r="BL200" i="13"/>
  <c r="BV200" i="13" l="1"/>
  <c r="BY200" i="13"/>
  <c r="BA200" i="13"/>
  <c r="BD200" i="13" s="1"/>
  <c r="H311" i="12"/>
  <c r="I311" i="12" s="1"/>
  <c r="AK201" i="13"/>
  <c r="AT201" i="13" s="1"/>
  <c r="CC200" i="13"/>
  <c r="O200" i="13"/>
  <c r="BR200" i="13"/>
  <c r="BS201" i="13" s="1"/>
  <c r="Q200" i="13"/>
  <c r="Z201" i="13" s="1"/>
  <c r="F411" i="7" s="1"/>
  <c r="K200" i="13"/>
  <c r="N312" i="12"/>
  <c r="BU200" i="13" l="1"/>
  <c r="BX200" i="13"/>
  <c r="J312" i="12"/>
  <c r="AW201" i="13"/>
  <c r="AZ201" i="13" s="1"/>
  <c r="AJ201" i="13"/>
  <c r="AS201" i="13" s="1"/>
  <c r="CB200" i="13"/>
  <c r="BH201" i="13"/>
  <c r="N200" i="13"/>
  <c r="J201" i="13"/>
  <c r="BQ201" i="13"/>
  <c r="BN201" i="13"/>
  <c r="BC201" i="13" l="1"/>
  <c r="AV201" i="13"/>
  <c r="AY201" i="13" s="1"/>
  <c r="AI201" i="13"/>
  <c r="AR201" i="13" s="1"/>
  <c r="CA200" i="13"/>
  <c r="CD200" i="13" s="1"/>
  <c r="M201" i="13"/>
  <c r="S201" i="13"/>
  <c r="AB202" i="13" s="1"/>
  <c r="H412" i="7"/>
  <c r="P412" i="7"/>
  <c r="N412" i="7"/>
  <c r="Q412" i="7"/>
  <c r="O412" i="7"/>
  <c r="I412" i="7"/>
  <c r="J412" i="7"/>
  <c r="G412" i="7"/>
  <c r="R412" i="7"/>
  <c r="K412" i="7"/>
  <c r="BP201" i="13"/>
  <c r="I201" i="13"/>
  <c r="BM201" i="13"/>
  <c r="BW201" i="13" l="1"/>
  <c r="BZ201" i="13"/>
  <c r="BB201" i="13"/>
  <c r="AU201" i="13"/>
  <c r="AX201" i="13" s="1"/>
  <c r="CE200" i="13"/>
  <c r="R201" i="13"/>
  <c r="AA202" i="13" s="1"/>
  <c r="L201" i="13"/>
  <c r="BO201" i="13"/>
  <c r="H201" i="13"/>
  <c r="BL201" i="13"/>
  <c r="P201" i="13"/>
  <c r="S412" i="7"/>
  <c r="K312" i="12" s="1"/>
  <c r="L312" i="12" s="1"/>
  <c r="M312" i="12" s="1"/>
  <c r="L412" i="7"/>
  <c r="G312" i="12" s="1"/>
  <c r="BV201" i="13" l="1"/>
  <c r="BY201" i="13"/>
  <c r="BA201" i="13"/>
  <c r="BD201" i="13" s="1"/>
  <c r="H312" i="12"/>
  <c r="I312" i="12" s="1"/>
  <c r="AK202" i="13"/>
  <c r="AT202" i="13" s="1"/>
  <c r="CC201" i="13"/>
  <c r="BR201" i="13"/>
  <c r="BS202" i="13" s="1"/>
  <c r="Q201" i="13"/>
  <c r="Z202" i="13" s="1"/>
  <c r="F412" i="7" s="1"/>
  <c r="K201" i="13"/>
  <c r="N313" i="12"/>
  <c r="O201" i="13"/>
  <c r="BU201" i="13" l="1"/>
  <c r="BX201" i="13"/>
  <c r="J313" i="12"/>
  <c r="AW202" i="13"/>
  <c r="AZ202" i="13" s="1"/>
  <c r="AJ202" i="13"/>
  <c r="AS202" i="13" s="1"/>
  <c r="CB201" i="13"/>
  <c r="N201" i="13"/>
  <c r="BQ202" i="13"/>
  <c r="J202" i="13"/>
  <c r="BN202" i="13"/>
  <c r="BH202" i="13"/>
  <c r="BC202" i="13" l="1"/>
  <c r="AV202" i="13"/>
  <c r="AY202" i="13" s="1"/>
  <c r="AI202" i="13"/>
  <c r="AR202" i="13" s="1"/>
  <c r="CA201" i="13"/>
  <c r="CD201" i="13" s="1"/>
  <c r="CE201" i="13" s="1"/>
  <c r="M202" i="13"/>
  <c r="S202" i="13"/>
  <c r="AB203" i="13" s="1"/>
  <c r="I202" i="13"/>
  <c r="BP202" i="13"/>
  <c r="BM202" i="13"/>
  <c r="N413" i="7"/>
  <c r="I413" i="7"/>
  <c r="Q413" i="7"/>
  <c r="K413" i="7"/>
  <c r="G413" i="7"/>
  <c r="O413" i="7"/>
  <c r="J413" i="7"/>
  <c r="R413" i="7"/>
  <c r="P413" i="7"/>
  <c r="H413" i="7"/>
  <c r="BW202" i="13" l="1"/>
  <c r="BZ202" i="13"/>
  <c r="BB202" i="13"/>
  <c r="AU202" i="13"/>
  <c r="AX202" i="13" s="1"/>
  <c r="L202" i="13"/>
  <c r="R202" i="13"/>
  <c r="AA203" i="13" s="1"/>
  <c r="BO202" i="13"/>
  <c r="H202" i="13"/>
  <c r="BL202" i="13"/>
  <c r="P202" i="13"/>
  <c r="L413" i="7"/>
  <c r="G313" i="12" s="1"/>
  <c r="S413" i="7"/>
  <c r="K313" i="12" s="1"/>
  <c r="L313" i="12" s="1"/>
  <c r="M313" i="12" s="1"/>
  <c r="BV202" i="13" l="1"/>
  <c r="BY202" i="13"/>
  <c r="H313" i="12"/>
  <c r="I313" i="12" s="1"/>
  <c r="BA202" i="13"/>
  <c r="BD202" i="13" s="1"/>
  <c r="AK203" i="13"/>
  <c r="AT203" i="13" s="1"/>
  <c r="CC202" i="13"/>
  <c r="N314" i="12"/>
  <c r="BR202" i="13"/>
  <c r="BS203" i="13" s="1"/>
  <c r="Q202" i="13"/>
  <c r="Z203" i="13" s="1"/>
  <c r="F413" i="7" s="1"/>
  <c r="K202" i="13"/>
  <c r="O202" i="13"/>
  <c r="BU202" i="13" l="1"/>
  <c r="BX202" i="13"/>
  <c r="J314" i="12"/>
  <c r="AW203" i="13"/>
  <c r="AZ203" i="13" s="1"/>
  <c r="AJ203" i="13"/>
  <c r="AS203" i="13" s="1"/>
  <c r="CB202" i="13"/>
  <c r="BH203" i="13"/>
  <c r="N202" i="13"/>
  <c r="BQ203" i="13"/>
  <c r="J203" i="13"/>
  <c r="BN203" i="13"/>
  <c r="BC203" i="13" l="1"/>
  <c r="AV203" i="13"/>
  <c r="AY203" i="13" s="1"/>
  <c r="AI203" i="13"/>
  <c r="AR203" i="13" s="1"/>
  <c r="CA202" i="13"/>
  <c r="CD202" i="13" s="1"/>
  <c r="CE202" i="13" s="1"/>
  <c r="M203" i="13"/>
  <c r="S203" i="13"/>
  <c r="AB204" i="13" s="1"/>
  <c r="J414" i="7"/>
  <c r="N414" i="7"/>
  <c r="K414" i="7"/>
  <c r="I414" i="7"/>
  <c r="R414" i="7"/>
  <c r="O414" i="7"/>
  <c r="G414" i="7"/>
  <c r="Q414" i="7"/>
  <c r="H414" i="7"/>
  <c r="P414" i="7"/>
  <c r="I203" i="13"/>
  <c r="BP203" i="13"/>
  <c r="BM203" i="13"/>
  <c r="BW203" i="13" l="1"/>
  <c r="BZ203" i="13"/>
  <c r="BB203" i="13"/>
  <c r="AU203" i="13"/>
  <c r="AX203" i="13" s="1"/>
  <c r="L414" i="7"/>
  <c r="G314" i="12" s="1"/>
  <c r="BO203" i="13"/>
  <c r="H203" i="13"/>
  <c r="BL203" i="13"/>
  <c r="R203" i="13"/>
  <c r="AA204" i="13" s="1"/>
  <c r="L203" i="13"/>
  <c r="S414" i="7"/>
  <c r="K314" i="12" s="1"/>
  <c r="L314" i="12" s="1"/>
  <c r="M314" i="12" s="1"/>
  <c r="P203" i="13"/>
  <c r="BV203" i="13" l="1"/>
  <c r="BY203" i="13"/>
  <c r="BA203" i="13"/>
  <c r="BD203" i="13" s="1"/>
  <c r="H314" i="12"/>
  <c r="I314" i="12" s="1"/>
  <c r="AK204" i="13"/>
  <c r="AT204" i="13" s="1"/>
  <c r="CC203" i="13"/>
  <c r="O203" i="13"/>
  <c r="K203" i="13"/>
  <c r="Q203" i="13"/>
  <c r="Z204" i="13" s="1"/>
  <c r="F414" i="7" s="1"/>
  <c r="BR203" i="13"/>
  <c r="BS204" i="13" s="1"/>
  <c r="N315" i="12"/>
  <c r="BU203" i="13" l="1"/>
  <c r="BX203" i="13"/>
  <c r="J315" i="12"/>
  <c r="AW204" i="13"/>
  <c r="AZ204" i="13" s="1"/>
  <c r="AJ204" i="13"/>
  <c r="AS204" i="13" s="1"/>
  <c r="CB203" i="13"/>
  <c r="BH204" i="13"/>
  <c r="J204" i="13"/>
  <c r="BQ204" i="13"/>
  <c r="BN204" i="13"/>
  <c r="N203" i="13"/>
  <c r="BC204" i="13" l="1"/>
  <c r="AV204" i="13"/>
  <c r="AY204" i="13" s="1"/>
  <c r="AI204" i="13"/>
  <c r="AR204" i="13" s="1"/>
  <c r="CA203" i="13"/>
  <c r="CD203" i="13" s="1"/>
  <c r="CE203" i="13" s="1"/>
  <c r="G415" i="7"/>
  <c r="R415" i="7"/>
  <c r="K415" i="7"/>
  <c r="O415" i="7"/>
  <c r="H415" i="7"/>
  <c r="P415" i="7"/>
  <c r="I415" i="7"/>
  <c r="N415" i="7"/>
  <c r="Q415" i="7"/>
  <c r="J415" i="7"/>
  <c r="M204" i="13"/>
  <c r="S204" i="13"/>
  <c r="AB205" i="13" s="1"/>
  <c r="BP204" i="13"/>
  <c r="I204" i="13"/>
  <c r="BM204" i="13"/>
  <c r="BW204" i="13" l="1"/>
  <c r="BZ204" i="13"/>
  <c r="BB204" i="13"/>
  <c r="AU204" i="13"/>
  <c r="AX204" i="13" s="1"/>
  <c r="S415" i="7"/>
  <c r="K315" i="12" s="1"/>
  <c r="L315" i="12" s="1"/>
  <c r="M315" i="12" s="1"/>
  <c r="L415" i="7"/>
  <c r="G315" i="12" s="1"/>
  <c r="L204" i="13"/>
  <c r="R204" i="13"/>
  <c r="AA205" i="13" s="1"/>
  <c r="P204" i="13"/>
  <c r="BO204" i="13"/>
  <c r="H204" i="13"/>
  <c r="BL204" i="13"/>
  <c r="BV204" i="13" l="1"/>
  <c r="BY204" i="13"/>
  <c r="H315" i="12"/>
  <c r="I315" i="12" s="1"/>
  <c r="BA204" i="13"/>
  <c r="BD204" i="13" s="1"/>
  <c r="AK205" i="13"/>
  <c r="AT205" i="13" s="1"/>
  <c r="CC204" i="13"/>
  <c r="N316" i="12"/>
  <c r="K204" i="13"/>
  <c r="Q204" i="13"/>
  <c r="Z205" i="13" s="1"/>
  <c r="F415" i="7" s="1"/>
  <c r="BR204" i="13"/>
  <c r="BS205" i="13" s="1"/>
  <c r="O204" i="13"/>
  <c r="BU204" i="13" l="1"/>
  <c r="BX204" i="13"/>
  <c r="J316" i="12"/>
  <c r="AW205" i="13"/>
  <c r="AZ205" i="13" s="1"/>
  <c r="AJ205" i="13"/>
  <c r="AS205" i="13" s="1"/>
  <c r="CB204" i="13"/>
  <c r="BQ205" i="13"/>
  <c r="J205" i="13"/>
  <c r="BN205" i="13"/>
  <c r="N204" i="13"/>
  <c r="BH205" i="13"/>
  <c r="BC205" i="13" l="1"/>
  <c r="AV205" i="13"/>
  <c r="AY205" i="13" s="1"/>
  <c r="AI205" i="13"/>
  <c r="AR205" i="13" s="1"/>
  <c r="CA204" i="13"/>
  <c r="CD204" i="13" s="1"/>
  <c r="CE204" i="13" s="1"/>
  <c r="BP205" i="13"/>
  <c r="I205" i="13"/>
  <c r="BM205" i="13"/>
  <c r="G416" i="7"/>
  <c r="K416" i="7"/>
  <c r="P416" i="7"/>
  <c r="H416" i="7"/>
  <c r="J416" i="7"/>
  <c r="O416" i="7"/>
  <c r="Q416" i="7"/>
  <c r="R416" i="7"/>
  <c r="I416" i="7"/>
  <c r="N416" i="7"/>
  <c r="M205" i="13"/>
  <c r="S205" i="13"/>
  <c r="AB206" i="13" s="1"/>
  <c r="BW205" i="13" l="1"/>
  <c r="BZ205" i="13"/>
  <c r="BB205" i="13"/>
  <c r="AU205" i="13"/>
  <c r="AX205" i="13" s="1"/>
  <c r="L416" i="7"/>
  <c r="G316" i="12" s="1"/>
  <c r="S416" i="7"/>
  <c r="K316" i="12" s="1"/>
  <c r="L316" i="12" s="1"/>
  <c r="M316" i="12" s="1"/>
  <c r="L205" i="13"/>
  <c r="R205" i="13"/>
  <c r="AA206" i="13" s="1"/>
  <c r="BO205" i="13"/>
  <c r="H205" i="13"/>
  <c r="BL205" i="13"/>
  <c r="P205" i="13"/>
  <c r="BV205" i="13" l="1"/>
  <c r="BY205" i="13"/>
  <c r="BA205" i="13"/>
  <c r="BD205" i="13" s="1"/>
  <c r="H316" i="12"/>
  <c r="I316" i="12" s="1"/>
  <c r="AK206" i="13"/>
  <c r="AT206" i="13" s="1"/>
  <c r="CC205" i="13"/>
  <c r="Q205" i="13"/>
  <c r="Z206" i="13" s="1"/>
  <c r="F416" i="7" s="1"/>
  <c r="K205" i="13"/>
  <c r="BR205" i="13"/>
  <c r="BS206" i="13" s="1"/>
  <c r="N317" i="12"/>
  <c r="O205" i="13"/>
  <c r="BU205" i="13" l="1"/>
  <c r="BX205" i="13"/>
  <c r="J317" i="12"/>
  <c r="AW206" i="13"/>
  <c r="AZ206" i="13" s="1"/>
  <c r="AJ206" i="13"/>
  <c r="AS206" i="13" s="1"/>
  <c r="CB205" i="13"/>
  <c r="N205" i="13"/>
  <c r="J206" i="13"/>
  <c r="BQ206" i="13"/>
  <c r="BN206" i="13"/>
  <c r="BH206" i="13"/>
  <c r="BC206" i="13" l="1"/>
  <c r="AV206" i="13"/>
  <c r="AY206" i="13" s="1"/>
  <c r="AI206" i="13"/>
  <c r="AR206" i="13" s="1"/>
  <c r="CA205" i="13"/>
  <c r="CD205" i="13" s="1"/>
  <c r="CE205" i="13" s="1"/>
  <c r="BP206" i="13"/>
  <c r="I206" i="13"/>
  <c r="BM206" i="13"/>
  <c r="I417" i="7"/>
  <c r="P417" i="7"/>
  <c r="R417" i="7"/>
  <c r="Q417" i="7"/>
  <c r="G417" i="7"/>
  <c r="N417" i="7"/>
  <c r="K417" i="7"/>
  <c r="J417" i="7"/>
  <c r="O417" i="7"/>
  <c r="H417" i="7"/>
  <c r="S206" i="13"/>
  <c r="AB207" i="13" s="1"/>
  <c r="M206" i="13"/>
  <c r="BW206" i="13" l="1"/>
  <c r="BZ206" i="13"/>
  <c r="BB206" i="13"/>
  <c r="AU206" i="13"/>
  <c r="AX206" i="13" s="1"/>
  <c r="S417" i="7"/>
  <c r="K317" i="12" s="1"/>
  <c r="L317" i="12" s="1"/>
  <c r="M317" i="12" s="1"/>
  <c r="BO206" i="13"/>
  <c r="H206" i="13"/>
  <c r="BL206" i="13"/>
  <c r="P206" i="13"/>
  <c r="L206" i="13"/>
  <c r="R206" i="13"/>
  <c r="AA207" i="13" s="1"/>
  <c r="L417" i="7"/>
  <c r="G317" i="12" s="1"/>
  <c r="BV206" i="13" l="1"/>
  <c r="BY206" i="13"/>
  <c r="H317" i="12"/>
  <c r="I317" i="12" s="1"/>
  <c r="BA206" i="13"/>
  <c r="BD206" i="13" s="1"/>
  <c r="AK207" i="13"/>
  <c r="AT207" i="13" s="1"/>
  <c r="CC206" i="13"/>
  <c r="N318" i="12"/>
  <c r="Q206" i="13"/>
  <c r="Z207" i="13" s="1"/>
  <c r="F417" i="7" s="1"/>
  <c r="K206" i="13"/>
  <c r="BR206" i="13"/>
  <c r="BS207" i="13" s="1"/>
  <c r="O206" i="13"/>
  <c r="BU206" i="13" l="1"/>
  <c r="BX206" i="13"/>
  <c r="J318" i="12"/>
  <c r="AW207" i="13"/>
  <c r="AZ207" i="13" s="1"/>
  <c r="AJ207" i="13"/>
  <c r="AS207" i="13" s="1"/>
  <c r="CB206" i="13"/>
  <c r="BQ207" i="13"/>
  <c r="J207" i="13"/>
  <c r="BN207" i="13"/>
  <c r="BH207" i="13"/>
  <c r="N206" i="13"/>
  <c r="BC207" i="13" l="1"/>
  <c r="AV207" i="13"/>
  <c r="AY207" i="13" s="1"/>
  <c r="AI207" i="13"/>
  <c r="AR207" i="13" s="1"/>
  <c r="CA206" i="13"/>
  <c r="CD206" i="13" s="1"/>
  <c r="M207" i="13"/>
  <c r="S207" i="13"/>
  <c r="AB208" i="13" s="1"/>
  <c r="I418" i="7"/>
  <c r="Q418" i="7"/>
  <c r="G418" i="7"/>
  <c r="K418" i="7"/>
  <c r="P418" i="7"/>
  <c r="J418" i="7"/>
  <c r="O418" i="7"/>
  <c r="N418" i="7"/>
  <c r="R418" i="7"/>
  <c r="H418" i="7"/>
  <c r="I207" i="13"/>
  <c r="BP207" i="13"/>
  <c r="BM207" i="13"/>
  <c r="BW207" i="13" l="1"/>
  <c r="BZ207" i="13"/>
  <c r="BB207" i="13"/>
  <c r="AU207" i="13"/>
  <c r="AX207" i="13" s="1"/>
  <c r="CE206" i="13"/>
  <c r="L418" i="7"/>
  <c r="G318" i="12" s="1"/>
  <c r="BO207" i="13"/>
  <c r="BL207" i="13"/>
  <c r="H207" i="13"/>
  <c r="P207" i="13"/>
  <c r="L207" i="13"/>
  <c r="R207" i="13"/>
  <c r="AA208" i="13" s="1"/>
  <c r="S418" i="7"/>
  <c r="K318" i="12" s="1"/>
  <c r="L318" i="12" s="1"/>
  <c r="M318" i="12" s="1"/>
  <c r="BV207" i="13" l="1"/>
  <c r="BY207" i="13"/>
  <c r="BA207" i="13"/>
  <c r="BD207" i="13" s="1"/>
  <c r="H318" i="12"/>
  <c r="I318" i="12" s="1"/>
  <c r="AK208" i="13"/>
  <c r="AT208" i="13" s="1"/>
  <c r="CC207" i="13"/>
  <c r="N319" i="12"/>
  <c r="BR207" i="13"/>
  <c r="BS208" i="13" s="1"/>
  <c r="Q207" i="13"/>
  <c r="Z208" i="13" s="1"/>
  <c r="F418" i="7" s="1"/>
  <c r="K207" i="13"/>
  <c r="O207" i="13"/>
  <c r="BU207" i="13" l="1"/>
  <c r="BX207" i="13"/>
  <c r="J319" i="12"/>
  <c r="AW208" i="13"/>
  <c r="AZ208" i="13" s="1"/>
  <c r="AJ208" i="13"/>
  <c r="AS208" i="13" s="1"/>
  <c r="CB207" i="13"/>
  <c r="N207" i="13"/>
  <c r="BH208" i="13"/>
  <c r="BQ208" i="13"/>
  <c r="J208" i="13"/>
  <c r="BN208" i="13"/>
  <c r="BC208" i="13" l="1"/>
  <c r="AV208" i="13"/>
  <c r="AY208" i="13" s="1"/>
  <c r="AI208" i="13"/>
  <c r="AR208" i="13" s="1"/>
  <c r="CA207" i="13"/>
  <c r="CD207" i="13" s="1"/>
  <c r="CE207" i="13" s="1"/>
  <c r="I208" i="13"/>
  <c r="BP208" i="13"/>
  <c r="BM208" i="13"/>
  <c r="M208" i="13"/>
  <c r="S208" i="13"/>
  <c r="AB209" i="13" s="1"/>
  <c r="I419" i="7"/>
  <c r="P419" i="7"/>
  <c r="Q419" i="7"/>
  <c r="R419" i="7"/>
  <c r="H419" i="7"/>
  <c r="K419" i="7"/>
  <c r="N419" i="7"/>
  <c r="G419" i="7"/>
  <c r="O419" i="7"/>
  <c r="J419" i="7"/>
  <c r="BW208" i="13" l="1"/>
  <c r="BZ208" i="13"/>
  <c r="BB208" i="13"/>
  <c r="AU208" i="13"/>
  <c r="AX208" i="13" s="1"/>
  <c r="S419" i="7"/>
  <c r="K319" i="12" s="1"/>
  <c r="L319" i="12" s="1"/>
  <c r="M319" i="12" s="1"/>
  <c r="P208" i="13"/>
  <c r="L208" i="13"/>
  <c r="R208" i="13"/>
  <c r="AA209" i="13" s="1"/>
  <c r="H208" i="13"/>
  <c r="BO208" i="13"/>
  <c r="BL208" i="13"/>
  <c r="L419" i="7"/>
  <c r="G319" i="12" s="1"/>
  <c r="BV208" i="13" l="1"/>
  <c r="BY208" i="13"/>
  <c r="BA208" i="13"/>
  <c r="BD208" i="13" s="1"/>
  <c r="H319" i="12"/>
  <c r="I319" i="12" s="1"/>
  <c r="AK209" i="13"/>
  <c r="AT209" i="13" s="1"/>
  <c r="CC208" i="13"/>
  <c r="N320" i="12"/>
  <c r="BR208" i="13"/>
  <c r="BS209" i="13" s="1"/>
  <c r="K208" i="13"/>
  <c r="Q208" i="13"/>
  <c r="Z209" i="13" s="1"/>
  <c r="F419" i="7" s="1"/>
  <c r="O208" i="13"/>
  <c r="BU208" i="13" l="1"/>
  <c r="BX208" i="13"/>
  <c r="J320" i="12"/>
  <c r="AW209" i="13"/>
  <c r="AZ209" i="13" s="1"/>
  <c r="AJ209" i="13"/>
  <c r="AS209" i="13" s="1"/>
  <c r="CB208" i="13"/>
  <c r="N208" i="13"/>
  <c r="J209" i="13"/>
  <c r="BQ209" i="13"/>
  <c r="BN209" i="13"/>
  <c r="BH209" i="13"/>
  <c r="BC209" i="13" l="1"/>
  <c r="AV209" i="13"/>
  <c r="AY209" i="13" s="1"/>
  <c r="AI209" i="13"/>
  <c r="AR209" i="13" s="1"/>
  <c r="CA208" i="13"/>
  <c r="CD208" i="13" s="1"/>
  <c r="CE208" i="13" s="1"/>
  <c r="BP209" i="13"/>
  <c r="I209" i="13"/>
  <c r="BM209" i="13"/>
  <c r="K420" i="7"/>
  <c r="Q420" i="7"/>
  <c r="G420" i="7"/>
  <c r="O420" i="7"/>
  <c r="P420" i="7"/>
  <c r="I420" i="7"/>
  <c r="J420" i="7"/>
  <c r="H420" i="7"/>
  <c r="N420" i="7"/>
  <c r="R420" i="7"/>
  <c r="M209" i="13"/>
  <c r="S209" i="13"/>
  <c r="AB210" i="13" s="1"/>
  <c r="BW209" i="13" l="1"/>
  <c r="BZ209" i="13"/>
  <c r="BB209" i="13"/>
  <c r="AU209" i="13"/>
  <c r="AX209" i="13" s="1"/>
  <c r="BO209" i="13"/>
  <c r="H209" i="13"/>
  <c r="BL209" i="13"/>
  <c r="S420" i="7"/>
  <c r="K320" i="12" s="1"/>
  <c r="L320" i="12" s="1"/>
  <c r="M320" i="12" s="1"/>
  <c r="L209" i="13"/>
  <c r="R209" i="13"/>
  <c r="AA210" i="13" s="1"/>
  <c r="P209" i="13"/>
  <c r="L420" i="7"/>
  <c r="G320" i="12" s="1"/>
  <c r="BV209" i="13" l="1"/>
  <c r="BY209" i="13"/>
  <c r="H320" i="12"/>
  <c r="I320" i="12" s="1"/>
  <c r="BA209" i="13"/>
  <c r="BD209" i="13" s="1"/>
  <c r="AK210" i="13"/>
  <c r="AT210" i="13" s="1"/>
  <c r="CC209" i="13"/>
  <c r="Q209" i="13"/>
  <c r="Z210" i="13" s="1"/>
  <c r="F420" i="7" s="1"/>
  <c r="K209" i="13"/>
  <c r="BR209" i="13"/>
  <c r="BS210" i="13" s="1"/>
  <c r="O209" i="13"/>
  <c r="N321" i="12"/>
  <c r="BU209" i="13" l="1"/>
  <c r="BX209" i="13"/>
  <c r="J321" i="12"/>
  <c r="AW210" i="13"/>
  <c r="AZ210" i="13" s="1"/>
  <c r="AJ210" i="13"/>
  <c r="AS210" i="13" s="1"/>
  <c r="CB209" i="13"/>
  <c r="J210" i="13"/>
  <c r="BQ210" i="13"/>
  <c r="BN210" i="13"/>
  <c r="N209" i="13"/>
  <c r="BH210" i="13"/>
  <c r="BC210" i="13" l="1"/>
  <c r="AV210" i="13"/>
  <c r="AY210" i="13" s="1"/>
  <c r="AI210" i="13"/>
  <c r="AR210" i="13" s="1"/>
  <c r="CA209" i="13"/>
  <c r="CD209" i="13" s="1"/>
  <c r="CE209" i="13" s="1"/>
  <c r="BP210" i="13"/>
  <c r="I210" i="13"/>
  <c r="BM210" i="13"/>
  <c r="S210" i="13"/>
  <c r="AB211" i="13" s="1"/>
  <c r="M210" i="13"/>
  <c r="K421" i="7"/>
  <c r="G421" i="7"/>
  <c r="J421" i="7"/>
  <c r="P421" i="7"/>
  <c r="Q421" i="7"/>
  <c r="H421" i="7"/>
  <c r="I421" i="7"/>
  <c r="N421" i="7"/>
  <c r="O421" i="7"/>
  <c r="R421" i="7"/>
  <c r="BW210" i="13" l="1"/>
  <c r="BZ210" i="13"/>
  <c r="BB210" i="13"/>
  <c r="AU210" i="13"/>
  <c r="AX210" i="13" s="1"/>
  <c r="H210" i="13"/>
  <c r="BO210" i="13"/>
  <c r="BL210" i="13"/>
  <c r="R210" i="13"/>
  <c r="AA211" i="13" s="1"/>
  <c r="L210" i="13"/>
  <c r="S421" i="7"/>
  <c r="K321" i="12" s="1"/>
  <c r="L321" i="12" s="1"/>
  <c r="M321" i="12" s="1"/>
  <c r="P210" i="13"/>
  <c r="L421" i="7"/>
  <c r="G321" i="12" s="1"/>
  <c r="BV210" i="13" l="1"/>
  <c r="BY210" i="13"/>
  <c r="H321" i="12"/>
  <c r="I321" i="12" s="1"/>
  <c r="BA210" i="13"/>
  <c r="BD210" i="13" s="1"/>
  <c r="AK211" i="13"/>
  <c r="AT211" i="13" s="1"/>
  <c r="CC210" i="13"/>
  <c r="O210" i="13"/>
  <c r="K210" i="13"/>
  <c r="BR210" i="13"/>
  <c r="BS211" i="13" s="1"/>
  <c r="Q210" i="13"/>
  <c r="Z211" i="13" s="1"/>
  <c r="F421" i="7" s="1"/>
  <c r="N322" i="12"/>
  <c r="BU210" i="13" l="1"/>
  <c r="BX210" i="13"/>
  <c r="J322" i="12"/>
  <c r="AW211" i="13"/>
  <c r="AZ211" i="13" s="1"/>
  <c r="AJ211" i="13"/>
  <c r="AS211" i="13" s="1"/>
  <c r="CB210" i="13"/>
  <c r="BQ211" i="13"/>
  <c r="BN211" i="13"/>
  <c r="J211" i="13"/>
  <c r="N210" i="13"/>
  <c r="BH211" i="13"/>
  <c r="BC211" i="13" l="1"/>
  <c r="AV211" i="13"/>
  <c r="AY211" i="13" s="1"/>
  <c r="AI211" i="13"/>
  <c r="AR211" i="13" s="1"/>
  <c r="CA210" i="13"/>
  <c r="CD210" i="13" s="1"/>
  <c r="M211" i="13"/>
  <c r="S211" i="13"/>
  <c r="AB212" i="13" s="1"/>
  <c r="I211" i="13"/>
  <c r="BP211" i="13"/>
  <c r="BM211" i="13"/>
  <c r="I422" i="7"/>
  <c r="K422" i="7"/>
  <c r="G422" i="7"/>
  <c r="Q422" i="7"/>
  <c r="N422" i="7"/>
  <c r="P422" i="7"/>
  <c r="J422" i="7"/>
  <c r="O422" i="7"/>
  <c r="H422" i="7"/>
  <c r="R422" i="7"/>
  <c r="BW211" i="13" l="1"/>
  <c r="BZ211" i="13"/>
  <c r="BB211" i="13"/>
  <c r="AU211" i="13"/>
  <c r="AX211" i="13" s="1"/>
  <c r="CE210" i="13"/>
  <c r="L422" i="7"/>
  <c r="G322" i="12" s="1"/>
  <c r="P211" i="13"/>
  <c r="S422" i="7"/>
  <c r="K322" i="12" s="1"/>
  <c r="L322" i="12" s="1"/>
  <c r="M322" i="12" s="1"/>
  <c r="L211" i="13"/>
  <c r="R211" i="13"/>
  <c r="AA212" i="13" s="1"/>
  <c r="H211" i="13"/>
  <c r="BO211" i="13"/>
  <c r="BL211" i="13"/>
  <c r="BV211" i="13" l="1"/>
  <c r="BY211" i="13"/>
  <c r="BA211" i="13"/>
  <c r="BD211" i="13" s="1"/>
  <c r="H322" i="12"/>
  <c r="I322" i="12" s="1"/>
  <c r="AK212" i="13"/>
  <c r="AT212" i="13" s="1"/>
  <c r="CC211" i="13"/>
  <c r="K211" i="13"/>
  <c r="BR211" i="13"/>
  <c r="BS212" i="13" s="1"/>
  <c r="Q211" i="13"/>
  <c r="Z212" i="13" s="1"/>
  <c r="F422" i="7" s="1"/>
  <c r="N323" i="12"/>
  <c r="O211" i="13"/>
  <c r="BU211" i="13" l="1"/>
  <c r="BX211" i="13"/>
  <c r="J323" i="12"/>
  <c r="AW212" i="13"/>
  <c r="AZ212" i="13" s="1"/>
  <c r="AJ212" i="13"/>
  <c r="AS212" i="13" s="1"/>
  <c r="CB211" i="13"/>
  <c r="BH212" i="13"/>
  <c r="N211" i="13"/>
  <c r="J212" i="13"/>
  <c r="BQ212" i="13"/>
  <c r="BN212" i="13"/>
  <c r="BC212" i="13" l="1"/>
  <c r="AV212" i="13"/>
  <c r="AY212" i="13" s="1"/>
  <c r="AI212" i="13"/>
  <c r="AR212" i="13" s="1"/>
  <c r="CA211" i="13"/>
  <c r="CD211" i="13" s="1"/>
  <c r="CE211" i="13" s="1"/>
  <c r="M212" i="13"/>
  <c r="S212" i="13"/>
  <c r="AB213" i="13" s="1"/>
  <c r="Q423" i="7"/>
  <c r="R423" i="7"/>
  <c r="I423" i="7"/>
  <c r="N423" i="7"/>
  <c r="H423" i="7"/>
  <c r="O423" i="7"/>
  <c r="K423" i="7"/>
  <c r="P423" i="7"/>
  <c r="G423" i="7"/>
  <c r="J423" i="7"/>
  <c r="I212" i="13"/>
  <c r="BP212" i="13"/>
  <c r="BM212" i="13"/>
  <c r="BW212" i="13" l="1"/>
  <c r="BZ212" i="13"/>
  <c r="BB212" i="13"/>
  <c r="AU212" i="13"/>
  <c r="AX212" i="13" s="1"/>
  <c r="L423" i="7"/>
  <c r="G323" i="12" s="1"/>
  <c r="H212" i="13"/>
  <c r="BO212" i="13"/>
  <c r="BL212" i="13"/>
  <c r="S423" i="7"/>
  <c r="K323" i="12" s="1"/>
  <c r="L323" i="12" s="1"/>
  <c r="M323" i="12" s="1"/>
  <c r="L212" i="13"/>
  <c r="R212" i="13"/>
  <c r="AA213" i="13" s="1"/>
  <c r="P212" i="13"/>
  <c r="BV212" i="13" l="1"/>
  <c r="BY212" i="13"/>
  <c r="BA212" i="13"/>
  <c r="BD212" i="13" s="1"/>
  <c r="H323" i="12"/>
  <c r="I323" i="12" s="1"/>
  <c r="AK213" i="13"/>
  <c r="AT213" i="13" s="1"/>
  <c r="CC212" i="13"/>
  <c r="O212" i="13"/>
  <c r="N324" i="12"/>
  <c r="K212" i="13"/>
  <c r="Q212" i="13"/>
  <c r="Z213" i="13" s="1"/>
  <c r="F423" i="7" s="1"/>
  <c r="BR212" i="13"/>
  <c r="BS213" i="13" s="1"/>
  <c r="BU212" i="13" l="1"/>
  <c r="BX212" i="13"/>
  <c r="J324" i="12"/>
  <c r="AW213" i="13"/>
  <c r="AZ213" i="13" s="1"/>
  <c r="AJ213" i="13"/>
  <c r="AS213" i="13" s="1"/>
  <c r="CB212" i="13"/>
  <c r="N212" i="13"/>
  <c r="BH213" i="13"/>
  <c r="BQ213" i="13"/>
  <c r="J213" i="13"/>
  <c r="BN213" i="13"/>
  <c r="BC213" i="13" l="1"/>
  <c r="AV213" i="13"/>
  <c r="AY213" i="13" s="1"/>
  <c r="AI213" i="13"/>
  <c r="AR213" i="13" s="1"/>
  <c r="CA212" i="13"/>
  <c r="CD212" i="13" s="1"/>
  <c r="CE212" i="13" s="1"/>
  <c r="S213" i="13"/>
  <c r="AB214" i="13" s="1"/>
  <c r="M213" i="13"/>
  <c r="BP213" i="13"/>
  <c r="I213" i="13"/>
  <c r="BM213" i="13"/>
  <c r="N424" i="7"/>
  <c r="P424" i="7"/>
  <c r="H424" i="7"/>
  <c r="I424" i="7"/>
  <c r="G424" i="7"/>
  <c r="Q424" i="7"/>
  <c r="O424" i="7"/>
  <c r="K424" i="7"/>
  <c r="R424" i="7"/>
  <c r="J424" i="7"/>
  <c r="BW213" i="13" l="1"/>
  <c r="BZ213" i="13"/>
  <c r="BB213" i="13"/>
  <c r="AU213" i="13"/>
  <c r="AX213" i="13" s="1"/>
  <c r="L424" i="7"/>
  <c r="G324" i="12" s="1"/>
  <c r="P213" i="13"/>
  <c r="S424" i="7"/>
  <c r="K324" i="12" s="1"/>
  <c r="L324" i="12" s="1"/>
  <c r="M324" i="12" s="1"/>
  <c r="H213" i="13"/>
  <c r="BO213" i="13"/>
  <c r="BL213" i="13"/>
  <c r="R213" i="13"/>
  <c r="AA214" i="13" s="1"/>
  <c r="L213" i="13"/>
  <c r="BV213" i="13" l="1"/>
  <c r="BY213" i="13"/>
  <c r="BA213" i="13"/>
  <c r="BD213" i="13" s="1"/>
  <c r="H324" i="12"/>
  <c r="I324" i="12" s="1"/>
  <c r="AK214" i="13"/>
  <c r="AT214" i="13" s="1"/>
  <c r="CC213" i="13"/>
  <c r="O213" i="13"/>
  <c r="N325" i="12"/>
  <c r="Q213" i="13"/>
  <c r="Z214" i="13" s="1"/>
  <c r="F424" i="7" s="1"/>
  <c r="BR213" i="13"/>
  <c r="BS214" i="13" s="1"/>
  <c r="K213" i="13"/>
  <c r="BU213" i="13" l="1"/>
  <c r="BX213" i="13"/>
  <c r="J325" i="12"/>
  <c r="AW214" i="13"/>
  <c r="AZ214" i="13" s="1"/>
  <c r="AJ214" i="13"/>
  <c r="AS214" i="13" s="1"/>
  <c r="CB213" i="13"/>
  <c r="BH214" i="13"/>
  <c r="N213" i="13"/>
  <c r="BQ214" i="13"/>
  <c r="J214" i="13"/>
  <c r="BN214" i="13"/>
  <c r="BC214" i="13" l="1"/>
  <c r="AV214" i="13"/>
  <c r="AY214" i="13" s="1"/>
  <c r="AI214" i="13"/>
  <c r="AR214" i="13" s="1"/>
  <c r="CA213" i="13"/>
  <c r="CD213" i="13" s="1"/>
  <c r="CE213" i="13" s="1"/>
  <c r="S214" i="13"/>
  <c r="AB215" i="13" s="1"/>
  <c r="M214" i="13"/>
  <c r="G425" i="7"/>
  <c r="N425" i="7"/>
  <c r="P425" i="7"/>
  <c r="K425" i="7"/>
  <c r="H425" i="7"/>
  <c r="O425" i="7"/>
  <c r="I425" i="7"/>
  <c r="J425" i="7"/>
  <c r="R425" i="7"/>
  <c r="Q425" i="7"/>
  <c r="I214" i="13"/>
  <c r="BP214" i="13"/>
  <c r="BM214" i="13"/>
  <c r="BW214" i="13" l="1"/>
  <c r="BZ214" i="13"/>
  <c r="BB214" i="13"/>
  <c r="AU214" i="13"/>
  <c r="AX214" i="13" s="1"/>
  <c r="L214" i="13"/>
  <c r="R214" i="13"/>
  <c r="AA215" i="13" s="1"/>
  <c r="S425" i="7"/>
  <c r="K325" i="12" s="1"/>
  <c r="L325" i="12" s="1"/>
  <c r="M325" i="12" s="1"/>
  <c r="P214" i="13"/>
  <c r="L425" i="7"/>
  <c r="G325" i="12" s="1"/>
  <c r="BO214" i="13"/>
  <c r="H214" i="13"/>
  <c r="BL214" i="13"/>
  <c r="BV214" i="13" l="1"/>
  <c r="BY214" i="13"/>
  <c r="H325" i="12"/>
  <c r="I325" i="12" s="1"/>
  <c r="BA214" i="13"/>
  <c r="BD214" i="13" s="1"/>
  <c r="AK215" i="13"/>
  <c r="AT215" i="13" s="1"/>
  <c r="CC214" i="13"/>
  <c r="Q214" i="13"/>
  <c r="Z215" i="13" s="1"/>
  <c r="F425" i="7" s="1"/>
  <c r="K214" i="13"/>
  <c r="BR214" i="13"/>
  <c r="BS215" i="13" s="1"/>
  <c r="N326" i="12"/>
  <c r="O214" i="13"/>
  <c r="BU214" i="13" l="1"/>
  <c r="BX214" i="13"/>
  <c r="J326" i="12"/>
  <c r="AW215" i="13"/>
  <c r="AZ215" i="13" s="1"/>
  <c r="AJ215" i="13"/>
  <c r="AS215" i="13" s="1"/>
  <c r="CB214" i="13"/>
  <c r="N214" i="13"/>
  <c r="BH215" i="13"/>
  <c r="BQ215" i="13"/>
  <c r="J215" i="13"/>
  <c r="BN215" i="13"/>
  <c r="BC215" i="13" l="1"/>
  <c r="AV215" i="13"/>
  <c r="AY215" i="13" s="1"/>
  <c r="AI215" i="13"/>
  <c r="AR215" i="13" s="1"/>
  <c r="CA214" i="13"/>
  <c r="CD214" i="13" s="1"/>
  <c r="CE214" i="13" s="1"/>
  <c r="M215" i="13"/>
  <c r="S215" i="13"/>
  <c r="AB216" i="13" s="1"/>
  <c r="BP215" i="13"/>
  <c r="I215" i="13"/>
  <c r="BM215" i="13"/>
  <c r="J426" i="7"/>
  <c r="I426" i="7"/>
  <c r="H426" i="7"/>
  <c r="N426" i="7"/>
  <c r="Q426" i="7"/>
  <c r="P426" i="7"/>
  <c r="G426" i="7"/>
  <c r="R426" i="7"/>
  <c r="O426" i="7"/>
  <c r="K426" i="7"/>
  <c r="BW215" i="13" l="1"/>
  <c r="BZ215" i="13"/>
  <c r="BB215" i="13"/>
  <c r="AU215" i="13"/>
  <c r="AX215" i="13" s="1"/>
  <c r="S426" i="7"/>
  <c r="K326" i="12" s="1"/>
  <c r="L326" i="12" s="1"/>
  <c r="M326" i="12" s="1"/>
  <c r="BO215" i="13"/>
  <c r="H215" i="13"/>
  <c r="BL215" i="13"/>
  <c r="L426" i="7"/>
  <c r="G326" i="12" s="1"/>
  <c r="R215" i="13"/>
  <c r="AA216" i="13" s="1"/>
  <c r="L215" i="13"/>
  <c r="P215" i="13"/>
  <c r="BV215" i="13" l="1"/>
  <c r="BY215" i="13"/>
  <c r="BA215" i="13"/>
  <c r="BD215" i="13" s="1"/>
  <c r="H326" i="12"/>
  <c r="I326" i="12" s="1"/>
  <c r="AK216" i="13"/>
  <c r="AT216" i="13" s="1"/>
  <c r="CC215" i="13"/>
  <c r="K215" i="13"/>
  <c r="Q215" i="13"/>
  <c r="Z216" i="13" s="1"/>
  <c r="F426" i="7" s="1"/>
  <c r="BR215" i="13"/>
  <c r="BS216" i="13" s="1"/>
  <c r="N327" i="12"/>
  <c r="O215" i="13"/>
  <c r="BU215" i="13" l="1"/>
  <c r="BX215" i="13"/>
  <c r="J327" i="12"/>
  <c r="AW216" i="13"/>
  <c r="AZ216" i="13" s="1"/>
  <c r="AJ216" i="13"/>
  <c r="AS216" i="13" s="1"/>
  <c r="CB215" i="13"/>
  <c r="J216" i="13"/>
  <c r="BQ216" i="13"/>
  <c r="BN216" i="13"/>
  <c r="N215" i="13"/>
  <c r="BH216" i="13"/>
  <c r="BC216" i="13" l="1"/>
  <c r="AV216" i="13"/>
  <c r="AY216" i="13" s="1"/>
  <c r="AI216" i="13"/>
  <c r="AR216" i="13" s="1"/>
  <c r="CA215" i="13"/>
  <c r="CD215" i="13" s="1"/>
  <c r="I216" i="13"/>
  <c r="BP216" i="13"/>
  <c r="BM216" i="13"/>
  <c r="S216" i="13"/>
  <c r="AB217" i="13" s="1"/>
  <c r="M216" i="13"/>
  <c r="Q427" i="7"/>
  <c r="G427" i="7"/>
  <c r="O427" i="7"/>
  <c r="P427" i="7"/>
  <c r="J427" i="7"/>
  <c r="K427" i="7"/>
  <c r="R427" i="7"/>
  <c r="I427" i="7"/>
  <c r="N427" i="7"/>
  <c r="H427" i="7"/>
  <c r="BW216" i="13" l="1"/>
  <c r="BZ216" i="13"/>
  <c r="BB216" i="13"/>
  <c r="AU216" i="13"/>
  <c r="AX216" i="13" s="1"/>
  <c r="CE215" i="13"/>
  <c r="L427" i="7"/>
  <c r="G327" i="12" s="1"/>
  <c r="R216" i="13"/>
  <c r="AA217" i="13" s="1"/>
  <c r="L216" i="13"/>
  <c r="P216" i="13"/>
  <c r="BO216" i="13"/>
  <c r="H216" i="13"/>
  <c r="BL216" i="13"/>
  <c r="S427" i="7"/>
  <c r="K327" i="12" s="1"/>
  <c r="L327" i="12" s="1"/>
  <c r="M327" i="12" s="1"/>
  <c r="BV216" i="13" l="1"/>
  <c r="BY216" i="13"/>
  <c r="H327" i="12"/>
  <c r="I327" i="12" s="1"/>
  <c r="BA216" i="13"/>
  <c r="BD216" i="13" s="1"/>
  <c r="AK217" i="13"/>
  <c r="AT217" i="13" s="1"/>
  <c r="CC216" i="13"/>
  <c r="O216" i="13"/>
  <c r="N328" i="12"/>
  <c r="K216" i="13"/>
  <c r="BR216" i="13"/>
  <c r="BS217" i="13" s="1"/>
  <c r="Q216" i="13"/>
  <c r="Z217" i="13" s="1"/>
  <c r="F427" i="7" s="1"/>
  <c r="BU216" i="13" l="1"/>
  <c r="BX216" i="13"/>
  <c r="J328" i="12"/>
  <c r="AW217" i="13"/>
  <c r="AZ217" i="13" s="1"/>
  <c r="AJ217" i="13"/>
  <c r="AS217" i="13" s="1"/>
  <c r="CB216" i="13"/>
  <c r="BH217" i="13"/>
  <c r="N216" i="13"/>
  <c r="BQ217" i="13"/>
  <c r="J217" i="13"/>
  <c r="BN217" i="13"/>
  <c r="BC217" i="13" l="1"/>
  <c r="AV217" i="13"/>
  <c r="AY217" i="13" s="1"/>
  <c r="AI217" i="13"/>
  <c r="AR217" i="13" s="1"/>
  <c r="CA216" i="13"/>
  <c r="CD216" i="13" s="1"/>
  <c r="CE216" i="13" s="1"/>
  <c r="G428" i="7"/>
  <c r="I428" i="7"/>
  <c r="N428" i="7"/>
  <c r="J428" i="7"/>
  <c r="Q428" i="7"/>
  <c r="H428" i="7"/>
  <c r="P428" i="7"/>
  <c r="O428" i="7"/>
  <c r="R428" i="7"/>
  <c r="K428" i="7"/>
  <c r="S217" i="13"/>
  <c r="AB218" i="13" s="1"/>
  <c r="M217" i="13"/>
  <c r="BP217" i="13"/>
  <c r="I217" i="13"/>
  <c r="BM217" i="13"/>
  <c r="BW217" i="13" l="1"/>
  <c r="BZ217" i="13"/>
  <c r="BB217" i="13"/>
  <c r="AU217" i="13"/>
  <c r="AX217" i="13" s="1"/>
  <c r="P217" i="13"/>
  <c r="L428" i="7"/>
  <c r="G328" i="12" s="1"/>
  <c r="S428" i="7"/>
  <c r="K328" i="12" s="1"/>
  <c r="L328" i="12" s="1"/>
  <c r="M328" i="12" s="1"/>
  <c r="R217" i="13"/>
  <c r="AA218" i="13" s="1"/>
  <c r="L217" i="13"/>
  <c r="BL217" i="13"/>
  <c r="H217" i="13"/>
  <c r="BO217" i="13"/>
  <c r="BV217" i="13" l="1"/>
  <c r="BY217" i="13"/>
  <c r="H328" i="12"/>
  <c r="I328" i="12" s="1"/>
  <c r="BA217" i="13"/>
  <c r="BD217" i="13" s="1"/>
  <c r="AK218" i="13"/>
  <c r="AT218" i="13" s="1"/>
  <c r="CC217" i="13"/>
  <c r="BR217" i="13"/>
  <c r="BS218" i="13" s="1"/>
  <c r="K217" i="13"/>
  <c r="Q217" i="13"/>
  <c r="Z218" i="13" s="1"/>
  <c r="F428" i="7" s="1"/>
  <c r="N329" i="12"/>
  <c r="O217" i="13"/>
  <c r="BU217" i="13" l="1"/>
  <c r="BX217" i="13"/>
  <c r="J329" i="12"/>
  <c r="AW218" i="13"/>
  <c r="AZ218" i="13" s="1"/>
  <c r="AJ218" i="13"/>
  <c r="AS218" i="13" s="1"/>
  <c r="CB217" i="13"/>
  <c r="BH218" i="13"/>
  <c r="BQ218" i="13"/>
  <c r="J218" i="13"/>
  <c r="BN218" i="13"/>
  <c r="N217" i="13"/>
  <c r="BC218" i="13" l="1"/>
  <c r="AV218" i="13"/>
  <c r="AY218" i="13" s="1"/>
  <c r="AI218" i="13"/>
  <c r="AR218" i="13" s="1"/>
  <c r="CA217" i="13"/>
  <c r="CD217" i="13" s="1"/>
  <c r="I218" i="13"/>
  <c r="BP218" i="13"/>
  <c r="BM218" i="13"/>
  <c r="J429" i="7"/>
  <c r="P429" i="7"/>
  <c r="G429" i="7"/>
  <c r="R429" i="7"/>
  <c r="K429" i="7"/>
  <c r="O429" i="7"/>
  <c r="H429" i="7"/>
  <c r="Q429" i="7"/>
  <c r="N429" i="7"/>
  <c r="I429" i="7"/>
  <c r="M218" i="13"/>
  <c r="S218" i="13"/>
  <c r="AB219" i="13" s="1"/>
  <c r="BW218" i="13" l="1"/>
  <c r="BZ218" i="13"/>
  <c r="BB218" i="13"/>
  <c r="AU218" i="13"/>
  <c r="AX218" i="13" s="1"/>
  <c r="CE217" i="13"/>
  <c r="S429" i="7"/>
  <c r="K329" i="12" s="1"/>
  <c r="L329" i="12" s="1"/>
  <c r="M329" i="12" s="1"/>
  <c r="P218" i="13"/>
  <c r="L429" i="7"/>
  <c r="G329" i="12" s="1"/>
  <c r="L218" i="13"/>
  <c r="R218" i="13"/>
  <c r="AA219" i="13" s="1"/>
  <c r="H218" i="13"/>
  <c r="BO218" i="13"/>
  <c r="BL218" i="13"/>
  <c r="BV218" i="13" l="1"/>
  <c r="BY218" i="13"/>
  <c r="H329" i="12"/>
  <c r="I329" i="12" s="1"/>
  <c r="BA218" i="13"/>
  <c r="BD218" i="13" s="1"/>
  <c r="AK219" i="13"/>
  <c r="AT219" i="13" s="1"/>
  <c r="CC218" i="13"/>
  <c r="O218" i="13"/>
  <c r="K218" i="13"/>
  <c r="Q218" i="13"/>
  <c r="Z219" i="13" s="1"/>
  <c r="F429" i="7" s="1"/>
  <c r="BR218" i="13"/>
  <c r="BS219" i="13" s="1"/>
  <c r="N330" i="12"/>
  <c r="BU218" i="13" l="1"/>
  <c r="BX218" i="13"/>
  <c r="J330" i="12"/>
  <c r="AW219" i="13"/>
  <c r="AZ219" i="13" s="1"/>
  <c r="AJ219" i="13"/>
  <c r="AS219" i="13" s="1"/>
  <c r="CB218" i="13"/>
  <c r="BQ219" i="13"/>
  <c r="J219" i="13"/>
  <c r="BN219" i="13"/>
  <c r="BH219" i="13"/>
  <c r="N218" i="13"/>
  <c r="BC219" i="13" l="1"/>
  <c r="AV219" i="13"/>
  <c r="AY219" i="13" s="1"/>
  <c r="AI219" i="13"/>
  <c r="AR219" i="13" s="1"/>
  <c r="CA218" i="13"/>
  <c r="CD218" i="13" s="1"/>
  <c r="BP219" i="13"/>
  <c r="I219" i="13"/>
  <c r="BM219" i="13"/>
  <c r="S219" i="13"/>
  <c r="AB220" i="13" s="1"/>
  <c r="M219" i="13"/>
  <c r="Q430" i="7"/>
  <c r="R430" i="7"/>
  <c r="P430" i="7"/>
  <c r="H430" i="7"/>
  <c r="O430" i="7"/>
  <c r="N430" i="7"/>
  <c r="J430" i="7"/>
  <c r="I430" i="7"/>
  <c r="G430" i="7"/>
  <c r="K430" i="7"/>
  <c r="BW219" i="13" l="1"/>
  <c r="BZ219" i="13"/>
  <c r="BB219" i="13"/>
  <c r="AU219" i="13"/>
  <c r="AX219" i="13" s="1"/>
  <c r="CE218" i="13"/>
  <c r="BO219" i="13"/>
  <c r="H219" i="13"/>
  <c r="BL219" i="13"/>
  <c r="R219" i="13"/>
  <c r="AA220" i="13" s="1"/>
  <c r="L219" i="13"/>
  <c r="S430" i="7"/>
  <c r="K330" i="12" s="1"/>
  <c r="L330" i="12" s="1"/>
  <c r="M330" i="12" s="1"/>
  <c r="L430" i="7"/>
  <c r="G330" i="12" s="1"/>
  <c r="P219" i="13"/>
  <c r="BV219" i="13" l="1"/>
  <c r="BY219" i="13"/>
  <c r="BA219" i="13"/>
  <c r="BD219" i="13" s="1"/>
  <c r="H330" i="12"/>
  <c r="I330" i="12" s="1"/>
  <c r="AK220" i="13"/>
  <c r="AT220" i="13" s="1"/>
  <c r="CC219" i="13"/>
  <c r="N331" i="12"/>
  <c r="K219" i="13"/>
  <c r="BR219" i="13"/>
  <c r="BS220" i="13" s="1"/>
  <c r="Q219" i="13"/>
  <c r="Z220" i="13" s="1"/>
  <c r="F430" i="7" s="1"/>
  <c r="O219" i="13"/>
  <c r="BU219" i="13" l="1"/>
  <c r="BX219" i="13"/>
  <c r="J331" i="12"/>
  <c r="AW220" i="13"/>
  <c r="AZ220" i="13" s="1"/>
  <c r="AJ220" i="13"/>
  <c r="AS220" i="13" s="1"/>
  <c r="CB219" i="13"/>
  <c r="BH220" i="13"/>
  <c r="BQ220" i="13"/>
  <c r="BN220" i="13"/>
  <c r="J220" i="13"/>
  <c r="N219" i="13"/>
  <c r="BC220" i="13" l="1"/>
  <c r="AV220" i="13"/>
  <c r="AY220" i="13" s="1"/>
  <c r="AI220" i="13"/>
  <c r="AR220" i="13" s="1"/>
  <c r="CA219" i="13"/>
  <c r="CD219" i="13" s="1"/>
  <c r="BM220" i="13"/>
  <c r="BP220" i="13"/>
  <c r="I220" i="13"/>
  <c r="H431" i="7"/>
  <c r="Q431" i="7"/>
  <c r="G431" i="7"/>
  <c r="R431" i="7"/>
  <c r="I431" i="7"/>
  <c r="N431" i="7"/>
  <c r="O431" i="7"/>
  <c r="J431" i="7"/>
  <c r="P431" i="7"/>
  <c r="K431" i="7"/>
  <c r="M220" i="13"/>
  <c r="S220" i="13"/>
  <c r="AB221" i="13" s="1"/>
  <c r="BW220" i="13" l="1"/>
  <c r="BZ220" i="13"/>
  <c r="BB220" i="13"/>
  <c r="AU220" i="13"/>
  <c r="AX220" i="13" s="1"/>
  <c r="CE219" i="13"/>
  <c r="P220" i="13"/>
  <c r="S431" i="7"/>
  <c r="K331" i="12" s="1"/>
  <c r="L331" i="12" s="1"/>
  <c r="M331" i="12" s="1"/>
  <c r="R220" i="13"/>
  <c r="AA221" i="13" s="1"/>
  <c r="L220" i="13"/>
  <c r="L431" i="7"/>
  <c r="G331" i="12" s="1"/>
  <c r="BO220" i="13"/>
  <c r="H220" i="13"/>
  <c r="BL220" i="13"/>
  <c r="BV220" i="13" l="1"/>
  <c r="BY220" i="13"/>
  <c r="BA220" i="13"/>
  <c r="BD220" i="13" s="1"/>
  <c r="H331" i="12"/>
  <c r="I331" i="12" s="1"/>
  <c r="AK221" i="13"/>
  <c r="AT221" i="13" s="1"/>
  <c r="CC220" i="13"/>
  <c r="O220" i="13"/>
  <c r="K220" i="13"/>
  <c r="BR220" i="13"/>
  <c r="BS221" i="13" s="1"/>
  <c r="Q220" i="13"/>
  <c r="Z221" i="13" s="1"/>
  <c r="F431" i="7" s="1"/>
  <c r="N332" i="12"/>
  <c r="BU220" i="13" l="1"/>
  <c r="BX220" i="13"/>
  <c r="J332" i="12"/>
  <c r="AW221" i="13"/>
  <c r="AZ221" i="13" s="1"/>
  <c r="AJ221" i="13"/>
  <c r="AS221" i="13" s="1"/>
  <c r="CB220" i="13"/>
  <c r="BQ221" i="13"/>
  <c r="BN221" i="13"/>
  <c r="J221" i="13"/>
  <c r="BH221" i="13"/>
  <c r="N220" i="13"/>
  <c r="BC221" i="13" l="1"/>
  <c r="AV221" i="13"/>
  <c r="AY221" i="13" s="1"/>
  <c r="AI221" i="13"/>
  <c r="AR221" i="13" s="1"/>
  <c r="CA220" i="13"/>
  <c r="CD220" i="13" s="1"/>
  <c r="Q432" i="7"/>
  <c r="I432" i="7"/>
  <c r="H432" i="7"/>
  <c r="N432" i="7"/>
  <c r="G432" i="7"/>
  <c r="P432" i="7"/>
  <c r="R432" i="7"/>
  <c r="J432" i="7"/>
  <c r="O432" i="7"/>
  <c r="K432" i="7"/>
  <c r="S221" i="13"/>
  <c r="AB222" i="13" s="1"/>
  <c r="M221" i="13"/>
  <c r="I221" i="13"/>
  <c r="BP221" i="13"/>
  <c r="BM221" i="13"/>
  <c r="BW221" i="13" l="1"/>
  <c r="BZ221" i="13"/>
  <c r="BB221" i="13"/>
  <c r="AU221" i="13"/>
  <c r="AX221" i="13" s="1"/>
  <c r="CE220" i="13"/>
  <c r="P221" i="13"/>
  <c r="S432" i="7"/>
  <c r="K332" i="12" s="1"/>
  <c r="L332" i="12" s="1"/>
  <c r="M332" i="12" s="1"/>
  <c r="L221" i="13"/>
  <c r="R221" i="13"/>
  <c r="AA222" i="13" s="1"/>
  <c r="L432" i="7"/>
  <c r="G332" i="12" s="1"/>
  <c r="BL221" i="13"/>
  <c r="BO221" i="13"/>
  <c r="H221" i="13"/>
  <c r="BV221" i="13" l="1"/>
  <c r="BY221" i="13"/>
  <c r="H332" i="12"/>
  <c r="I332" i="12" s="1"/>
  <c r="BA221" i="13"/>
  <c r="BD221" i="13" s="1"/>
  <c r="AK222" i="13"/>
  <c r="AT222" i="13" s="1"/>
  <c r="CC221" i="13"/>
  <c r="N333" i="12"/>
  <c r="K221" i="13"/>
  <c r="Q221" i="13"/>
  <c r="Z222" i="13" s="1"/>
  <c r="F432" i="7" s="1"/>
  <c r="BR221" i="13"/>
  <c r="BS222" i="13" s="1"/>
  <c r="O221" i="13"/>
  <c r="BU221" i="13" l="1"/>
  <c r="BX221" i="13"/>
  <c r="J333" i="12"/>
  <c r="AW222" i="13"/>
  <c r="AZ222" i="13" s="1"/>
  <c r="AJ222" i="13"/>
  <c r="AS222" i="13" s="1"/>
  <c r="CB221" i="13"/>
  <c r="N221" i="13"/>
  <c r="BQ222" i="13"/>
  <c r="BN222" i="13"/>
  <c r="J222" i="13"/>
  <c r="BH222" i="13"/>
  <c r="BC222" i="13" l="1"/>
  <c r="AV222" i="13"/>
  <c r="AY222" i="13" s="1"/>
  <c r="AI222" i="13"/>
  <c r="AR222" i="13" s="1"/>
  <c r="CA221" i="13"/>
  <c r="CD221" i="13" s="1"/>
  <c r="CE221" i="13" s="1"/>
  <c r="P433" i="7"/>
  <c r="O433" i="7"/>
  <c r="K433" i="7"/>
  <c r="Q433" i="7"/>
  <c r="I433" i="7"/>
  <c r="N433" i="7"/>
  <c r="G433" i="7"/>
  <c r="H433" i="7"/>
  <c r="J433" i="7"/>
  <c r="R433" i="7"/>
  <c r="BP222" i="13"/>
  <c r="I222" i="13"/>
  <c r="BM222" i="13"/>
  <c r="M222" i="13"/>
  <c r="S222" i="13"/>
  <c r="AB223" i="13" s="1"/>
  <c r="BW222" i="13" l="1"/>
  <c r="BZ222" i="13"/>
  <c r="BB222" i="13"/>
  <c r="AU222" i="13"/>
  <c r="AX222" i="13" s="1"/>
  <c r="BO222" i="13"/>
  <c r="H222" i="13"/>
  <c r="BL222" i="13"/>
  <c r="L222" i="13"/>
  <c r="R222" i="13"/>
  <c r="AA223" i="13" s="1"/>
  <c r="S433" i="7"/>
  <c r="K333" i="12" s="1"/>
  <c r="L333" i="12" s="1"/>
  <c r="M333" i="12" s="1"/>
  <c r="P222" i="13"/>
  <c r="L433" i="7"/>
  <c r="G333" i="12" s="1"/>
  <c r="BV222" i="13" l="1"/>
  <c r="BY222" i="13"/>
  <c r="H333" i="12"/>
  <c r="I333" i="12" s="1"/>
  <c r="BA222" i="13"/>
  <c r="BD222" i="13" s="1"/>
  <c r="AK223" i="13"/>
  <c r="AT223" i="13" s="1"/>
  <c r="CC222" i="13"/>
  <c r="K222" i="13"/>
  <c r="BR222" i="13"/>
  <c r="BS223" i="13" s="1"/>
  <c r="Q222" i="13"/>
  <c r="Z223" i="13" s="1"/>
  <c r="F433" i="7" s="1"/>
  <c r="O222" i="13"/>
  <c r="N334" i="12"/>
  <c r="BU222" i="13" l="1"/>
  <c r="BX222" i="13"/>
  <c r="J334" i="12"/>
  <c r="AW223" i="13"/>
  <c r="AZ223" i="13" s="1"/>
  <c r="AJ223" i="13"/>
  <c r="AS223" i="13" s="1"/>
  <c r="CB222" i="13"/>
  <c r="BH223" i="13"/>
  <c r="BQ223" i="13"/>
  <c r="BN223" i="13"/>
  <c r="J223" i="13"/>
  <c r="N222" i="13"/>
  <c r="BC223" i="13" l="1"/>
  <c r="AV223" i="13"/>
  <c r="AY223" i="13" s="1"/>
  <c r="AI223" i="13"/>
  <c r="AR223" i="13" s="1"/>
  <c r="CA222" i="13"/>
  <c r="CD222" i="13" s="1"/>
  <c r="P434" i="7"/>
  <c r="I434" i="7"/>
  <c r="Q434" i="7"/>
  <c r="R434" i="7"/>
  <c r="O434" i="7"/>
  <c r="N434" i="7"/>
  <c r="J434" i="7"/>
  <c r="G434" i="7"/>
  <c r="K434" i="7"/>
  <c r="H434" i="7"/>
  <c r="BM223" i="13"/>
  <c r="I223" i="13"/>
  <c r="BP223" i="13"/>
  <c r="M223" i="13"/>
  <c r="S223" i="13"/>
  <c r="AB224" i="13" s="1"/>
  <c r="BW223" i="13" l="1"/>
  <c r="BZ223" i="13"/>
  <c r="BB223" i="13"/>
  <c r="AU223" i="13"/>
  <c r="AX223" i="13" s="1"/>
  <c r="CE222" i="13"/>
  <c r="P223" i="13"/>
  <c r="L223" i="13"/>
  <c r="R223" i="13"/>
  <c r="AA224" i="13" s="1"/>
  <c r="S434" i="7"/>
  <c r="K334" i="12" s="1"/>
  <c r="L334" i="12" s="1"/>
  <c r="M334" i="12" s="1"/>
  <c r="BO223" i="13"/>
  <c r="BL223" i="13"/>
  <c r="H223" i="13"/>
  <c r="L434" i="7"/>
  <c r="G334" i="12" s="1"/>
  <c r="BV223" i="13" l="1"/>
  <c r="BY223" i="13"/>
  <c r="H334" i="12"/>
  <c r="I334" i="12" s="1"/>
  <c r="BA223" i="13"/>
  <c r="BD223" i="13" s="1"/>
  <c r="AK224" i="13"/>
  <c r="AT224" i="13" s="1"/>
  <c r="CC223" i="13"/>
  <c r="N335" i="12"/>
  <c r="K223" i="13"/>
  <c r="Q223" i="13"/>
  <c r="Z224" i="13" s="1"/>
  <c r="F434" i="7" s="1"/>
  <c r="BR223" i="13"/>
  <c r="BS224" i="13" s="1"/>
  <c r="O223" i="13"/>
  <c r="BU223" i="13" l="1"/>
  <c r="BX223" i="13"/>
  <c r="J335" i="12"/>
  <c r="AW224" i="13"/>
  <c r="AZ224" i="13" s="1"/>
  <c r="AJ224" i="13"/>
  <c r="AS224" i="13" s="1"/>
  <c r="CB223" i="13"/>
  <c r="N223" i="13"/>
  <c r="J224" i="13"/>
  <c r="BQ224" i="13"/>
  <c r="BN224" i="13"/>
  <c r="BH224" i="13"/>
  <c r="BC224" i="13" l="1"/>
  <c r="AV224" i="13"/>
  <c r="AY224" i="13" s="1"/>
  <c r="AI224" i="13"/>
  <c r="AR224" i="13" s="1"/>
  <c r="CA223" i="13"/>
  <c r="CD223" i="13" s="1"/>
  <c r="R435" i="7"/>
  <c r="Q435" i="7"/>
  <c r="N435" i="7"/>
  <c r="O435" i="7"/>
  <c r="G435" i="7"/>
  <c r="P435" i="7"/>
  <c r="H435" i="7"/>
  <c r="K435" i="7"/>
  <c r="J435" i="7"/>
  <c r="I435" i="7"/>
  <c r="BP224" i="13"/>
  <c r="I224" i="13"/>
  <c r="BM224" i="13"/>
  <c r="M224" i="13"/>
  <c r="S224" i="13"/>
  <c r="AB225" i="13" s="1"/>
  <c r="BW224" i="13" l="1"/>
  <c r="BZ224" i="13"/>
  <c r="BB224" i="13"/>
  <c r="AU224" i="13"/>
  <c r="AX224" i="13" s="1"/>
  <c r="CE223" i="13"/>
  <c r="L435" i="7"/>
  <c r="G335" i="12" s="1"/>
  <c r="P224" i="13"/>
  <c r="BL224" i="13"/>
  <c r="H224" i="13"/>
  <c r="BO224" i="13"/>
  <c r="R224" i="13"/>
  <c r="AA225" i="13" s="1"/>
  <c r="L224" i="13"/>
  <c r="S435" i="7"/>
  <c r="K335" i="12" s="1"/>
  <c r="L335" i="12" s="1"/>
  <c r="M335" i="12" s="1"/>
  <c r="BV224" i="13" l="1"/>
  <c r="BY224" i="13"/>
  <c r="BA224" i="13"/>
  <c r="BD224" i="13" s="1"/>
  <c r="H335" i="12"/>
  <c r="I335" i="12" s="1"/>
  <c r="AK225" i="13"/>
  <c r="AT225" i="13" s="1"/>
  <c r="CC224" i="13"/>
  <c r="N336" i="12"/>
  <c r="BR224" i="13"/>
  <c r="BS225" i="13" s="1"/>
  <c r="K224" i="13"/>
  <c r="Q224" i="13"/>
  <c r="Z225" i="13" s="1"/>
  <c r="F435" i="7" s="1"/>
  <c r="O224" i="13"/>
  <c r="BU224" i="13" l="1"/>
  <c r="BX224" i="13"/>
  <c r="J336" i="12"/>
  <c r="AW225" i="13"/>
  <c r="AZ225" i="13" s="1"/>
  <c r="AJ225" i="13"/>
  <c r="AS225" i="13" s="1"/>
  <c r="CB224" i="13"/>
  <c r="BH225" i="13"/>
  <c r="N224" i="13"/>
  <c r="BQ225" i="13"/>
  <c r="J225" i="13"/>
  <c r="BN225" i="13"/>
  <c r="BC225" i="13" l="1"/>
  <c r="AV225" i="13"/>
  <c r="AY225" i="13" s="1"/>
  <c r="AI225" i="13"/>
  <c r="AR225" i="13" s="1"/>
  <c r="CA224" i="13"/>
  <c r="CD224" i="13" s="1"/>
  <c r="CE224" i="13" s="1"/>
  <c r="Q436" i="7"/>
  <c r="I436" i="7"/>
  <c r="N436" i="7"/>
  <c r="J436" i="7"/>
  <c r="O436" i="7"/>
  <c r="P436" i="7"/>
  <c r="K436" i="7"/>
  <c r="R436" i="7"/>
  <c r="H436" i="7"/>
  <c r="G436" i="7"/>
  <c r="S225" i="13"/>
  <c r="AB226" i="13" s="1"/>
  <c r="M225" i="13"/>
  <c r="BM225" i="13"/>
  <c r="BP225" i="13"/>
  <c r="I225" i="13"/>
  <c r="BW225" i="13" l="1"/>
  <c r="BZ225" i="13"/>
  <c r="BB225" i="13"/>
  <c r="AU225" i="13"/>
  <c r="AX225" i="13" s="1"/>
  <c r="S436" i="7"/>
  <c r="K336" i="12" s="1"/>
  <c r="L336" i="12" s="1"/>
  <c r="M336" i="12" s="1"/>
  <c r="BO225" i="13"/>
  <c r="H225" i="13"/>
  <c r="BL225" i="13"/>
  <c r="L436" i="7"/>
  <c r="G336" i="12" s="1"/>
  <c r="P225" i="13"/>
  <c r="R225" i="13"/>
  <c r="AA226" i="13" s="1"/>
  <c r="L225" i="13"/>
  <c r="BV225" i="13" l="1"/>
  <c r="BY225" i="13"/>
  <c r="BA225" i="13"/>
  <c r="BD225" i="13" s="1"/>
  <c r="H336" i="12"/>
  <c r="I336" i="12" s="1"/>
  <c r="AK226" i="13"/>
  <c r="AT226" i="13" s="1"/>
  <c r="CC225" i="13"/>
  <c r="N337" i="12"/>
  <c r="K225" i="13"/>
  <c r="BR225" i="13"/>
  <c r="BS226" i="13" s="1"/>
  <c r="Q225" i="13"/>
  <c r="Z226" i="13" s="1"/>
  <c r="F436" i="7" s="1"/>
  <c r="O225" i="13"/>
  <c r="BU225" i="13" l="1"/>
  <c r="BX225" i="13"/>
  <c r="J337" i="12"/>
  <c r="AW226" i="13"/>
  <c r="AZ226" i="13" s="1"/>
  <c r="AJ226" i="13"/>
  <c r="AS226" i="13" s="1"/>
  <c r="CB225" i="13"/>
  <c r="J226" i="13"/>
  <c r="BQ226" i="13"/>
  <c r="BN226" i="13"/>
  <c r="N225" i="13"/>
  <c r="BH226" i="13"/>
  <c r="BC226" i="13" l="1"/>
  <c r="AV226" i="13"/>
  <c r="AY226" i="13" s="1"/>
  <c r="AI226" i="13"/>
  <c r="AR226" i="13" s="1"/>
  <c r="CA225" i="13"/>
  <c r="CD225" i="13" s="1"/>
  <c r="CE225" i="13" s="1"/>
  <c r="N437" i="7"/>
  <c r="P437" i="7"/>
  <c r="H437" i="7"/>
  <c r="K437" i="7"/>
  <c r="I437" i="7"/>
  <c r="O437" i="7"/>
  <c r="Q437" i="7"/>
  <c r="G437" i="7"/>
  <c r="R437" i="7"/>
  <c r="J437" i="7"/>
  <c r="S226" i="13"/>
  <c r="AB227" i="13" s="1"/>
  <c r="M226" i="13"/>
  <c r="BM226" i="13"/>
  <c r="I226" i="13"/>
  <c r="BP226" i="13"/>
  <c r="BW226" i="13" l="1"/>
  <c r="BZ226" i="13"/>
  <c r="BB226" i="13"/>
  <c r="AU226" i="13"/>
  <c r="AX226" i="13" s="1"/>
  <c r="BL226" i="13"/>
  <c r="BO226" i="13"/>
  <c r="H226" i="13"/>
  <c r="L437" i="7"/>
  <c r="G337" i="12" s="1"/>
  <c r="S437" i="7"/>
  <c r="K337" i="12" s="1"/>
  <c r="L337" i="12" s="1"/>
  <c r="M337" i="12" s="1"/>
  <c r="R226" i="13"/>
  <c r="AA227" i="13" s="1"/>
  <c r="L226" i="13"/>
  <c r="P226" i="13"/>
  <c r="BV226" i="13" l="1"/>
  <c r="BY226" i="13"/>
  <c r="H337" i="12"/>
  <c r="I337" i="12" s="1"/>
  <c r="BA226" i="13"/>
  <c r="BD226" i="13" s="1"/>
  <c r="AK227" i="13"/>
  <c r="AT227" i="13" s="1"/>
  <c r="CC226" i="13"/>
  <c r="O226" i="13"/>
  <c r="N338" i="12"/>
  <c r="K226" i="13"/>
  <c r="Q226" i="13"/>
  <c r="Z227" i="13" s="1"/>
  <c r="F437" i="7" s="1"/>
  <c r="BR226" i="13"/>
  <c r="BS227" i="13" s="1"/>
  <c r="BU226" i="13" l="1"/>
  <c r="BX226" i="13"/>
  <c r="J338" i="12"/>
  <c r="AW227" i="13"/>
  <c r="AZ227" i="13" s="1"/>
  <c r="AJ227" i="13"/>
  <c r="AS227" i="13" s="1"/>
  <c r="CB226" i="13"/>
  <c r="BH227" i="13"/>
  <c r="BN227" i="13"/>
  <c r="BQ227" i="13"/>
  <c r="J227" i="13"/>
  <c r="N226" i="13"/>
  <c r="BC227" i="13" l="1"/>
  <c r="AV227" i="13"/>
  <c r="AY227" i="13" s="1"/>
  <c r="AI227" i="13"/>
  <c r="AR227" i="13" s="1"/>
  <c r="CA226" i="13"/>
  <c r="CD226" i="13" s="1"/>
  <c r="CE226" i="13" s="1"/>
  <c r="M227" i="13"/>
  <c r="S227" i="13"/>
  <c r="AB228" i="13" s="1"/>
  <c r="N438" i="7"/>
  <c r="K438" i="7"/>
  <c r="R438" i="7"/>
  <c r="H438" i="7"/>
  <c r="I438" i="7"/>
  <c r="O438" i="7"/>
  <c r="P438" i="7"/>
  <c r="Q438" i="7"/>
  <c r="G438" i="7"/>
  <c r="J438" i="7"/>
  <c r="I227" i="13"/>
  <c r="BP227" i="13"/>
  <c r="BM227" i="13"/>
  <c r="BW227" i="13" l="1"/>
  <c r="BZ227" i="13"/>
  <c r="BB227" i="13"/>
  <c r="AU227" i="13"/>
  <c r="AX227" i="13" s="1"/>
  <c r="P227" i="13"/>
  <c r="BO227" i="13"/>
  <c r="H227" i="13"/>
  <c r="BL227" i="13"/>
  <c r="L438" i="7"/>
  <c r="G338" i="12" s="1"/>
  <c r="S438" i="7"/>
  <c r="K338" i="12" s="1"/>
  <c r="L338" i="12" s="1"/>
  <c r="M338" i="12" s="1"/>
  <c r="L227" i="13"/>
  <c r="R227" i="13"/>
  <c r="AA228" i="13" s="1"/>
  <c r="BV227" i="13" l="1"/>
  <c r="BY227" i="13"/>
  <c r="H338" i="12"/>
  <c r="I338" i="12" s="1"/>
  <c r="BA227" i="13"/>
  <c r="BD227" i="13" s="1"/>
  <c r="AK228" i="13"/>
  <c r="AT228" i="13" s="1"/>
  <c r="CC227" i="13"/>
  <c r="O227" i="13"/>
  <c r="N339" i="12"/>
  <c r="K227" i="13"/>
  <c r="Q227" i="13"/>
  <c r="Z228" i="13" s="1"/>
  <c r="F438" i="7" s="1"/>
  <c r="BR227" i="13"/>
  <c r="BS228" i="13" s="1"/>
  <c r="BU227" i="13" l="1"/>
  <c r="BX227" i="13"/>
  <c r="J339" i="12"/>
  <c r="AW228" i="13"/>
  <c r="AZ228" i="13" s="1"/>
  <c r="AJ228" i="13"/>
  <c r="AS228" i="13" s="1"/>
  <c r="CB227" i="13"/>
  <c r="BH228" i="13"/>
  <c r="N227" i="13"/>
  <c r="J228" i="13"/>
  <c r="BN228" i="13"/>
  <c r="BQ228" i="13"/>
  <c r="BC228" i="13" l="1"/>
  <c r="AV228" i="13"/>
  <c r="AY228" i="13" s="1"/>
  <c r="AI228" i="13"/>
  <c r="AR228" i="13" s="1"/>
  <c r="CA227" i="13"/>
  <c r="CD227" i="13" s="1"/>
  <c r="S228" i="13"/>
  <c r="AB229" i="13" s="1"/>
  <c r="M228" i="13"/>
  <c r="I228" i="13"/>
  <c r="BP228" i="13"/>
  <c r="BM228" i="13"/>
  <c r="H439" i="7"/>
  <c r="P439" i="7"/>
  <c r="I439" i="7"/>
  <c r="K439" i="7"/>
  <c r="R439" i="7"/>
  <c r="N439" i="7"/>
  <c r="J439" i="7"/>
  <c r="G439" i="7"/>
  <c r="Q439" i="7"/>
  <c r="O439" i="7"/>
  <c r="BW228" i="13" l="1"/>
  <c r="BZ228" i="13"/>
  <c r="BB228" i="13"/>
  <c r="AU228" i="13"/>
  <c r="AX228" i="13" s="1"/>
  <c r="CE227" i="13"/>
  <c r="S439" i="7"/>
  <c r="K339" i="12" s="1"/>
  <c r="L339" i="12" s="1"/>
  <c r="M339" i="12" s="1"/>
  <c r="L439" i="7"/>
  <c r="G339" i="12" s="1"/>
  <c r="BL228" i="13"/>
  <c r="BO228" i="13"/>
  <c r="H228" i="13"/>
  <c r="P228" i="13"/>
  <c r="R228" i="13"/>
  <c r="AA229" i="13" s="1"/>
  <c r="L228" i="13"/>
  <c r="BV228" i="13" l="1"/>
  <c r="BY228" i="13"/>
  <c r="BA228" i="13"/>
  <c r="BD228" i="13" s="1"/>
  <c r="H339" i="12"/>
  <c r="I339" i="12" s="1"/>
  <c r="AK229" i="13"/>
  <c r="AT229" i="13" s="1"/>
  <c r="CC228" i="13"/>
  <c r="N340" i="12"/>
  <c r="O228" i="13"/>
  <c r="BR228" i="13"/>
  <c r="BS229" i="13" s="1"/>
  <c r="K228" i="13"/>
  <c r="Q228" i="13"/>
  <c r="Z229" i="13" s="1"/>
  <c r="F439" i="7" s="1"/>
  <c r="BU228" i="13" l="1"/>
  <c r="BX228" i="13"/>
  <c r="J340" i="12"/>
  <c r="AW229" i="13"/>
  <c r="AZ229" i="13" s="1"/>
  <c r="AJ229" i="13"/>
  <c r="AS229" i="13" s="1"/>
  <c r="CB228" i="13"/>
  <c r="BN229" i="13"/>
  <c r="J229" i="13"/>
  <c r="BQ229" i="13"/>
  <c r="N228" i="13"/>
  <c r="BH229" i="13"/>
  <c r="BC229" i="13" l="1"/>
  <c r="AV229" i="13"/>
  <c r="AY229" i="13" s="1"/>
  <c r="AI229" i="13"/>
  <c r="AR229" i="13" s="1"/>
  <c r="CA228" i="13"/>
  <c r="CD228" i="13" s="1"/>
  <c r="CE228" i="13" s="1"/>
  <c r="BP229" i="13"/>
  <c r="I229" i="13"/>
  <c r="BM229" i="13"/>
  <c r="M229" i="13"/>
  <c r="S229" i="13"/>
  <c r="AB230" i="13" s="1"/>
  <c r="N440" i="7"/>
  <c r="G440" i="7"/>
  <c r="H440" i="7"/>
  <c r="Q440" i="7"/>
  <c r="O440" i="7"/>
  <c r="R440" i="7"/>
  <c r="K440" i="7"/>
  <c r="J440" i="7"/>
  <c r="I440" i="7"/>
  <c r="P440" i="7"/>
  <c r="BW229" i="13" l="1"/>
  <c r="BZ229" i="13"/>
  <c r="BB229" i="13"/>
  <c r="AU229" i="13"/>
  <c r="AX229" i="13" s="1"/>
  <c r="H229" i="13"/>
  <c r="BO229" i="13"/>
  <c r="BL229" i="13"/>
  <c r="L440" i="7"/>
  <c r="G340" i="12" s="1"/>
  <c r="P229" i="13"/>
  <c r="S440" i="7"/>
  <c r="K340" i="12" s="1"/>
  <c r="L340" i="12" s="1"/>
  <c r="M340" i="12" s="1"/>
  <c r="L229" i="13"/>
  <c r="R229" i="13"/>
  <c r="AA230" i="13" s="1"/>
  <c r="BV229" i="13" l="1"/>
  <c r="BY229" i="13"/>
  <c r="H340" i="12"/>
  <c r="I340" i="12" s="1"/>
  <c r="BA229" i="13"/>
  <c r="BD229" i="13" s="1"/>
  <c r="AK230" i="13"/>
  <c r="AT230" i="13" s="1"/>
  <c r="CC229" i="13"/>
  <c r="N341" i="12"/>
  <c r="O229" i="13"/>
  <c r="K229" i="13"/>
  <c r="Q229" i="13"/>
  <c r="Z230" i="13" s="1"/>
  <c r="F440" i="7" s="1"/>
  <c r="BR229" i="13"/>
  <c r="BS230" i="13" s="1"/>
  <c r="BU229" i="13" l="1"/>
  <c r="BX229" i="13"/>
  <c r="J341" i="12"/>
  <c r="AW230" i="13"/>
  <c r="AZ230" i="13" s="1"/>
  <c r="AJ230" i="13"/>
  <c r="AS230" i="13" s="1"/>
  <c r="CB229" i="13"/>
  <c r="BN230" i="13"/>
  <c r="BQ230" i="13"/>
  <c r="J230" i="13"/>
  <c r="BH230" i="13"/>
  <c r="N229" i="13"/>
  <c r="BC230" i="13" l="1"/>
  <c r="AV230" i="13"/>
  <c r="AY230" i="13" s="1"/>
  <c r="AI230" i="13"/>
  <c r="AR230" i="13" s="1"/>
  <c r="CA229" i="13"/>
  <c r="CD229" i="13" s="1"/>
  <c r="I441" i="7"/>
  <c r="N441" i="7"/>
  <c r="Q441" i="7"/>
  <c r="J441" i="7"/>
  <c r="K441" i="7"/>
  <c r="G441" i="7"/>
  <c r="H441" i="7"/>
  <c r="R441" i="7"/>
  <c r="O441" i="7"/>
  <c r="P441" i="7"/>
  <c r="BP230" i="13"/>
  <c r="I230" i="13"/>
  <c r="BM230" i="13"/>
  <c r="M230" i="13"/>
  <c r="S230" i="13"/>
  <c r="AB231" i="13" s="1"/>
  <c r="BW230" i="13" l="1"/>
  <c r="BZ230" i="13"/>
  <c r="BB230" i="13"/>
  <c r="AU230" i="13"/>
  <c r="AX230" i="13" s="1"/>
  <c r="CE229" i="13"/>
  <c r="L441" i="7"/>
  <c r="G341" i="12" s="1"/>
  <c r="H230" i="13"/>
  <c r="BO230" i="13"/>
  <c r="BL230" i="13"/>
  <c r="S441" i="7"/>
  <c r="K341" i="12" s="1"/>
  <c r="L341" i="12" s="1"/>
  <c r="M341" i="12" s="1"/>
  <c r="L230" i="13"/>
  <c r="R230" i="13"/>
  <c r="AA231" i="13" s="1"/>
  <c r="P230" i="13"/>
  <c r="BV230" i="13" l="1"/>
  <c r="BY230" i="13"/>
  <c r="BA230" i="13"/>
  <c r="BD230" i="13" s="1"/>
  <c r="H341" i="12"/>
  <c r="I341" i="12" s="1"/>
  <c r="AK231" i="13"/>
  <c r="AT231" i="13" s="1"/>
  <c r="CC230" i="13"/>
  <c r="Q230" i="13"/>
  <c r="Z231" i="13" s="1"/>
  <c r="F441" i="7" s="1"/>
  <c r="K230" i="13"/>
  <c r="BR230" i="13"/>
  <c r="BS231" i="13" s="1"/>
  <c r="O230" i="13"/>
  <c r="N342" i="12"/>
  <c r="BU230" i="13" l="1"/>
  <c r="BX230" i="13"/>
  <c r="J342" i="12"/>
  <c r="AW231" i="13"/>
  <c r="AZ231" i="13" s="1"/>
  <c r="AJ231" i="13"/>
  <c r="AS231" i="13" s="1"/>
  <c r="CB230" i="13"/>
  <c r="BH231" i="13"/>
  <c r="N230" i="13"/>
  <c r="BN231" i="13"/>
  <c r="J231" i="13"/>
  <c r="BQ231" i="13"/>
  <c r="BC231" i="13" l="1"/>
  <c r="AV231" i="13"/>
  <c r="AY231" i="13" s="1"/>
  <c r="AI231" i="13"/>
  <c r="AR231" i="13" s="1"/>
  <c r="CA230" i="13"/>
  <c r="CD230" i="13" s="1"/>
  <c r="S231" i="13"/>
  <c r="AB232" i="13" s="1"/>
  <c r="M231" i="13"/>
  <c r="G442" i="7"/>
  <c r="I442" i="7"/>
  <c r="H442" i="7"/>
  <c r="P442" i="7"/>
  <c r="Q442" i="7"/>
  <c r="O442" i="7"/>
  <c r="K442" i="7"/>
  <c r="R442" i="7"/>
  <c r="N442" i="7"/>
  <c r="J442" i="7"/>
  <c r="I231" i="13"/>
  <c r="BP231" i="13"/>
  <c r="BM231" i="13"/>
  <c r="BW231" i="13" l="1"/>
  <c r="BZ231" i="13"/>
  <c r="BB231" i="13"/>
  <c r="AU231" i="13"/>
  <c r="AX231" i="13" s="1"/>
  <c r="CE230" i="13"/>
  <c r="L231" i="13"/>
  <c r="R231" i="13"/>
  <c r="AA232" i="13" s="1"/>
  <c r="L442" i="7"/>
  <c r="G342" i="12" s="1"/>
  <c r="S442" i="7"/>
  <c r="K342" i="12" s="1"/>
  <c r="L342" i="12" s="1"/>
  <c r="M342" i="12" s="1"/>
  <c r="BO231" i="13"/>
  <c r="H231" i="13"/>
  <c r="BL231" i="13"/>
  <c r="P231" i="13"/>
  <c r="BV231" i="13" l="1"/>
  <c r="BY231" i="13"/>
  <c r="BA231" i="13"/>
  <c r="BD231" i="13" s="1"/>
  <c r="H342" i="12"/>
  <c r="I342" i="12" s="1"/>
  <c r="AK232" i="13"/>
  <c r="AT232" i="13" s="1"/>
  <c r="CC231" i="13"/>
  <c r="N343" i="12"/>
  <c r="O231" i="13"/>
  <c r="BR231" i="13"/>
  <c r="BS232" i="13" s="1"/>
  <c r="K231" i="13"/>
  <c r="Q231" i="13"/>
  <c r="Z232" i="13" s="1"/>
  <c r="F442" i="7" s="1"/>
  <c r="BU231" i="13" l="1"/>
  <c r="BX231" i="13"/>
  <c r="J343" i="12"/>
  <c r="AW232" i="13"/>
  <c r="AZ232" i="13" s="1"/>
  <c r="AJ232" i="13"/>
  <c r="AS232" i="13" s="1"/>
  <c r="CB231" i="13"/>
  <c r="BN232" i="13"/>
  <c r="BQ232" i="13"/>
  <c r="J232" i="13"/>
  <c r="N231" i="13"/>
  <c r="BH232" i="13"/>
  <c r="BC232" i="13" l="1"/>
  <c r="AV232" i="13"/>
  <c r="AY232" i="13" s="1"/>
  <c r="AI232" i="13"/>
  <c r="AR232" i="13" s="1"/>
  <c r="CA231" i="13"/>
  <c r="CD231" i="13" s="1"/>
  <c r="O443" i="7"/>
  <c r="G443" i="7"/>
  <c r="R443" i="7"/>
  <c r="I443" i="7"/>
  <c r="K443" i="7"/>
  <c r="P443" i="7"/>
  <c r="Q443" i="7"/>
  <c r="N443" i="7"/>
  <c r="J443" i="7"/>
  <c r="H443" i="7"/>
  <c r="BP232" i="13"/>
  <c r="I232" i="13"/>
  <c r="BM232" i="13"/>
  <c r="M232" i="13"/>
  <c r="S232" i="13"/>
  <c r="AB233" i="13" s="1"/>
  <c r="BW232" i="13" l="1"/>
  <c r="BZ232" i="13"/>
  <c r="BB232" i="13"/>
  <c r="AU232" i="13"/>
  <c r="AX232" i="13" s="1"/>
  <c r="CE231" i="13"/>
  <c r="BL232" i="13"/>
  <c r="BO232" i="13"/>
  <c r="H232" i="13"/>
  <c r="S443" i="7"/>
  <c r="K343" i="12" s="1"/>
  <c r="L343" i="12" s="1"/>
  <c r="M343" i="12" s="1"/>
  <c r="L443" i="7"/>
  <c r="G343" i="12" s="1"/>
  <c r="L232" i="13"/>
  <c r="R232" i="13"/>
  <c r="AA233" i="13" s="1"/>
  <c r="P232" i="13"/>
  <c r="BV232" i="13" l="1"/>
  <c r="BY232" i="13"/>
  <c r="BA232" i="13"/>
  <c r="BD232" i="13" s="1"/>
  <c r="H343" i="12"/>
  <c r="I343" i="12" s="1"/>
  <c r="AK233" i="13"/>
  <c r="AT233" i="13" s="1"/>
  <c r="CC232" i="13"/>
  <c r="N344" i="12"/>
  <c r="O232" i="13"/>
  <c r="K232" i="13"/>
  <c r="Q232" i="13"/>
  <c r="Z233" i="13" s="1"/>
  <c r="F443" i="7" s="1"/>
  <c r="BR232" i="13"/>
  <c r="BS233" i="13" s="1"/>
  <c r="BU232" i="13" l="1"/>
  <c r="BX232" i="13"/>
  <c r="J344" i="12"/>
  <c r="AW233" i="13"/>
  <c r="AZ233" i="13" s="1"/>
  <c r="AJ233" i="13"/>
  <c r="AS233" i="13" s="1"/>
  <c r="CB232" i="13"/>
  <c r="N232" i="13"/>
  <c r="BH233" i="13"/>
  <c r="J233" i="13"/>
  <c r="BQ233" i="13"/>
  <c r="BN233" i="13"/>
  <c r="BC233" i="13" l="1"/>
  <c r="AV233" i="13"/>
  <c r="AY233" i="13" s="1"/>
  <c r="AI233" i="13"/>
  <c r="AR233" i="13" s="1"/>
  <c r="CA232" i="13"/>
  <c r="CD232" i="13" s="1"/>
  <c r="I233" i="13"/>
  <c r="BP233" i="13"/>
  <c r="BM233" i="13"/>
  <c r="G444" i="7"/>
  <c r="P444" i="7"/>
  <c r="R444" i="7"/>
  <c r="Q444" i="7"/>
  <c r="J444" i="7"/>
  <c r="O444" i="7"/>
  <c r="I444" i="7"/>
  <c r="H444" i="7"/>
  <c r="N444" i="7"/>
  <c r="K444" i="7"/>
  <c r="S233" i="13"/>
  <c r="AB234" i="13" s="1"/>
  <c r="M233" i="13"/>
  <c r="BW233" i="13" l="1"/>
  <c r="BZ233" i="13"/>
  <c r="BB233" i="13"/>
  <c r="AU233" i="13"/>
  <c r="AX233" i="13" s="1"/>
  <c r="CE232" i="13"/>
  <c r="L444" i="7"/>
  <c r="G344" i="12" s="1"/>
  <c r="L233" i="13"/>
  <c r="R233" i="13"/>
  <c r="AA234" i="13" s="1"/>
  <c r="BO233" i="13"/>
  <c r="H233" i="13"/>
  <c r="BL233" i="13"/>
  <c r="S444" i="7"/>
  <c r="K344" i="12" s="1"/>
  <c r="L344" i="12" s="1"/>
  <c r="M344" i="12" s="1"/>
  <c r="P233" i="13"/>
  <c r="BV233" i="13" l="1"/>
  <c r="BY233" i="13"/>
  <c r="BA233" i="13"/>
  <c r="BD233" i="13" s="1"/>
  <c r="H344" i="12"/>
  <c r="I344" i="12" s="1"/>
  <c r="AK234" i="13"/>
  <c r="AT234" i="13" s="1"/>
  <c r="CC233" i="13"/>
  <c r="N345" i="12"/>
  <c r="K233" i="13"/>
  <c r="BR233" i="13"/>
  <c r="BS234" i="13" s="1"/>
  <c r="Q233" i="13"/>
  <c r="Z234" i="13" s="1"/>
  <c r="F444" i="7" s="1"/>
  <c r="O233" i="13"/>
  <c r="BU233" i="13" l="1"/>
  <c r="BX233" i="13"/>
  <c r="J345" i="12"/>
  <c r="AW234" i="13"/>
  <c r="AZ234" i="13" s="1"/>
  <c r="AJ234" i="13"/>
  <c r="AS234" i="13" s="1"/>
  <c r="CB233" i="13"/>
  <c r="N233" i="13"/>
  <c r="BN234" i="13"/>
  <c r="J234" i="13"/>
  <c r="BQ234" i="13"/>
  <c r="BH234" i="13"/>
  <c r="BC234" i="13" l="1"/>
  <c r="AV234" i="13"/>
  <c r="AY234" i="13" s="1"/>
  <c r="AI234" i="13"/>
  <c r="AR234" i="13" s="1"/>
  <c r="CA233" i="13"/>
  <c r="CD233" i="13" s="1"/>
  <c r="CE233" i="13" s="1"/>
  <c r="G445" i="7"/>
  <c r="R445" i="7"/>
  <c r="N445" i="7"/>
  <c r="J445" i="7"/>
  <c r="Q445" i="7"/>
  <c r="O445" i="7"/>
  <c r="I445" i="7"/>
  <c r="H445" i="7"/>
  <c r="P445" i="7"/>
  <c r="K445" i="7"/>
  <c r="BP234" i="13"/>
  <c r="I234" i="13"/>
  <c r="BM234" i="13"/>
  <c r="M234" i="13"/>
  <c r="S234" i="13"/>
  <c r="AB235" i="13" s="1"/>
  <c r="BW234" i="13" l="1"/>
  <c r="BZ234" i="13"/>
  <c r="BB234" i="13"/>
  <c r="AU234" i="13"/>
  <c r="AX234" i="13" s="1"/>
  <c r="S445" i="7"/>
  <c r="K345" i="12" s="1"/>
  <c r="L345" i="12" s="1"/>
  <c r="M345" i="12" s="1"/>
  <c r="L445" i="7"/>
  <c r="G345" i="12" s="1"/>
  <c r="BO234" i="13"/>
  <c r="BL234" i="13"/>
  <c r="H234" i="13"/>
  <c r="P234" i="13"/>
  <c r="R234" i="13"/>
  <c r="AA235" i="13" s="1"/>
  <c r="L234" i="13"/>
  <c r="BV234" i="13" l="1"/>
  <c r="BY234" i="13"/>
  <c r="BA234" i="13"/>
  <c r="BD234" i="13" s="1"/>
  <c r="H345" i="12"/>
  <c r="I345" i="12" s="1"/>
  <c r="AK235" i="13"/>
  <c r="AT235" i="13" s="1"/>
  <c r="CC234" i="13"/>
  <c r="N346" i="12"/>
  <c r="K234" i="13"/>
  <c r="Q234" i="13"/>
  <c r="Z235" i="13" s="1"/>
  <c r="F445" i="7" s="1"/>
  <c r="BR234" i="13"/>
  <c r="BS235" i="13" s="1"/>
  <c r="O234" i="13"/>
  <c r="BU234" i="13" l="1"/>
  <c r="BX234" i="13"/>
  <c r="J346" i="12"/>
  <c r="AW235" i="13"/>
  <c r="AZ235" i="13" s="1"/>
  <c r="AJ235" i="13"/>
  <c r="AS235" i="13" s="1"/>
  <c r="CB234" i="13"/>
  <c r="BQ235" i="13"/>
  <c r="BN235" i="13"/>
  <c r="J235" i="13"/>
  <c r="BH235" i="13"/>
  <c r="N234" i="13"/>
  <c r="BC235" i="13" l="1"/>
  <c r="AV235" i="13"/>
  <c r="AY235" i="13" s="1"/>
  <c r="AI235" i="13"/>
  <c r="AR235" i="13" s="1"/>
  <c r="CA234" i="13"/>
  <c r="CD234" i="13" s="1"/>
  <c r="CE234" i="13" s="1"/>
  <c r="BM235" i="13"/>
  <c r="I235" i="13"/>
  <c r="BP235" i="13"/>
  <c r="P446" i="7"/>
  <c r="G446" i="7"/>
  <c r="H446" i="7"/>
  <c r="N446" i="7"/>
  <c r="I446" i="7"/>
  <c r="K446" i="7"/>
  <c r="J446" i="7"/>
  <c r="Q446" i="7"/>
  <c r="R446" i="7"/>
  <c r="O446" i="7"/>
  <c r="M235" i="13"/>
  <c r="S235" i="13"/>
  <c r="AB236" i="13" s="1"/>
  <c r="BW235" i="13" l="1"/>
  <c r="BZ235" i="13"/>
  <c r="BB235" i="13"/>
  <c r="AU235" i="13"/>
  <c r="AX235" i="13" s="1"/>
  <c r="BL235" i="13"/>
  <c r="BO235" i="13"/>
  <c r="H235" i="13"/>
  <c r="L446" i="7"/>
  <c r="G346" i="12" s="1"/>
  <c r="S446" i="7"/>
  <c r="K346" i="12" s="1"/>
  <c r="L346" i="12" s="1"/>
  <c r="M346" i="12" s="1"/>
  <c r="P235" i="13"/>
  <c r="R235" i="13"/>
  <c r="AA236" i="13" s="1"/>
  <c r="L235" i="13"/>
  <c r="BV235" i="13" l="1"/>
  <c r="BY235" i="13"/>
  <c r="H346" i="12"/>
  <c r="I346" i="12" s="1"/>
  <c r="BA235" i="13"/>
  <c r="BD235" i="13" s="1"/>
  <c r="AK236" i="13"/>
  <c r="AT236" i="13" s="1"/>
  <c r="CC235" i="13"/>
  <c r="O235" i="13"/>
  <c r="N347" i="12"/>
  <c r="BR235" i="13"/>
  <c r="BS236" i="13" s="1"/>
  <c r="Q235" i="13"/>
  <c r="Z236" i="13" s="1"/>
  <c r="F446" i="7" s="1"/>
  <c r="K235" i="13"/>
  <c r="BU235" i="13" l="1"/>
  <c r="BX235" i="13"/>
  <c r="J347" i="12"/>
  <c r="AW236" i="13"/>
  <c r="AZ236" i="13" s="1"/>
  <c r="AJ236" i="13"/>
  <c r="AS236" i="13" s="1"/>
  <c r="CB235" i="13"/>
  <c r="N235" i="13"/>
  <c r="BH236" i="13"/>
  <c r="BQ236" i="13"/>
  <c r="J236" i="13"/>
  <c r="BN236" i="13"/>
  <c r="BC236" i="13" l="1"/>
  <c r="AV236" i="13"/>
  <c r="AY236" i="13" s="1"/>
  <c r="AI236" i="13"/>
  <c r="AR236" i="13" s="1"/>
  <c r="CA235" i="13"/>
  <c r="CD235" i="13" s="1"/>
  <c r="CE235" i="13" s="1"/>
  <c r="P447" i="7"/>
  <c r="H447" i="7"/>
  <c r="G447" i="7"/>
  <c r="O447" i="7"/>
  <c r="R447" i="7"/>
  <c r="N447" i="7"/>
  <c r="Q447" i="7"/>
  <c r="K447" i="7"/>
  <c r="J447" i="7"/>
  <c r="I447" i="7"/>
  <c r="S236" i="13"/>
  <c r="AB237" i="13" s="1"/>
  <c r="M236" i="13"/>
  <c r="I236" i="13"/>
  <c r="BM236" i="13"/>
  <c r="BP236" i="13"/>
  <c r="BW236" i="13" l="1"/>
  <c r="BZ236" i="13"/>
  <c r="BB236" i="13"/>
  <c r="AU236" i="13"/>
  <c r="AX236" i="13" s="1"/>
  <c r="L447" i="7"/>
  <c r="G347" i="12" s="1"/>
  <c r="L236" i="13"/>
  <c r="R236" i="13"/>
  <c r="AA237" i="13" s="1"/>
  <c r="S447" i="7"/>
  <c r="K347" i="12" s="1"/>
  <c r="L347" i="12" s="1"/>
  <c r="M347" i="12" s="1"/>
  <c r="P236" i="13"/>
  <c r="BL236" i="13"/>
  <c r="H236" i="13"/>
  <c r="BO236" i="13"/>
  <c r="BV236" i="13" l="1"/>
  <c r="BY236" i="13"/>
  <c r="BA236" i="13"/>
  <c r="BD236" i="13" s="1"/>
  <c r="H347" i="12"/>
  <c r="I347" i="12" s="1"/>
  <c r="AK237" i="13"/>
  <c r="AT237" i="13" s="1"/>
  <c r="CC236" i="13"/>
  <c r="N348" i="12"/>
  <c r="O236" i="13"/>
  <c r="K236" i="13"/>
  <c r="BR236" i="13"/>
  <c r="BS237" i="13" s="1"/>
  <c r="Q236" i="13"/>
  <c r="Z237" i="13" s="1"/>
  <c r="F447" i="7" s="1"/>
  <c r="BU236" i="13" l="1"/>
  <c r="BX236" i="13"/>
  <c r="J348" i="12"/>
  <c r="AW237" i="13"/>
  <c r="AZ237" i="13" s="1"/>
  <c r="AJ237" i="13"/>
  <c r="AS237" i="13" s="1"/>
  <c r="CB236" i="13"/>
  <c r="N236" i="13"/>
  <c r="BQ237" i="13"/>
  <c r="J237" i="13"/>
  <c r="BN237" i="13"/>
  <c r="BH237" i="13"/>
  <c r="BC237" i="13" l="1"/>
  <c r="AV237" i="13"/>
  <c r="AY237" i="13" s="1"/>
  <c r="AI237" i="13"/>
  <c r="AR237" i="13" s="1"/>
  <c r="CA236" i="13"/>
  <c r="CD236" i="13" s="1"/>
  <c r="CE236" i="13" s="1"/>
  <c r="M237" i="13"/>
  <c r="S237" i="13"/>
  <c r="AB238" i="13" s="1"/>
  <c r="BM237" i="13"/>
  <c r="BP237" i="13"/>
  <c r="I237" i="13"/>
  <c r="G448" i="7"/>
  <c r="N448" i="7"/>
  <c r="I448" i="7"/>
  <c r="R448" i="7"/>
  <c r="P448" i="7"/>
  <c r="O448" i="7"/>
  <c r="H448" i="7"/>
  <c r="Q448" i="7"/>
  <c r="K448" i="7"/>
  <c r="J448" i="7"/>
  <c r="BW237" i="13" l="1"/>
  <c r="BZ237" i="13"/>
  <c r="BB237" i="13"/>
  <c r="AU237" i="13"/>
  <c r="AX237" i="13" s="1"/>
  <c r="BO237" i="13"/>
  <c r="BL237" i="13"/>
  <c r="H237" i="13"/>
  <c r="L237" i="13"/>
  <c r="R237" i="13"/>
  <c r="AA238" i="13" s="1"/>
  <c r="S448" i="7"/>
  <c r="K348" i="12" s="1"/>
  <c r="L348" i="12" s="1"/>
  <c r="M348" i="12" s="1"/>
  <c r="L448" i="7"/>
  <c r="G348" i="12" s="1"/>
  <c r="P237" i="13"/>
  <c r="BV237" i="13" l="1"/>
  <c r="BY237" i="13"/>
  <c r="H348" i="12"/>
  <c r="I348" i="12" s="1"/>
  <c r="BA237" i="13"/>
  <c r="BD237" i="13" s="1"/>
  <c r="AK238" i="13"/>
  <c r="AT238" i="13" s="1"/>
  <c r="CC237" i="13"/>
  <c r="N349" i="12"/>
  <c r="K237" i="13"/>
  <c r="BR237" i="13"/>
  <c r="BS238" i="13" s="1"/>
  <c r="Q237" i="13"/>
  <c r="Z238" i="13" s="1"/>
  <c r="F448" i="7" s="1"/>
  <c r="O237" i="13"/>
  <c r="BU237" i="13" l="1"/>
  <c r="BX237" i="13"/>
  <c r="J349" i="12"/>
  <c r="AW238" i="13"/>
  <c r="AZ238" i="13" s="1"/>
  <c r="AJ238" i="13"/>
  <c r="AS238" i="13" s="1"/>
  <c r="CB237" i="13"/>
  <c r="BN238" i="13"/>
  <c r="BQ238" i="13"/>
  <c r="J238" i="13"/>
  <c r="N237" i="13"/>
  <c r="BH238" i="13"/>
  <c r="BC238" i="13" l="1"/>
  <c r="AV238" i="13"/>
  <c r="AY238" i="13" s="1"/>
  <c r="AI238" i="13"/>
  <c r="AR238" i="13" s="1"/>
  <c r="CA237" i="13"/>
  <c r="CD237" i="13" s="1"/>
  <c r="CE237" i="13" s="1"/>
  <c r="M238" i="13"/>
  <c r="S238" i="13"/>
  <c r="AB239" i="13" s="1"/>
  <c r="R449" i="7"/>
  <c r="N449" i="7"/>
  <c r="Q449" i="7"/>
  <c r="J449" i="7"/>
  <c r="K449" i="7"/>
  <c r="P449" i="7"/>
  <c r="O449" i="7"/>
  <c r="I449" i="7"/>
  <c r="G449" i="7"/>
  <c r="H449" i="7"/>
  <c r="BP238" i="13"/>
  <c r="BM238" i="13"/>
  <c r="I238" i="13"/>
  <c r="BW238" i="13" l="1"/>
  <c r="BZ238" i="13"/>
  <c r="BB238" i="13"/>
  <c r="AU238" i="13"/>
  <c r="AX238" i="13" s="1"/>
  <c r="P238" i="13"/>
  <c r="L449" i="7"/>
  <c r="G349" i="12" s="1"/>
  <c r="H238" i="13"/>
  <c r="BL238" i="13"/>
  <c r="BO238" i="13"/>
  <c r="R238" i="13"/>
  <c r="AA239" i="13" s="1"/>
  <c r="L238" i="13"/>
  <c r="S449" i="7"/>
  <c r="K349" i="12" s="1"/>
  <c r="L349" i="12" s="1"/>
  <c r="M349" i="12" s="1"/>
  <c r="BV238" i="13" l="1"/>
  <c r="BY238" i="13"/>
  <c r="H349" i="12"/>
  <c r="I349" i="12" s="1"/>
  <c r="BA238" i="13"/>
  <c r="BD238" i="13" s="1"/>
  <c r="AK239" i="13"/>
  <c r="AT239" i="13" s="1"/>
  <c r="CC238" i="13"/>
  <c r="O238" i="13"/>
  <c r="N350" i="12"/>
  <c r="Q238" i="13"/>
  <c r="Z239" i="13" s="1"/>
  <c r="F449" i="7" s="1"/>
  <c r="BR238" i="13"/>
  <c r="BS239" i="13" s="1"/>
  <c r="K238" i="13"/>
  <c r="BU238" i="13" l="1"/>
  <c r="BX238" i="13"/>
  <c r="J350" i="12"/>
  <c r="AW239" i="13"/>
  <c r="AZ239" i="13" s="1"/>
  <c r="AJ239" i="13"/>
  <c r="AS239" i="13" s="1"/>
  <c r="CB238" i="13"/>
  <c r="BH239" i="13"/>
  <c r="BQ239" i="13"/>
  <c r="J239" i="13"/>
  <c r="BN239" i="13"/>
  <c r="N238" i="13"/>
  <c r="BC239" i="13" l="1"/>
  <c r="AV239" i="13"/>
  <c r="AY239" i="13" s="1"/>
  <c r="AI239" i="13"/>
  <c r="AR239" i="13" s="1"/>
  <c r="CA238" i="13"/>
  <c r="CD238" i="13" s="1"/>
  <c r="I239" i="13"/>
  <c r="BM239" i="13"/>
  <c r="BP239" i="13"/>
  <c r="M239" i="13"/>
  <c r="S239" i="13"/>
  <c r="AB240" i="13" s="1"/>
  <c r="I450" i="7"/>
  <c r="P450" i="7"/>
  <c r="Q450" i="7"/>
  <c r="K450" i="7"/>
  <c r="H450" i="7"/>
  <c r="O450" i="7"/>
  <c r="G450" i="7"/>
  <c r="R450" i="7"/>
  <c r="N450" i="7"/>
  <c r="J450" i="7"/>
  <c r="BW239" i="13" l="1"/>
  <c r="BZ239" i="13"/>
  <c r="BB239" i="13"/>
  <c r="AU239" i="13"/>
  <c r="AX239" i="13" s="1"/>
  <c r="CE238" i="13"/>
  <c r="L450" i="7"/>
  <c r="G350" i="12" s="1"/>
  <c r="BO239" i="13"/>
  <c r="BL239" i="13"/>
  <c r="H239" i="13"/>
  <c r="S450" i="7"/>
  <c r="K350" i="12" s="1"/>
  <c r="L350" i="12" s="1"/>
  <c r="M350" i="12" s="1"/>
  <c r="R239" i="13"/>
  <c r="AA240" i="13" s="1"/>
  <c r="L239" i="13"/>
  <c r="P239" i="13"/>
  <c r="BV239" i="13" l="1"/>
  <c r="BY239" i="13"/>
  <c r="H350" i="12"/>
  <c r="I350" i="12" s="1"/>
  <c r="BA239" i="13"/>
  <c r="BD239" i="13" s="1"/>
  <c r="AK240" i="13"/>
  <c r="AT240" i="13" s="1"/>
  <c r="CC239" i="13"/>
  <c r="O239" i="13"/>
  <c r="K239" i="13"/>
  <c r="Q239" i="13"/>
  <c r="Z240" i="13" s="1"/>
  <c r="F450" i="7" s="1"/>
  <c r="BR239" i="13"/>
  <c r="BS240" i="13" s="1"/>
  <c r="N351" i="12"/>
  <c r="BU239" i="13" l="1"/>
  <c r="BX239" i="13"/>
  <c r="J351" i="12"/>
  <c r="AW240" i="13"/>
  <c r="AZ240" i="13" s="1"/>
  <c r="AJ240" i="13"/>
  <c r="AS240" i="13" s="1"/>
  <c r="CB239" i="13"/>
  <c r="N239" i="13"/>
  <c r="BH240" i="13"/>
  <c r="J240" i="13"/>
  <c r="BQ240" i="13"/>
  <c r="BN240" i="13"/>
  <c r="BC240" i="13" l="1"/>
  <c r="AV240" i="13"/>
  <c r="AY240" i="13" s="1"/>
  <c r="AI240" i="13"/>
  <c r="AR240" i="13" s="1"/>
  <c r="CA239" i="13"/>
  <c r="CD239" i="13" s="1"/>
  <c r="CE239" i="13" s="1"/>
  <c r="I240" i="13"/>
  <c r="BP240" i="13"/>
  <c r="BM240" i="13"/>
  <c r="H451" i="7"/>
  <c r="G451" i="7"/>
  <c r="I451" i="7"/>
  <c r="R451" i="7"/>
  <c r="N451" i="7"/>
  <c r="Q451" i="7"/>
  <c r="O451" i="7"/>
  <c r="J451" i="7"/>
  <c r="K451" i="7"/>
  <c r="P451" i="7"/>
  <c r="M240" i="13"/>
  <c r="S240" i="13"/>
  <c r="AB241" i="13" s="1"/>
  <c r="BW240" i="13" l="1"/>
  <c r="BZ240" i="13"/>
  <c r="BB240" i="13"/>
  <c r="AU240" i="13"/>
  <c r="AX240" i="13" s="1"/>
  <c r="L451" i="7"/>
  <c r="G351" i="12" s="1"/>
  <c r="BL240" i="13"/>
  <c r="BO240" i="13"/>
  <c r="H240" i="13"/>
  <c r="L240" i="13"/>
  <c r="R240" i="13"/>
  <c r="AA241" i="13" s="1"/>
  <c r="P240" i="13"/>
  <c r="S451" i="7"/>
  <c r="K351" i="12" s="1"/>
  <c r="L351" i="12" s="1"/>
  <c r="M351" i="12" s="1"/>
  <c r="BV240" i="13" l="1"/>
  <c r="BY240" i="13"/>
  <c r="BA240" i="13"/>
  <c r="BD240" i="13" s="1"/>
  <c r="H351" i="12"/>
  <c r="I351" i="12" s="1"/>
  <c r="AK241" i="13"/>
  <c r="AT241" i="13" s="1"/>
  <c r="CC240" i="13"/>
  <c r="O240" i="13"/>
  <c r="N352" i="12"/>
  <c r="Q240" i="13"/>
  <c r="Z241" i="13" s="1"/>
  <c r="F451" i="7" s="1"/>
  <c r="BR240" i="13"/>
  <c r="BS241" i="13" s="1"/>
  <c r="K240" i="13"/>
  <c r="BU240" i="13" l="1"/>
  <c r="BX240" i="13"/>
  <c r="J352" i="12"/>
  <c r="AW241" i="13"/>
  <c r="AZ241" i="13" s="1"/>
  <c r="AJ241" i="13"/>
  <c r="AS241" i="13" s="1"/>
  <c r="CB240" i="13"/>
  <c r="N240" i="13"/>
  <c r="BN241" i="13"/>
  <c r="J241" i="13"/>
  <c r="BQ241" i="13"/>
  <c r="BH241" i="13"/>
  <c r="BC241" i="13" l="1"/>
  <c r="AV241" i="13"/>
  <c r="AY241" i="13" s="1"/>
  <c r="AI241" i="13"/>
  <c r="AR241" i="13" s="1"/>
  <c r="CA240" i="13"/>
  <c r="CD240" i="13" s="1"/>
  <c r="CE240" i="13" s="1"/>
  <c r="P452" i="7"/>
  <c r="R452" i="7"/>
  <c r="N452" i="7"/>
  <c r="K452" i="7"/>
  <c r="G452" i="7"/>
  <c r="I452" i="7"/>
  <c r="Q452" i="7"/>
  <c r="H452" i="7"/>
  <c r="J452" i="7"/>
  <c r="O452" i="7"/>
  <c r="BP241" i="13"/>
  <c r="I241" i="13"/>
  <c r="BM241" i="13"/>
  <c r="M241" i="13"/>
  <c r="S241" i="13"/>
  <c r="AB242" i="13" s="1"/>
  <c r="BW241" i="13" l="1"/>
  <c r="BZ241" i="13"/>
  <c r="BB241" i="13"/>
  <c r="AU241" i="13"/>
  <c r="AX241" i="13" s="1"/>
  <c r="BO241" i="13"/>
  <c r="H241" i="13"/>
  <c r="BL241" i="13"/>
  <c r="S452" i="7"/>
  <c r="K352" i="12" s="1"/>
  <c r="L352" i="12" s="1"/>
  <c r="M352" i="12" s="1"/>
  <c r="P241" i="13"/>
  <c r="L241" i="13"/>
  <c r="R241" i="13"/>
  <c r="AA242" i="13" s="1"/>
  <c r="L452" i="7"/>
  <c r="G352" i="12" s="1"/>
  <c r="BV241" i="13" l="1"/>
  <c r="BY241" i="13"/>
  <c r="H352" i="12"/>
  <c r="I352" i="12" s="1"/>
  <c r="BA241" i="13"/>
  <c r="BD241" i="13" s="1"/>
  <c r="AK242" i="13"/>
  <c r="AT242" i="13" s="1"/>
  <c r="CC241" i="13"/>
  <c r="O241" i="13"/>
  <c r="N353" i="12"/>
  <c r="BR241" i="13"/>
  <c r="BS242" i="13" s="1"/>
  <c r="K241" i="13"/>
  <c r="Q241" i="13"/>
  <c r="Z242" i="13" s="1"/>
  <c r="F452" i="7" s="1"/>
  <c r="BU241" i="13" l="1"/>
  <c r="BX241" i="13"/>
  <c r="J353" i="12"/>
  <c r="AW242" i="13"/>
  <c r="AZ242" i="13" s="1"/>
  <c r="AJ242" i="13"/>
  <c r="AS242" i="13" s="1"/>
  <c r="CB241" i="13"/>
  <c r="N241" i="13"/>
  <c r="BN242" i="13"/>
  <c r="J242" i="13"/>
  <c r="BQ242" i="13"/>
  <c r="BH242" i="13"/>
  <c r="BC242" i="13" l="1"/>
  <c r="AV242" i="13"/>
  <c r="AY242" i="13" s="1"/>
  <c r="AI242" i="13"/>
  <c r="AR242" i="13" s="1"/>
  <c r="CA241" i="13"/>
  <c r="CD241" i="13" s="1"/>
  <c r="M242" i="13"/>
  <c r="S242" i="13"/>
  <c r="AB243" i="13" s="1"/>
  <c r="I453" i="7"/>
  <c r="G453" i="7"/>
  <c r="J453" i="7"/>
  <c r="O453" i="7"/>
  <c r="N453" i="7"/>
  <c r="H453" i="7"/>
  <c r="R453" i="7"/>
  <c r="Q453" i="7"/>
  <c r="P453" i="7"/>
  <c r="K453" i="7"/>
  <c r="BM242" i="13"/>
  <c r="I242" i="13"/>
  <c r="BP242" i="13"/>
  <c r="BW242" i="13" l="1"/>
  <c r="BZ242" i="13"/>
  <c r="BB242" i="13"/>
  <c r="AU242" i="13"/>
  <c r="AX242" i="13" s="1"/>
  <c r="CE241" i="13"/>
  <c r="L453" i="7"/>
  <c r="G353" i="12" s="1"/>
  <c r="P242" i="13"/>
  <c r="BL242" i="13"/>
  <c r="H242" i="13"/>
  <c r="BO242" i="13"/>
  <c r="R242" i="13"/>
  <c r="AA243" i="13" s="1"/>
  <c r="L242" i="13"/>
  <c r="S453" i="7"/>
  <c r="K353" i="12" s="1"/>
  <c r="L353" i="12" s="1"/>
  <c r="M353" i="12" s="1"/>
  <c r="BV242" i="13" l="1"/>
  <c r="BY242" i="13"/>
  <c r="H353" i="12"/>
  <c r="I353" i="12" s="1"/>
  <c r="BA242" i="13"/>
  <c r="BD242" i="13" s="1"/>
  <c r="AK243" i="13"/>
  <c r="AT243" i="13" s="1"/>
  <c r="CC242" i="13"/>
  <c r="O242" i="13"/>
  <c r="K242" i="13"/>
  <c r="BR242" i="13"/>
  <c r="BS243" i="13" s="1"/>
  <c r="Q242" i="13"/>
  <c r="Z243" i="13" s="1"/>
  <c r="F453" i="7" s="1"/>
  <c r="N354" i="12"/>
  <c r="BU242" i="13" l="1"/>
  <c r="BX242" i="13"/>
  <c r="J354" i="12"/>
  <c r="AW243" i="13"/>
  <c r="AZ243" i="13" s="1"/>
  <c r="AJ243" i="13"/>
  <c r="AS243" i="13" s="1"/>
  <c r="CB242" i="13"/>
  <c r="N242" i="13"/>
  <c r="BH243" i="13"/>
  <c r="BN243" i="13"/>
  <c r="BQ243" i="13"/>
  <c r="J243" i="13"/>
  <c r="BC243" i="13" l="1"/>
  <c r="AV243" i="13"/>
  <c r="AY243" i="13" s="1"/>
  <c r="AI243" i="13"/>
  <c r="AR243" i="13" s="1"/>
  <c r="CA242" i="13"/>
  <c r="CD242" i="13" s="1"/>
  <c r="M243" i="13"/>
  <c r="S243" i="13"/>
  <c r="AB244" i="13" s="1"/>
  <c r="K454" i="7"/>
  <c r="G454" i="7"/>
  <c r="J454" i="7"/>
  <c r="R454" i="7"/>
  <c r="H454" i="7"/>
  <c r="O454" i="7"/>
  <c r="N454" i="7"/>
  <c r="I454" i="7"/>
  <c r="Q454" i="7"/>
  <c r="P454" i="7"/>
  <c r="BP243" i="13"/>
  <c r="BM243" i="13"/>
  <c r="I243" i="13"/>
  <c r="BW243" i="13" l="1"/>
  <c r="BZ243" i="13"/>
  <c r="BB243" i="13"/>
  <c r="AU243" i="13"/>
  <c r="AX243" i="13" s="1"/>
  <c r="CE242" i="13"/>
  <c r="S454" i="7"/>
  <c r="K354" i="12" s="1"/>
  <c r="L354" i="12" s="1"/>
  <c r="M354" i="12" s="1"/>
  <c r="H243" i="13"/>
  <c r="BO243" i="13"/>
  <c r="BL243" i="13"/>
  <c r="L454" i="7"/>
  <c r="G354" i="12" s="1"/>
  <c r="P243" i="13"/>
  <c r="L243" i="13"/>
  <c r="R243" i="13"/>
  <c r="AA244" i="13" s="1"/>
  <c r="BV243" i="13" l="1"/>
  <c r="BY243" i="13"/>
  <c r="BA243" i="13"/>
  <c r="BD243" i="13" s="1"/>
  <c r="H354" i="12"/>
  <c r="I354" i="12" s="1"/>
  <c r="AK244" i="13"/>
  <c r="AT244" i="13" s="1"/>
  <c r="CC243" i="13"/>
  <c r="N355" i="12"/>
  <c r="O243" i="13"/>
  <c r="BR243" i="13"/>
  <c r="BS244" i="13" s="1"/>
  <c r="Q243" i="13"/>
  <c r="Z244" i="13" s="1"/>
  <c r="F454" i="7" s="1"/>
  <c r="K243" i="13"/>
  <c r="BU243" i="13" l="1"/>
  <c r="BX243" i="13"/>
  <c r="J355" i="12"/>
  <c r="AW244" i="13"/>
  <c r="AZ244" i="13" s="1"/>
  <c r="AJ244" i="13"/>
  <c r="AS244" i="13" s="1"/>
  <c r="CB243" i="13"/>
  <c r="BN244" i="13"/>
  <c r="BQ244" i="13"/>
  <c r="J244" i="13"/>
  <c r="BH244" i="13"/>
  <c r="N243" i="13"/>
  <c r="BC244" i="13" l="1"/>
  <c r="AV244" i="13"/>
  <c r="AY244" i="13" s="1"/>
  <c r="AI244" i="13"/>
  <c r="AR244" i="13" s="1"/>
  <c r="CA243" i="13"/>
  <c r="CD243" i="13" s="1"/>
  <c r="N455" i="7"/>
  <c r="I455" i="7"/>
  <c r="G455" i="7"/>
  <c r="P455" i="7"/>
  <c r="Q455" i="7"/>
  <c r="J455" i="7"/>
  <c r="K455" i="7"/>
  <c r="R455" i="7"/>
  <c r="O455" i="7"/>
  <c r="H455" i="7"/>
  <c r="BM244" i="13"/>
  <c r="I244" i="13"/>
  <c r="BP244" i="13"/>
  <c r="M244" i="13"/>
  <c r="S244" i="13"/>
  <c r="AB245" i="13" s="1"/>
  <c r="BW244" i="13" l="1"/>
  <c r="BZ244" i="13"/>
  <c r="BB244" i="13"/>
  <c r="AU244" i="13"/>
  <c r="AX244" i="13" s="1"/>
  <c r="CE243" i="13"/>
  <c r="L455" i="7"/>
  <c r="G355" i="12" s="1"/>
  <c r="BO244" i="13"/>
  <c r="H244" i="13"/>
  <c r="BL244" i="13"/>
  <c r="R244" i="13"/>
  <c r="AA245" i="13" s="1"/>
  <c r="L244" i="13"/>
  <c r="S455" i="7"/>
  <c r="K355" i="12" s="1"/>
  <c r="L355" i="12" s="1"/>
  <c r="M355" i="12" s="1"/>
  <c r="P244" i="13"/>
  <c r="BV244" i="13" l="1"/>
  <c r="BY244" i="13"/>
  <c r="BA244" i="13"/>
  <c r="BD244" i="13" s="1"/>
  <c r="H355" i="12"/>
  <c r="I355" i="12" s="1"/>
  <c r="AK245" i="13"/>
  <c r="AT245" i="13" s="1"/>
  <c r="CC244" i="13"/>
  <c r="O244" i="13"/>
  <c r="K244" i="13"/>
  <c r="Q244" i="13"/>
  <c r="Z245" i="13" s="1"/>
  <c r="F455" i="7" s="1"/>
  <c r="BR244" i="13"/>
  <c r="BS245" i="13" s="1"/>
  <c r="N356" i="12"/>
  <c r="BU244" i="13" l="1"/>
  <c r="BX244" i="13"/>
  <c r="J356" i="12"/>
  <c r="AW245" i="13"/>
  <c r="AZ245" i="13" s="1"/>
  <c r="AJ245" i="13"/>
  <c r="AS245" i="13" s="1"/>
  <c r="CB244" i="13"/>
  <c r="N244" i="13"/>
  <c r="BQ245" i="13"/>
  <c r="BN245" i="13"/>
  <c r="J245" i="13"/>
  <c r="BH245" i="13"/>
  <c r="BC245" i="13" l="1"/>
  <c r="AV245" i="13"/>
  <c r="AY245" i="13" s="1"/>
  <c r="AI245" i="13"/>
  <c r="AR245" i="13" s="1"/>
  <c r="CA244" i="13"/>
  <c r="CD244" i="13" s="1"/>
  <c r="CE244" i="13" s="1"/>
  <c r="G456" i="7"/>
  <c r="N456" i="7"/>
  <c r="Q456" i="7"/>
  <c r="I456" i="7"/>
  <c r="O456" i="7"/>
  <c r="H456" i="7"/>
  <c r="R456" i="7"/>
  <c r="K456" i="7"/>
  <c r="J456" i="7"/>
  <c r="P456" i="7"/>
  <c r="I245" i="13"/>
  <c r="BM245" i="13"/>
  <c r="BP245" i="13"/>
  <c r="M245" i="13"/>
  <c r="S245" i="13"/>
  <c r="AB246" i="13" s="1"/>
  <c r="BW245" i="13" l="1"/>
  <c r="BZ245" i="13"/>
  <c r="BB245" i="13"/>
  <c r="AU245" i="13"/>
  <c r="AX245" i="13" s="1"/>
  <c r="BO245" i="13"/>
  <c r="BL245" i="13"/>
  <c r="H245" i="13"/>
  <c r="L456" i="7"/>
  <c r="G356" i="12" s="1"/>
  <c r="S456" i="7"/>
  <c r="K356" i="12" s="1"/>
  <c r="L356" i="12" s="1"/>
  <c r="M356" i="12" s="1"/>
  <c r="P245" i="13"/>
  <c r="L245" i="13"/>
  <c r="R245" i="13"/>
  <c r="AA246" i="13" s="1"/>
  <c r="BV245" i="13" l="1"/>
  <c r="BY245" i="13"/>
  <c r="BA245" i="13"/>
  <c r="BD245" i="13" s="1"/>
  <c r="H356" i="12"/>
  <c r="I356" i="12" s="1"/>
  <c r="AK246" i="13"/>
  <c r="AT246" i="13" s="1"/>
  <c r="CC245" i="13"/>
  <c r="O245" i="13"/>
  <c r="BR245" i="13"/>
  <c r="BS246" i="13" s="1"/>
  <c r="K245" i="13"/>
  <c r="Q245" i="13"/>
  <c r="Z246" i="13" s="1"/>
  <c r="F456" i="7" s="1"/>
  <c r="N357" i="12"/>
  <c r="BU245" i="13" l="1"/>
  <c r="BX245" i="13"/>
  <c r="J357" i="12"/>
  <c r="AW246" i="13"/>
  <c r="AZ246" i="13" s="1"/>
  <c r="AJ246" i="13"/>
  <c r="AS246" i="13" s="1"/>
  <c r="CB245" i="13"/>
  <c r="N245" i="13"/>
  <c r="BQ246" i="13"/>
  <c r="J246" i="13"/>
  <c r="BN246" i="13"/>
  <c r="BH246" i="13"/>
  <c r="BC246" i="13" l="1"/>
  <c r="AV246" i="13"/>
  <c r="AY246" i="13" s="1"/>
  <c r="AI246" i="13"/>
  <c r="AR246" i="13" s="1"/>
  <c r="CA245" i="13"/>
  <c r="CD245" i="13" s="1"/>
  <c r="CE245" i="13" s="1"/>
  <c r="BP246" i="13"/>
  <c r="BM246" i="13"/>
  <c r="I246" i="13"/>
  <c r="H457" i="7"/>
  <c r="G457" i="7"/>
  <c r="J457" i="7"/>
  <c r="O457" i="7"/>
  <c r="R457" i="7"/>
  <c r="Q457" i="7"/>
  <c r="N457" i="7"/>
  <c r="I457" i="7"/>
  <c r="K457" i="7"/>
  <c r="P457" i="7"/>
  <c r="S246" i="13"/>
  <c r="AB247" i="13" s="1"/>
  <c r="M246" i="13"/>
  <c r="BW246" i="13" l="1"/>
  <c r="BZ246" i="13"/>
  <c r="BB246" i="13"/>
  <c r="AU246" i="13"/>
  <c r="AX246" i="13" s="1"/>
  <c r="BL246" i="13"/>
  <c r="BO246" i="13"/>
  <c r="H246" i="13"/>
  <c r="P246" i="13"/>
  <c r="L457" i="7"/>
  <c r="G357" i="12" s="1"/>
  <c r="S457" i="7"/>
  <c r="K357" i="12" s="1"/>
  <c r="L357" i="12" s="1"/>
  <c r="M357" i="12" s="1"/>
  <c r="R246" i="13"/>
  <c r="AA247" i="13" s="1"/>
  <c r="L246" i="13"/>
  <c r="BV246" i="13" l="1"/>
  <c r="BY246" i="13"/>
  <c r="H357" i="12"/>
  <c r="I357" i="12" s="1"/>
  <c r="BA246" i="13"/>
  <c r="BD246" i="13" s="1"/>
  <c r="AK247" i="13"/>
  <c r="AT247" i="13" s="1"/>
  <c r="CC246" i="13"/>
  <c r="O246" i="13"/>
  <c r="Q246" i="13"/>
  <c r="Z247" i="13" s="1"/>
  <c r="F457" i="7" s="1"/>
  <c r="K246" i="13"/>
  <c r="BR246" i="13"/>
  <c r="BS247" i="13" s="1"/>
  <c r="N358" i="12"/>
  <c r="BU246" i="13" l="1"/>
  <c r="BX246" i="13"/>
  <c r="J358" i="12"/>
  <c r="AW247" i="13"/>
  <c r="AZ247" i="13" s="1"/>
  <c r="AJ247" i="13"/>
  <c r="AS247" i="13" s="1"/>
  <c r="CB246" i="13"/>
  <c r="BN247" i="13"/>
  <c r="BQ247" i="13"/>
  <c r="J247" i="13"/>
  <c r="BH247" i="13"/>
  <c r="N246" i="13"/>
  <c r="BC247" i="13" l="1"/>
  <c r="AV247" i="13"/>
  <c r="AY247" i="13" s="1"/>
  <c r="AI247" i="13"/>
  <c r="AR247" i="13" s="1"/>
  <c r="CA246" i="13"/>
  <c r="CD246" i="13" s="1"/>
  <c r="CE246" i="13" s="1"/>
  <c r="BM247" i="13"/>
  <c r="I247" i="13"/>
  <c r="BP247" i="13"/>
  <c r="S247" i="13"/>
  <c r="AB248" i="13" s="1"/>
  <c r="M247" i="13"/>
  <c r="R458" i="7"/>
  <c r="O458" i="7"/>
  <c r="I458" i="7"/>
  <c r="G458" i="7"/>
  <c r="J458" i="7"/>
  <c r="K458" i="7"/>
  <c r="Q458" i="7"/>
  <c r="H458" i="7"/>
  <c r="N458" i="7"/>
  <c r="P458" i="7"/>
  <c r="BW247" i="13" l="1"/>
  <c r="BZ247" i="13"/>
  <c r="BB247" i="13"/>
  <c r="AU247" i="13"/>
  <c r="AX247" i="13" s="1"/>
  <c r="BL247" i="13"/>
  <c r="BO247" i="13"/>
  <c r="H247" i="13"/>
  <c r="L458" i="7"/>
  <c r="G358" i="12" s="1"/>
  <c r="S458" i="7"/>
  <c r="K358" i="12" s="1"/>
  <c r="L358" i="12" s="1"/>
  <c r="M358" i="12" s="1"/>
  <c r="P247" i="13"/>
  <c r="L247" i="13"/>
  <c r="R247" i="13"/>
  <c r="AA248" i="13" s="1"/>
  <c r="BV247" i="13" l="1"/>
  <c r="BY247" i="13"/>
  <c r="H358" i="12"/>
  <c r="I358" i="12" s="1"/>
  <c r="BA247" i="13"/>
  <c r="BD247" i="13" s="1"/>
  <c r="AK248" i="13"/>
  <c r="AT248" i="13" s="1"/>
  <c r="CC247" i="13"/>
  <c r="O247" i="13"/>
  <c r="Q247" i="13"/>
  <c r="Z248" i="13" s="1"/>
  <c r="F458" i="7" s="1"/>
  <c r="BR247" i="13"/>
  <c r="BS248" i="13" s="1"/>
  <c r="K247" i="13"/>
  <c r="N359" i="12"/>
  <c r="BU247" i="13" l="1"/>
  <c r="BX247" i="13"/>
  <c r="J359" i="12"/>
  <c r="AW248" i="13"/>
  <c r="AZ248" i="13" s="1"/>
  <c r="AJ248" i="13"/>
  <c r="AS248" i="13" s="1"/>
  <c r="CB247" i="13"/>
  <c r="BQ248" i="13"/>
  <c r="J248" i="13"/>
  <c r="BN248" i="13"/>
  <c r="BH248" i="13"/>
  <c r="N247" i="13"/>
  <c r="BC248" i="13" l="1"/>
  <c r="AV248" i="13"/>
  <c r="AY248" i="13" s="1"/>
  <c r="AI248" i="13"/>
  <c r="AR248" i="13" s="1"/>
  <c r="CA247" i="13"/>
  <c r="CD247" i="13" s="1"/>
  <c r="BM248" i="13"/>
  <c r="I248" i="13"/>
  <c r="BP248" i="13"/>
  <c r="S248" i="13"/>
  <c r="AB249" i="13" s="1"/>
  <c r="M248" i="13"/>
  <c r="G459" i="7"/>
  <c r="H459" i="7"/>
  <c r="J459" i="7"/>
  <c r="O459" i="7"/>
  <c r="P459" i="7"/>
  <c r="R459" i="7"/>
  <c r="K459" i="7"/>
  <c r="Q459" i="7"/>
  <c r="N459" i="7"/>
  <c r="I459" i="7"/>
  <c r="BW248" i="13" l="1"/>
  <c r="BZ248" i="13"/>
  <c r="BB248" i="13"/>
  <c r="AU248" i="13"/>
  <c r="AX248" i="13" s="1"/>
  <c r="CE247" i="13"/>
  <c r="S459" i="7"/>
  <c r="K359" i="12" s="1"/>
  <c r="L359" i="12" s="1"/>
  <c r="M359" i="12" s="1"/>
  <c r="L459" i="7"/>
  <c r="G359" i="12" s="1"/>
  <c r="P248" i="13"/>
  <c r="H248" i="13"/>
  <c r="BO248" i="13"/>
  <c r="BL248" i="13"/>
  <c r="L248" i="13"/>
  <c r="R248" i="13"/>
  <c r="AA249" i="13" s="1"/>
  <c r="BV248" i="13" l="1"/>
  <c r="BY248" i="13"/>
  <c r="BA248" i="13"/>
  <c r="BD248" i="13" s="1"/>
  <c r="H359" i="12"/>
  <c r="I359" i="12" s="1"/>
  <c r="AK249" i="13"/>
  <c r="AT249" i="13" s="1"/>
  <c r="CC248" i="13"/>
  <c r="N360" i="12"/>
  <c r="O248" i="13"/>
  <c r="Q248" i="13"/>
  <c r="Z249" i="13" s="1"/>
  <c r="F459" i="7" s="1"/>
  <c r="BR248" i="13"/>
  <c r="BS249" i="13" s="1"/>
  <c r="K248" i="13"/>
  <c r="BU248" i="13" l="1"/>
  <c r="BX248" i="13"/>
  <c r="J360" i="12"/>
  <c r="AW249" i="13"/>
  <c r="AZ249" i="13" s="1"/>
  <c r="AJ249" i="13"/>
  <c r="AS249" i="13" s="1"/>
  <c r="CB248" i="13"/>
  <c r="N248" i="13"/>
  <c r="J249" i="13"/>
  <c r="BQ249" i="13"/>
  <c r="BN249" i="13"/>
  <c r="BH249" i="13"/>
  <c r="BC249" i="13" l="1"/>
  <c r="AV249" i="13"/>
  <c r="AY249" i="13" s="1"/>
  <c r="AI249" i="13"/>
  <c r="AR249" i="13" s="1"/>
  <c r="CA248" i="13"/>
  <c r="CD248" i="13" s="1"/>
  <c r="I249" i="13"/>
  <c r="BM249" i="13"/>
  <c r="BP249" i="13"/>
  <c r="H460" i="7"/>
  <c r="G460" i="7"/>
  <c r="P460" i="7"/>
  <c r="N460" i="7"/>
  <c r="K460" i="7"/>
  <c r="J460" i="7"/>
  <c r="O460" i="7"/>
  <c r="Q460" i="7"/>
  <c r="R460" i="7"/>
  <c r="I460" i="7"/>
  <c r="S249" i="13"/>
  <c r="AB250" i="13" s="1"/>
  <c r="M249" i="13"/>
  <c r="BW249" i="13" l="1"/>
  <c r="BZ249" i="13"/>
  <c r="BB249" i="13"/>
  <c r="AU249" i="13"/>
  <c r="AX249" i="13" s="1"/>
  <c r="CE248" i="13"/>
  <c r="R249" i="13"/>
  <c r="AA250" i="13" s="1"/>
  <c r="L249" i="13"/>
  <c r="P249" i="13"/>
  <c r="S460" i="7"/>
  <c r="K360" i="12" s="1"/>
  <c r="L360" i="12" s="1"/>
  <c r="M360" i="12" s="1"/>
  <c r="L460" i="7"/>
  <c r="G360" i="12" s="1"/>
  <c r="BL249" i="13"/>
  <c r="H249" i="13"/>
  <c r="BO249" i="13"/>
  <c r="BV249" i="13" l="1"/>
  <c r="BY249" i="13"/>
  <c r="BA249" i="13"/>
  <c r="BD249" i="13" s="1"/>
  <c r="H360" i="12"/>
  <c r="I360" i="12" s="1"/>
  <c r="AK250" i="13"/>
  <c r="AT250" i="13" s="1"/>
  <c r="CC249" i="13"/>
  <c r="BR249" i="13"/>
  <c r="BS250" i="13" s="1"/>
  <c r="K249" i="13"/>
  <c r="Q249" i="13"/>
  <c r="Z250" i="13" s="1"/>
  <c r="F460" i="7" s="1"/>
  <c r="N361" i="12"/>
  <c r="O249" i="13"/>
  <c r="BU249" i="13" l="1"/>
  <c r="BX249" i="13"/>
  <c r="J361" i="12"/>
  <c r="AW250" i="13"/>
  <c r="AZ250" i="13" s="1"/>
  <c r="AJ250" i="13"/>
  <c r="AS250" i="13" s="1"/>
  <c r="CB249" i="13"/>
  <c r="N249" i="13"/>
  <c r="J250" i="13"/>
  <c r="BQ250" i="13"/>
  <c r="BN250" i="13"/>
  <c r="BH250" i="13"/>
  <c r="BC250" i="13" l="1"/>
  <c r="AV250" i="13"/>
  <c r="AY250" i="13" s="1"/>
  <c r="AI250" i="13"/>
  <c r="AR250" i="13" s="1"/>
  <c r="CA249" i="13"/>
  <c r="CD249" i="13" s="1"/>
  <c r="R461" i="7"/>
  <c r="Q461" i="7"/>
  <c r="O461" i="7"/>
  <c r="H461" i="7"/>
  <c r="N461" i="7"/>
  <c r="I461" i="7"/>
  <c r="P461" i="7"/>
  <c r="G461" i="7"/>
  <c r="K461" i="7"/>
  <c r="J461" i="7"/>
  <c r="BP250" i="13"/>
  <c r="BM250" i="13"/>
  <c r="I250" i="13"/>
  <c r="M250" i="13"/>
  <c r="S250" i="13"/>
  <c r="AB251" i="13" s="1"/>
  <c r="BW250" i="13" l="1"/>
  <c r="BZ250" i="13"/>
  <c r="BB250" i="13"/>
  <c r="AU250" i="13"/>
  <c r="AX250" i="13" s="1"/>
  <c r="CE249" i="13"/>
  <c r="BO250" i="13"/>
  <c r="BL250" i="13"/>
  <c r="H250" i="13"/>
  <c r="L250" i="13"/>
  <c r="R250" i="13"/>
  <c r="AA251" i="13" s="1"/>
  <c r="P250" i="13"/>
  <c r="L461" i="7"/>
  <c r="G361" i="12" s="1"/>
  <c r="S461" i="7"/>
  <c r="K361" i="12" s="1"/>
  <c r="L361" i="12" s="1"/>
  <c r="M361" i="12" s="1"/>
  <c r="BV250" i="13" l="1"/>
  <c r="BY250" i="13"/>
  <c r="BA250" i="13"/>
  <c r="BD250" i="13" s="1"/>
  <c r="H361" i="12"/>
  <c r="I361" i="12" s="1"/>
  <c r="AK251" i="13"/>
  <c r="AT251" i="13" s="1"/>
  <c r="CC250" i="13"/>
  <c r="N362" i="12"/>
  <c r="O250" i="13"/>
  <c r="BR250" i="13"/>
  <c r="BS251" i="13" s="1"/>
  <c r="Q250" i="13"/>
  <c r="Z251" i="13" s="1"/>
  <c r="F461" i="7" s="1"/>
  <c r="K250" i="13"/>
  <c r="BU250" i="13" l="1"/>
  <c r="BX250" i="13"/>
  <c r="J362" i="12"/>
  <c r="AW251" i="13"/>
  <c r="AZ251" i="13" s="1"/>
  <c r="AJ251" i="13"/>
  <c r="AS251" i="13" s="1"/>
  <c r="CB250" i="13"/>
  <c r="BH251" i="13"/>
  <c r="BQ251" i="13"/>
  <c r="J251" i="13"/>
  <c r="BN251" i="13"/>
  <c r="N250" i="13"/>
  <c r="BC251" i="13" l="1"/>
  <c r="AV251" i="13"/>
  <c r="AY251" i="13" s="1"/>
  <c r="AI251" i="13"/>
  <c r="AR251" i="13" s="1"/>
  <c r="CA250" i="13"/>
  <c r="CD250" i="13" s="1"/>
  <c r="N462" i="7"/>
  <c r="Q462" i="7"/>
  <c r="G462" i="7"/>
  <c r="R462" i="7"/>
  <c r="J462" i="7"/>
  <c r="H462" i="7"/>
  <c r="O462" i="7"/>
  <c r="I462" i="7"/>
  <c r="P462" i="7"/>
  <c r="K462" i="7"/>
  <c r="BP251" i="13"/>
  <c r="BM251" i="13"/>
  <c r="I251" i="13"/>
  <c r="S251" i="13"/>
  <c r="AB252" i="13" s="1"/>
  <c r="M251" i="13"/>
  <c r="BW251" i="13" l="1"/>
  <c r="BZ251" i="13"/>
  <c r="BB251" i="13"/>
  <c r="AU251" i="13"/>
  <c r="AX251" i="13" s="1"/>
  <c r="CE250" i="13"/>
  <c r="S462" i="7"/>
  <c r="K362" i="12" s="1"/>
  <c r="L362" i="12" s="1"/>
  <c r="M362" i="12" s="1"/>
  <c r="L251" i="13"/>
  <c r="R251" i="13"/>
  <c r="AA252" i="13" s="1"/>
  <c r="P251" i="13"/>
  <c r="H251" i="13"/>
  <c r="BL251" i="13"/>
  <c r="BO251" i="13"/>
  <c r="L462" i="7"/>
  <c r="G362" i="12" s="1"/>
  <c r="BV251" i="13" l="1"/>
  <c r="BY251" i="13"/>
  <c r="BA251" i="13"/>
  <c r="BD251" i="13" s="1"/>
  <c r="H362" i="12"/>
  <c r="I362" i="12" s="1"/>
  <c r="AK252" i="13"/>
  <c r="AT252" i="13" s="1"/>
  <c r="CC251" i="13"/>
  <c r="O251" i="13"/>
  <c r="N363" i="12"/>
  <c r="Q251" i="13"/>
  <c r="Z252" i="13" s="1"/>
  <c r="F462" i="7" s="1"/>
  <c r="BR251" i="13"/>
  <c r="BS252" i="13" s="1"/>
  <c r="K251" i="13"/>
  <c r="BU251" i="13" l="1"/>
  <c r="BX251" i="13"/>
  <c r="J363" i="12"/>
  <c r="AW252" i="13"/>
  <c r="AZ252" i="13" s="1"/>
  <c r="AJ252" i="13"/>
  <c r="AS252" i="13" s="1"/>
  <c r="CB251" i="13"/>
  <c r="BH252" i="13"/>
  <c r="N251" i="13"/>
  <c r="BQ252" i="13"/>
  <c r="BN252" i="13"/>
  <c r="J252" i="13"/>
  <c r="BC252" i="13" l="1"/>
  <c r="AV252" i="13"/>
  <c r="AY252" i="13" s="1"/>
  <c r="AI252" i="13"/>
  <c r="AR252" i="13" s="1"/>
  <c r="CA251" i="13"/>
  <c r="CD251" i="13" s="1"/>
  <c r="K463" i="7"/>
  <c r="J463" i="7"/>
  <c r="R463" i="7"/>
  <c r="I463" i="7"/>
  <c r="G463" i="7"/>
  <c r="O463" i="7"/>
  <c r="N463" i="7"/>
  <c r="H463" i="7"/>
  <c r="P463" i="7"/>
  <c r="Q463" i="7"/>
  <c r="M252" i="13"/>
  <c r="S252" i="13"/>
  <c r="AB253" i="13" s="1"/>
  <c r="BP252" i="13"/>
  <c r="BM252" i="13"/>
  <c r="I252" i="13"/>
  <c r="BW252" i="13" l="1"/>
  <c r="BZ252" i="13"/>
  <c r="BB252" i="13"/>
  <c r="AU252" i="13"/>
  <c r="AX252" i="13" s="1"/>
  <c r="CE251" i="13"/>
  <c r="L252" i="13"/>
  <c r="R252" i="13"/>
  <c r="AA253" i="13" s="1"/>
  <c r="P252" i="13"/>
  <c r="BL252" i="13"/>
  <c r="H252" i="13"/>
  <c r="BO252" i="13"/>
  <c r="S463" i="7"/>
  <c r="K363" i="12" s="1"/>
  <c r="L363" i="12" s="1"/>
  <c r="M363" i="12" s="1"/>
  <c r="L463" i="7"/>
  <c r="G363" i="12" s="1"/>
  <c r="BV252" i="13" l="1"/>
  <c r="BY252" i="13"/>
  <c r="H363" i="12"/>
  <c r="I363" i="12" s="1"/>
  <c r="BA252" i="13"/>
  <c r="BD252" i="13" s="1"/>
  <c r="AK253" i="13"/>
  <c r="AT253" i="13" s="1"/>
  <c r="CC252" i="13"/>
  <c r="O252" i="13"/>
  <c r="N364" i="12"/>
  <c r="K252" i="13"/>
  <c r="BR252" i="13"/>
  <c r="BS253" i="13" s="1"/>
  <c r="Q252" i="13"/>
  <c r="Z253" i="13" s="1"/>
  <c r="F463" i="7" s="1"/>
  <c r="BU252" i="13" l="1"/>
  <c r="BX252" i="13"/>
  <c r="J364" i="12"/>
  <c r="AW253" i="13"/>
  <c r="AZ253" i="13" s="1"/>
  <c r="AJ253" i="13"/>
  <c r="AS253" i="13" s="1"/>
  <c r="CB252" i="13"/>
  <c r="N252" i="13"/>
  <c r="BH253" i="13"/>
  <c r="BQ253" i="13"/>
  <c r="J253" i="13"/>
  <c r="BN253" i="13"/>
  <c r="BC253" i="13" l="1"/>
  <c r="AV253" i="13"/>
  <c r="AY253" i="13" s="1"/>
  <c r="AI253" i="13"/>
  <c r="AR253" i="13" s="1"/>
  <c r="CA252" i="13"/>
  <c r="CD252" i="13" s="1"/>
  <c r="CE252" i="13" s="1"/>
  <c r="M253" i="13"/>
  <c r="S253" i="13"/>
  <c r="AB254" i="13" s="1"/>
  <c r="I253" i="13"/>
  <c r="BP253" i="13"/>
  <c r="BM253" i="13"/>
  <c r="Q464" i="7"/>
  <c r="R464" i="7"/>
  <c r="N464" i="7"/>
  <c r="H464" i="7"/>
  <c r="J464" i="7"/>
  <c r="K464" i="7"/>
  <c r="O464" i="7"/>
  <c r="P464" i="7"/>
  <c r="G464" i="7"/>
  <c r="I464" i="7"/>
  <c r="BW253" i="13" l="1"/>
  <c r="BZ253" i="13"/>
  <c r="BB253" i="13"/>
  <c r="AU253" i="13"/>
  <c r="AX253" i="13" s="1"/>
  <c r="R253" i="13"/>
  <c r="AA254" i="13" s="1"/>
  <c r="L253" i="13"/>
  <c r="P253" i="13"/>
  <c r="BO253" i="13"/>
  <c r="H253" i="13"/>
  <c r="BL253" i="13"/>
  <c r="L464" i="7"/>
  <c r="G364" i="12" s="1"/>
  <c r="S464" i="7"/>
  <c r="K364" i="12" s="1"/>
  <c r="L364" i="12" s="1"/>
  <c r="M364" i="12" s="1"/>
  <c r="BV253" i="13" l="1"/>
  <c r="BY253" i="13"/>
  <c r="H364" i="12"/>
  <c r="I364" i="12" s="1"/>
  <c r="BA253" i="13"/>
  <c r="BD253" i="13" s="1"/>
  <c r="AK254" i="13"/>
  <c r="AT254" i="13" s="1"/>
  <c r="CC253" i="13"/>
  <c r="O253" i="13"/>
  <c r="Q253" i="13"/>
  <c r="Z254" i="13" s="1"/>
  <c r="F464" i="7" s="1"/>
  <c r="BR253" i="13"/>
  <c r="BS254" i="13" s="1"/>
  <c r="K253" i="13"/>
  <c r="N365" i="12"/>
  <c r="BU253" i="13" l="1"/>
  <c r="BX253" i="13"/>
  <c r="J365" i="12"/>
  <c r="AW254" i="13"/>
  <c r="AZ254" i="13" s="1"/>
  <c r="AJ254" i="13"/>
  <c r="AS254" i="13" s="1"/>
  <c r="CB253" i="13"/>
  <c r="BN254" i="13"/>
  <c r="J254" i="13"/>
  <c r="BQ254" i="13"/>
  <c r="N253" i="13"/>
  <c r="BH254" i="13"/>
  <c r="BC254" i="13" l="1"/>
  <c r="AV254" i="13"/>
  <c r="AY254" i="13" s="1"/>
  <c r="AI254" i="13"/>
  <c r="AR254" i="13" s="1"/>
  <c r="CA253" i="13"/>
  <c r="CD253" i="13" s="1"/>
  <c r="S254" i="13"/>
  <c r="AB255" i="13" s="1"/>
  <c r="M254" i="13"/>
  <c r="BP254" i="13"/>
  <c r="BM254" i="13"/>
  <c r="I254" i="13"/>
  <c r="J465" i="7"/>
  <c r="O465" i="7"/>
  <c r="G465" i="7"/>
  <c r="N465" i="7"/>
  <c r="Q465" i="7"/>
  <c r="R465" i="7"/>
  <c r="P465" i="7"/>
  <c r="H465" i="7"/>
  <c r="K465" i="7"/>
  <c r="I465" i="7"/>
  <c r="BW254" i="13" l="1"/>
  <c r="BZ254" i="13"/>
  <c r="BB254" i="13"/>
  <c r="AU254" i="13"/>
  <c r="AX254" i="13" s="1"/>
  <c r="CE253" i="13"/>
  <c r="L465" i="7"/>
  <c r="G365" i="12" s="1"/>
  <c r="H254" i="13"/>
  <c r="BL254" i="13"/>
  <c r="BO254" i="13"/>
  <c r="S465" i="7"/>
  <c r="K365" i="12" s="1"/>
  <c r="L365" i="12" s="1"/>
  <c r="M365" i="12" s="1"/>
  <c r="L254" i="13"/>
  <c r="R254" i="13"/>
  <c r="AA255" i="13" s="1"/>
  <c r="P254" i="13"/>
  <c r="BV254" i="13" l="1"/>
  <c r="BY254" i="13"/>
  <c r="BA254" i="13"/>
  <c r="BD254" i="13" s="1"/>
  <c r="H365" i="12"/>
  <c r="I365" i="12" s="1"/>
  <c r="AK255" i="13"/>
  <c r="AT255" i="13" s="1"/>
  <c r="CC254" i="13"/>
  <c r="O254" i="13"/>
  <c r="N366" i="12"/>
  <c r="K254" i="13"/>
  <c r="BR254" i="13"/>
  <c r="BS255" i="13" s="1"/>
  <c r="Q254" i="13"/>
  <c r="Z255" i="13" s="1"/>
  <c r="F465" i="7" s="1"/>
  <c r="BU254" i="13" l="1"/>
  <c r="BX254" i="13"/>
  <c r="J366" i="12"/>
  <c r="AW255" i="13"/>
  <c r="AZ255" i="13" s="1"/>
  <c r="AJ255" i="13"/>
  <c r="AS255" i="13" s="1"/>
  <c r="CB254" i="13"/>
  <c r="BN255" i="13"/>
  <c r="BQ255" i="13"/>
  <c r="J255" i="13"/>
  <c r="BH255" i="13"/>
  <c r="N254" i="13"/>
  <c r="BC255" i="13" l="1"/>
  <c r="AV255" i="13"/>
  <c r="AY255" i="13" s="1"/>
  <c r="AI255" i="13"/>
  <c r="AR255" i="13" s="1"/>
  <c r="CA254" i="13"/>
  <c r="CD254" i="13" s="1"/>
  <c r="CE254" i="13" s="1"/>
  <c r="BM255" i="13"/>
  <c r="BP255" i="13"/>
  <c r="I255" i="13"/>
  <c r="J466" i="7"/>
  <c r="N466" i="7"/>
  <c r="P466" i="7"/>
  <c r="G466" i="7"/>
  <c r="O466" i="7"/>
  <c r="R466" i="7"/>
  <c r="H466" i="7"/>
  <c r="I466" i="7"/>
  <c r="Q466" i="7"/>
  <c r="K466" i="7"/>
  <c r="M255" i="13"/>
  <c r="S255" i="13"/>
  <c r="AB256" i="13" s="1"/>
  <c r="BW255" i="13" l="1"/>
  <c r="BZ255" i="13"/>
  <c r="BB255" i="13"/>
  <c r="AU255" i="13"/>
  <c r="AX255" i="13" s="1"/>
  <c r="P255" i="13"/>
  <c r="S466" i="7"/>
  <c r="K366" i="12" s="1"/>
  <c r="L366" i="12" s="1"/>
  <c r="M366" i="12" s="1"/>
  <c r="BL255" i="13"/>
  <c r="H255" i="13"/>
  <c r="BO255" i="13"/>
  <c r="L466" i="7"/>
  <c r="G366" i="12" s="1"/>
  <c r="L255" i="13"/>
  <c r="R255" i="13"/>
  <c r="AA256" i="13" s="1"/>
  <c r="BV255" i="13" l="1"/>
  <c r="BY255" i="13"/>
  <c r="BA255" i="13"/>
  <c r="BD255" i="13" s="1"/>
  <c r="H366" i="12"/>
  <c r="I366" i="12" s="1"/>
  <c r="AK256" i="13"/>
  <c r="AT256" i="13" s="1"/>
  <c r="CC255" i="13"/>
  <c r="N367" i="12"/>
  <c r="Q255" i="13"/>
  <c r="Z256" i="13" s="1"/>
  <c r="F466" i="7" s="1"/>
  <c r="BR255" i="13"/>
  <c r="BS256" i="13" s="1"/>
  <c r="K255" i="13"/>
  <c r="O255" i="13"/>
  <c r="BU255" i="13" l="1"/>
  <c r="BX255" i="13"/>
  <c r="J367" i="12"/>
  <c r="AW256" i="13"/>
  <c r="AZ256" i="13" s="1"/>
  <c r="AJ256" i="13"/>
  <c r="AS256" i="13" s="1"/>
  <c r="CB255" i="13"/>
  <c r="N255" i="13"/>
  <c r="J256" i="13"/>
  <c r="BN256" i="13"/>
  <c r="BQ256" i="13"/>
  <c r="BH256" i="13"/>
  <c r="BC256" i="13" l="1"/>
  <c r="AV256" i="13"/>
  <c r="AY256" i="13" s="1"/>
  <c r="AI256" i="13"/>
  <c r="AR256" i="13" s="1"/>
  <c r="CA255" i="13"/>
  <c r="CD255" i="13" s="1"/>
  <c r="CE255" i="13" s="1"/>
  <c r="BP256" i="13"/>
  <c r="I256" i="13"/>
  <c r="BM256" i="13"/>
  <c r="S256" i="13"/>
  <c r="AB257" i="13" s="1"/>
  <c r="M256" i="13"/>
  <c r="R467" i="7"/>
  <c r="O467" i="7"/>
  <c r="K467" i="7"/>
  <c r="G467" i="7"/>
  <c r="P467" i="7"/>
  <c r="H467" i="7"/>
  <c r="Q467" i="7"/>
  <c r="N467" i="7"/>
  <c r="J467" i="7"/>
  <c r="I467" i="7"/>
  <c r="BW256" i="13" l="1"/>
  <c r="BZ256" i="13"/>
  <c r="BB256" i="13"/>
  <c r="AU256" i="13"/>
  <c r="AX256" i="13" s="1"/>
  <c r="S467" i="7"/>
  <c r="K367" i="12" s="1"/>
  <c r="L367" i="12" s="1"/>
  <c r="M367" i="12" s="1"/>
  <c r="L467" i="7"/>
  <c r="G367" i="12" s="1"/>
  <c r="L256" i="13"/>
  <c r="R256" i="13"/>
  <c r="AA257" i="13" s="1"/>
  <c r="P256" i="13"/>
  <c r="BL256" i="13"/>
  <c r="BO256" i="13"/>
  <c r="H256" i="13"/>
  <c r="BV256" i="13" l="1"/>
  <c r="BY256" i="13"/>
  <c r="BA256" i="13"/>
  <c r="BD256" i="13" s="1"/>
  <c r="H367" i="12"/>
  <c r="I367" i="12" s="1"/>
  <c r="AK257" i="13"/>
  <c r="AT257" i="13" s="1"/>
  <c r="CC256" i="13"/>
  <c r="BR256" i="13"/>
  <c r="BS257" i="13" s="1"/>
  <c r="Q256" i="13"/>
  <c r="Z257" i="13" s="1"/>
  <c r="F467" i="7" s="1"/>
  <c r="K256" i="13"/>
  <c r="O256" i="13"/>
  <c r="N368" i="12"/>
  <c r="BU256" i="13" l="1"/>
  <c r="BX256" i="13"/>
  <c r="J368" i="12"/>
  <c r="AW257" i="13"/>
  <c r="AZ257" i="13" s="1"/>
  <c r="AJ257" i="13"/>
  <c r="AS257" i="13" s="1"/>
  <c r="CB256" i="13"/>
  <c r="BH257" i="13"/>
  <c r="N256" i="13"/>
  <c r="BQ257" i="13"/>
  <c r="J257" i="13"/>
  <c r="BN257" i="13"/>
  <c r="BC257" i="13" l="1"/>
  <c r="AV257" i="13"/>
  <c r="AY257" i="13" s="1"/>
  <c r="AI257" i="13"/>
  <c r="AR257" i="13" s="1"/>
  <c r="CA256" i="13"/>
  <c r="CD256" i="13" s="1"/>
  <c r="CE256" i="13" s="1"/>
  <c r="M257" i="13"/>
  <c r="S257" i="13"/>
  <c r="AB258" i="13" s="1"/>
  <c r="G468" i="7"/>
  <c r="P468" i="7"/>
  <c r="R468" i="7"/>
  <c r="O468" i="7"/>
  <c r="H468" i="7"/>
  <c r="Q468" i="7"/>
  <c r="J468" i="7"/>
  <c r="K468" i="7"/>
  <c r="N468" i="7"/>
  <c r="I468" i="7"/>
  <c r="BM257" i="13"/>
  <c r="I257" i="13"/>
  <c r="BP257" i="13"/>
  <c r="BW257" i="13" l="1"/>
  <c r="BZ257" i="13"/>
  <c r="BB257" i="13"/>
  <c r="AU257" i="13"/>
  <c r="AX257" i="13" s="1"/>
  <c r="S468" i="7"/>
  <c r="K368" i="12" s="1"/>
  <c r="L368" i="12" s="1"/>
  <c r="M368" i="12" s="1"/>
  <c r="L468" i="7"/>
  <c r="G368" i="12" s="1"/>
  <c r="BO257" i="13"/>
  <c r="BL257" i="13"/>
  <c r="H257" i="13"/>
  <c r="P257" i="13"/>
  <c r="R257" i="13"/>
  <c r="AA258" i="13" s="1"/>
  <c r="L257" i="13"/>
  <c r="BV257" i="13" l="1"/>
  <c r="BY257" i="13"/>
  <c r="BA257" i="13"/>
  <c r="BD257" i="13" s="1"/>
  <c r="H368" i="12"/>
  <c r="I368" i="12" s="1"/>
  <c r="AK258" i="13"/>
  <c r="AT258" i="13" s="1"/>
  <c r="CC257" i="13"/>
  <c r="N369" i="12"/>
  <c r="O257" i="13"/>
  <c r="Q257" i="13"/>
  <c r="Z258" i="13" s="1"/>
  <c r="F468" i="7" s="1"/>
  <c r="BR257" i="13"/>
  <c r="BS258" i="13" s="1"/>
  <c r="K257" i="13"/>
  <c r="BU257" i="13" l="1"/>
  <c r="BX257" i="13"/>
  <c r="J369" i="12"/>
  <c r="AW258" i="13"/>
  <c r="AZ258" i="13" s="1"/>
  <c r="AJ258" i="13"/>
  <c r="AS258" i="13" s="1"/>
  <c r="CB257" i="13"/>
  <c r="N257" i="13"/>
  <c r="BQ258" i="13"/>
  <c r="BN258" i="13"/>
  <c r="J258" i="13"/>
  <c r="BH258" i="13"/>
  <c r="BC258" i="13" l="1"/>
  <c r="AV258" i="13"/>
  <c r="AY258" i="13" s="1"/>
  <c r="AI258" i="13"/>
  <c r="AR258" i="13" s="1"/>
  <c r="CA257" i="13"/>
  <c r="CD257" i="13" s="1"/>
  <c r="G469" i="7"/>
  <c r="R469" i="7"/>
  <c r="O469" i="7"/>
  <c r="K469" i="7"/>
  <c r="J469" i="7"/>
  <c r="Q469" i="7"/>
  <c r="P469" i="7"/>
  <c r="N469" i="7"/>
  <c r="H469" i="7"/>
  <c r="I469" i="7"/>
  <c r="BM258" i="13"/>
  <c r="BP258" i="13"/>
  <c r="I258" i="13"/>
  <c r="M258" i="13"/>
  <c r="S258" i="13"/>
  <c r="AB259" i="13" s="1"/>
  <c r="BW258" i="13" l="1"/>
  <c r="BZ258" i="13"/>
  <c r="BB258" i="13"/>
  <c r="AU258" i="13"/>
  <c r="AX258" i="13" s="1"/>
  <c r="CE257" i="13"/>
  <c r="H258" i="13"/>
  <c r="BL258" i="13"/>
  <c r="BO258" i="13"/>
  <c r="S469" i="7"/>
  <c r="K369" i="12" s="1"/>
  <c r="L369" i="12" s="1"/>
  <c r="M369" i="12" s="1"/>
  <c r="L258" i="13"/>
  <c r="R258" i="13"/>
  <c r="AA259" i="13" s="1"/>
  <c r="P258" i="13"/>
  <c r="L469" i="7"/>
  <c r="G369" i="12" s="1"/>
  <c r="BV258" i="13" l="1"/>
  <c r="BY258" i="13"/>
  <c r="H369" i="12"/>
  <c r="I369" i="12" s="1"/>
  <c r="BA258" i="13"/>
  <c r="BD258" i="13" s="1"/>
  <c r="AK259" i="13"/>
  <c r="AT259" i="13" s="1"/>
  <c r="CC258" i="13"/>
  <c r="N370" i="12"/>
  <c r="Q258" i="13"/>
  <c r="Z259" i="13" s="1"/>
  <c r="F469" i="7" s="1"/>
  <c r="K258" i="13"/>
  <c r="BR258" i="13"/>
  <c r="BS259" i="13" s="1"/>
  <c r="O258" i="13"/>
  <c r="BU258" i="13" l="1"/>
  <c r="BX258" i="13"/>
  <c r="J370" i="12"/>
  <c r="AW259" i="13"/>
  <c r="AZ259" i="13" s="1"/>
  <c r="AJ259" i="13"/>
  <c r="AS259" i="13" s="1"/>
  <c r="CB258" i="13"/>
  <c r="N258" i="13"/>
  <c r="BQ259" i="13"/>
  <c r="BN259" i="13"/>
  <c r="J259" i="13"/>
  <c r="BH259" i="13"/>
  <c r="BC259" i="13" l="1"/>
  <c r="AV259" i="13"/>
  <c r="AY259" i="13" s="1"/>
  <c r="AI259" i="13"/>
  <c r="AR259" i="13" s="1"/>
  <c r="CA258" i="13"/>
  <c r="CD258" i="13" s="1"/>
  <c r="CE258" i="13" s="1"/>
  <c r="Q470" i="7"/>
  <c r="K470" i="7"/>
  <c r="J470" i="7"/>
  <c r="O470" i="7"/>
  <c r="R470" i="7"/>
  <c r="I470" i="7"/>
  <c r="H470" i="7"/>
  <c r="N470" i="7"/>
  <c r="P470" i="7"/>
  <c r="G470" i="7"/>
  <c r="S259" i="13"/>
  <c r="AB260" i="13" s="1"/>
  <c r="M259" i="13"/>
  <c r="I259" i="13"/>
  <c r="BP259" i="13"/>
  <c r="BM259" i="13"/>
  <c r="BW259" i="13" l="1"/>
  <c r="BZ259" i="13"/>
  <c r="BB259" i="13"/>
  <c r="AU259" i="13"/>
  <c r="AX259" i="13" s="1"/>
  <c r="S470" i="7"/>
  <c r="K370" i="12" s="1"/>
  <c r="L370" i="12" s="1"/>
  <c r="M370" i="12" s="1"/>
  <c r="H259" i="13"/>
  <c r="BL259" i="13"/>
  <c r="BO259" i="13"/>
  <c r="L470" i="7"/>
  <c r="G370" i="12" s="1"/>
  <c r="P259" i="13"/>
  <c r="L259" i="13"/>
  <c r="R259" i="13"/>
  <c r="AA260" i="13" s="1"/>
  <c r="BV259" i="13" l="1"/>
  <c r="BY259" i="13"/>
  <c r="H370" i="12"/>
  <c r="I370" i="12" s="1"/>
  <c r="BA259" i="13"/>
  <c r="BD259" i="13" s="1"/>
  <c r="AK260" i="13"/>
  <c r="AT260" i="13" s="1"/>
  <c r="CC259" i="13"/>
  <c r="N371" i="12"/>
  <c r="K259" i="13"/>
  <c r="Q259" i="13"/>
  <c r="Z260" i="13" s="1"/>
  <c r="F470" i="7" s="1"/>
  <c r="BR259" i="13"/>
  <c r="BS260" i="13" s="1"/>
  <c r="O259" i="13"/>
  <c r="BU259" i="13" l="1"/>
  <c r="BX259" i="13"/>
  <c r="J371" i="12"/>
  <c r="AW260" i="13"/>
  <c r="AZ260" i="13" s="1"/>
  <c r="AJ260" i="13"/>
  <c r="AS260" i="13" s="1"/>
  <c r="CB259" i="13"/>
  <c r="BH260" i="13"/>
  <c r="BQ260" i="13"/>
  <c r="J260" i="13"/>
  <c r="BN260" i="13"/>
  <c r="N259" i="13"/>
  <c r="BC260" i="13" l="1"/>
  <c r="AV260" i="13"/>
  <c r="AY260" i="13" s="1"/>
  <c r="AI260" i="13"/>
  <c r="AR260" i="13" s="1"/>
  <c r="CA259" i="13"/>
  <c r="CD259" i="13" s="1"/>
  <c r="CE259" i="13" s="1"/>
  <c r="S260" i="13"/>
  <c r="AB261" i="13" s="1"/>
  <c r="M260" i="13"/>
  <c r="R471" i="7"/>
  <c r="J471" i="7"/>
  <c r="P471" i="7"/>
  <c r="K471" i="7"/>
  <c r="H471" i="7"/>
  <c r="N471" i="7"/>
  <c r="G471" i="7"/>
  <c r="I471" i="7"/>
  <c r="Q471" i="7"/>
  <c r="O471" i="7"/>
  <c r="I260" i="13"/>
  <c r="BP260" i="13"/>
  <c r="BM260" i="13"/>
  <c r="BW260" i="13" l="1"/>
  <c r="BZ260" i="13"/>
  <c r="BB260" i="13"/>
  <c r="AU260" i="13"/>
  <c r="AX260" i="13" s="1"/>
  <c r="BL260" i="13"/>
  <c r="H260" i="13"/>
  <c r="BO260" i="13"/>
  <c r="S471" i="7"/>
  <c r="K371" i="12" s="1"/>
  <c r="L371" i="12" s="1"/>
  <c r="M371" i="12" s="1"/>
  <c r="L260" i="13"/>
  <c r="R260" i="13"/>
  <c r="AA261" i="13" s="1"/>
  <c r="L471" i="7"/>
  <c r="G371" i="12" s="1"/>
  <c r="P260" i="13"/>
  <c r="BV260" i="13" l="1"/>
  <c r="BY260" i="13"/>
  <c r="H371" i="12"/>
  <c r="I371" i="12" s="1"/>
  <c r="BA260" i="13"/>
  <c r="BD260" i="13" s="1"/>
  <c r="AK261" i="13"/>
  <c r="AT261" i="13" s="1"/>
  <c r="CC260" i="13"/>
  <c r="N372" i="12"/>
  <c r="O260" i="13"/>
  <c r="K260" i="13"/>
  <c r="BR260" i="13"/>
  <c r="BS261" i="13" s="1"/>
  <c r="Q260" i="13"/>
  <c r="Z261" i="13" s="1"/>
  <c r="F471" i="7" s="1"/>
  <c r="BU260" i="13" l="1"/>
  <c r="BX260" i="13"/>
  <c r="J372" i="12"/>
  <c r="AW261" i="13"/>
  <c r="AZ261" i="13" s="1"/>
  <c r="AJ261" i="13"/>
  <c r="AS261" i="13" s="1"/>
  <c r="CB260" i="13"/>
  <c r="BQ261" i="13"/>
  <c r="BN261" i="13"/>
  <c r="J261" i="13"/>
  <c r="N260" i="13"/>
  <c r="BH261" i="13"/>
  <c r="BC261" i="13" l="1"/>
  <c r="AV261" i="13"/>
  <c r="AY261" i="13" s="1"/>
  <c r="AI261" i="13"/>
  <c r="AR261" i="13" s="1"/>
  <c r="CA260" i="13"/>
  <c r="CD260" i="13" s="1"/>
  <c r="CE260" i="13" s="1"/>
  <c r="H472" i="7"/>
  <c r="P472" i="7"/>
  <c r="K472" i="7"/>
  <c r="J472" i="7"/>
  <c r="I472" i="7"/>
  <c r="O472" i="7"/>
  <c r="N472" i="7"/>
  <c r="G472" i="7"/>
  <c r="Q472" i="7"/>
  <c r="R472" i="7"/>
  <c r="BM261" i="13"/>
  <c r="I261" i="13"/>
  <c r="BP261" i="13"/>
  <c r="M261" i="13"/>
  <c r="S261" i="13"/>
  <c r="AB262" i="13" s="1"/>
  <c r="BW261" i="13" l="1"/>
  <c r="BZ261" i="13"/>
  <c r="BB261" i="13"/>
  <c r="AU261" i="13"/>
  <c r="AX261" i="13" s="1"/>
  <c r="P261" i="13"/>
  <c r="L472" i="7"/>
  <c r="G372" i="12" s="1"/>
  <c r="R261" i="13"/>
  <c r="AA262" i="13" s="1"/>
  <c r="L261" i="13"/>
  <c r="BL261" i="13"/>
  <c r="H261" i="13"/>
  <c r="BO261" i="13"/>
  <c r="S472" i="7"/>
  <c r="K372" i="12" s="1"/>
  <c r="L372" i="12" s="1"/>
  <c r="M372" i="12" s="1"/>
  <c r="BV261" i="13" l="1"/>
  <c r="BY261" i="13"/>
  <c r="H372" i="12"/>
  <c r="I372" i="12" s="1"/>
  <c r="BA261" i="13"/>
  <c r="BD261" i="13" s="1"/>
  <c r="AK262" i="13"/>
  <c r="AT262" i="13" s="1"/>
  <c r="CC261" i="13"/>
  <c r="O261" i="13"/>
  <c r="N373" i="12"/>
  <c r="K261" i="13"/>
  <c r="BR261" i="13"/>
  <c r="BS262" i="13" s="1"/>
  <c r="Q261" i="13"/>
  <c r="Z262" i="13" s="1"/>
  <c r="F472" i="7" s="1"/>
  <c r="BU261" i="13" l="1"/>
  <c r="BX261" i="13"/>
  <c r="J373" i="12"/>
  <c r="AW262" i="13"/>
  <c r="AZ262" i="13" s="1"/>
  <c r="AJ262" i="13"/>
  <c r="AS262" i="13" s="1"/>
  <c r="CB261" i="13"/>
  <c r="J262" i="13"/>
  <c r="BQ262" i="13"/>
  <c r="BN262" i="13"/>
  <c r="N261" i="13"/>
  <c r="BH262" i="13"/>
  <c r="BC262" i="13" l="1"/>
  <c r="AV262" i="13"/>
  <c r="AY262" i="13" s="1"/>
  <c r="AI262" i="13"/>
  <c r="AR262" i="13" s="1"/>
  <c r="CA261" i="13"/>
  <c r="CD261" i="13" s="1"/>
  <c r="S262" i="13"/>
  <c r="AB263" i="13" s="1"/>
  <c r="M262" i="13"/>
  <c r="P473" i="7"/>
  <c r="H473" i="7"/>
  <c r="J473" i="7"/>
  <c r="R473" i="7"/>
  <c r="Q473" i="7"/>
  <c r="O473" i="7"/>
  <c r="N473" i="7"/>
  <c r="K473" i="7"/>
  <c r="G473" i="7"/>
  <c r="I473" i="7"/>
  <c r="I262" i="13"/>
  <c r="BP262" i="13"/>
  <c r="BM262" i="13"/>
  <c r="BW262" i="13" l="1"/>
  <c r="BZ262" i="13"/>
  <c r="BB262" i="13"/>
  <c r="AU262" i="13"/>
  <c r="AX262" i="13" s="1"/>
  <c r="CE261" i="13"/>
  <c r="S473" i="7"/>
  <c r="K373" i="12" s="1"/>
  <c r="L373" i="12" s="1"/>
  <c r="M373" i="12" s="1"/>
  <c r="H262" i="13"/>
  <c r="BL262" i="13"/>
  <c r="BO262" i="13"/>
  <c r="R262" i="13"/>
  <c r="AA263" i="13" s="1"/>
  <c r="L262" i="13"/>
  <c r="P262" i="13"/>
  <c r="L473" i="7"/>
  <c r="G373" i="12" s="1"/>
  <c r="BV262" i="13" l="1"/>
  <c r="BY262" i="13"/>
  <c r="H373" i="12"/>
  <c r="I373" i="12" s="1"/>
  <c r="BA262" i="13"/>
  <c r="BD262" i="13" s="1"/>
  <c r="AK263" i="13"/>
  <c r="AT263" i="13" s="1"/>
  <c r="CC262" i="13"/>
  <c r="N374" i="12"/>
  <c r="O262" i="13"/>
  <c r="K262" i="13"/>
  <c r="Q262" i="13"/>
  <c r="Z263" i="13" s="1"/>
  <c r="F473" i="7" s="1"/>
  <c r="BR262" i="13"/>
  <c r="BS263" i="13" s="1"/>
  <c r="BU262" i="13" l="1"/>
  <c r="BX262" i="13"/>
  <c r="J374" i="12"/>
  <c r="AW263" i="13"/>
  <c r="AZ263" i="13" s="1"/>
  <c r="AJ263" i="13"/>
  <c r="AS263" i="13" s="1"/>
  <c r="CB262" i="13"/>
  <c r="N262" i="13"/>
  <c r="BN263" i="13"/>
  <c r="J263" i="13"/>
  <c r="BQ263" i="13"/>
  <c r="BH263" i="13"/>
  <c r="BC263" i="13" l="1"/>
  <c r="AV263" i="13"/>
  <c r="AY263" i="13" s="1"/>
  <c r="AI263" i="13"/>
  <c r="AR263" i="13" s="1"/>
  <c r="CA262" i="13"/>
  <c r="CD262" i="13" s="1"/>
  <c r="M263" i="13"/>
  <c r="S263" i="13"/>
  <c r="AB264" i="13" s="1"/>
  <c r="BP263" i="13"/>
  <c r="I263" i="13"/>
  <c r="BM263" i="13"/>
  <c r="H474" i="7"/>
  <c r="J474" i="7"/>
  <c r="Q474" i="7"/>
  <c r="I474" i="7"/>
  <c r="O474" i="7"/>
  <c r="G474" i="7"/>
  <c r="P474" i="7"/>
  <c r="N474" i="7"/>
  <c r="R474" i="7"/>
  <c r="K474" i="7"/>
  <c r="BW263" i="13" l="1"/>
  <c r="BZ263" i="13"/>
  <c r="BB263" i="13"/>
  <c r="AU263" i="13"/>
  <c r="AX263" i="13" s="1"/>
  <c r="CE262" i="13"/>
  <c r="BL263" i="13"/>
  <c r="BO263" i="13"/>
  <c r="H263" i="13"/>
  <c r="L263" i="13"/>
  <c r="R263" i="13"/>
  <c r="AA264" i="13" s="1"/>
  <c r="P263" i="13"/>
  <c r="S474" i="7"/>
  <c r="K374" i="12" s="1"/>
  <c r="L374" i="12" s="1"/>
  <c r="M374" i="12" s="1"/>
  <c r="L474" i="7"/>
  <c r="G374" i="12" s="1"/>
  <c r="BV263" i="13" l="1"/>
  <c r="BY263" i="13"/>
  <c r="BA263" i="13"/>
  <c r="BD263" i="13" s="1"/>
  <c r="H374" i="12"/>
  <c r="I374" i="12" s="1"/>
  <c r="AK264" i="13"/>
  <c r="AT264" i="13" s="1"/>
  <c r="CC263" i="13"/>
  <c r="O263" i="13"/>
  <c r="N375" i="12"/>
  <c r="BR263" i="13"/>
  <c r="BS264" i="13" s="1"/>
  <c r="K263" i="13"/>
  <c r="Q263" i="13"/>
  <c r="Z264" i="13" s="1"/>
  <c r="F474" i="7" s="1"/>
  <c r="BU263" i="13" l="1"/>
  <c r="BX263" i="13"/>
  <c r="J375" i="12"/>
  <c r="AW264" i="13"/>
  <c r="AZ264" i="13" s="1"/>
  <c r="AJ264" i="13"/>
  <c r="AS264" i="13" s="1"/>
  <c r="CB263" i="13"/>
  <c r="N263" i="13"/>
  <c r="BQ264" i="13"/>
  <c r="J264" i="13"/>
  <c r="BN264" i="13"/>
  <c r="BH264" i="13"/>
  <c r="BC264" i="13" l="1"/>
  <c r="AV264" i="13"/>
  <c r="AY264" i="13" s="1"/>
  <c r="AI264" i="13"/>
  <c r="AR264" i="13" s="1"/>
  <c r="CA263" i="13"/>
  <c r="CD263" i="13" s="1"/>
  <c r="CE263" i="13" s="1"/>
  <c r="I475" i="7"/>
  <c r="Q475" i="7"/>
  <c r="G475" i="7"/>
  <c r="H475" i="7"/>
  <c r="N475" i="7"/>
  <c r="P475" i="7"/>
  <c r="J475" i="7"/>
  <c r="K475" i="7"/>
  <c r="O475" i="7"/>
  <c r="R475" i="7"/>
  <c r="BP264" i="13"/>
  <c r="BM264" i="13"/>
  <c r="I264" i="13"/>
  <c r="S264" i="13"/>
  <c r="AB265" i="13" s="1"/>
  <c r="M264" i="13"/>
  <c r="BW264" i="13" l="1"/>
  <c r="BZ264" i="13"/>
  <c r="BB264" i="13"/>
  <c r="AU264" i="13"/>
  <c r="AX264" i="13" s="1"/>
  <c r="S475" i="7"/>
  <c r="K375" i="12" s="1"/>
  <c r="L375" i="12" s="1"/>
  <c r="M375" i="12" s="1"/>
  <c r="P264" i="13"/>
  <c r="L475" i="7"/>
  <c r="G375" i="12" s="1"/>
  <c r="R264" i="13"/>
  <c r="AA265" i="13" s="1"/>
  <c r="L264" i="13"/>
  <c r="BL264" i="13"/>
  <c r="H264" i="13"/>
  <c r="BO264" i="13"/>
  <c r="BV264" i="13" l="1"/>
  <c r="BY264" i="13"/>
  <c r="BA264" i="13"/>
  <c r="BD264" i="13" s="1"/>
  <c r="H375" i="12"/>
  <c r="I375" i="12" s="1"/>
  <c r="AK265" i="13"/>
  <c r="AT265" i="13" s="1"/>
  <c r="CC264" i="13"/>
  <c r="N376" i="12"/>
  <c r="O264" i="13"/>
  <c r="Q264" i="13"/>
  <c r="Z265" i="13" s="1"/>
  <c r="F475" i="7" s="1"/>
  <c r="K264" i="13"/>
  <c r="BR264" i="13"/>
  <c r="BS265" i="13" s="1"/>
  <c r="BU264" i="13" l="1"/>
  <c r="BX264" i="13"/>
  <c r="J376" i="12"/>
  <c r="AW265" i="13"/>
  <c r="AZ265" i="13" s="1"/>
  <c r="AJ265" i="13"/>
  <c r="AS265" i="13" s="1"/>
  <c r="CB264" i="13"/>
  <c r="N264" i="13"/>
  <c r="BN265" i="13"/>
  <c r="J265" i="13"/>
  <c r="BQ265" i="13"/>
  <c r="BH265" i="13"/>
  <c r="BC265" i="13" l="1"/>
  <c r="AV265" i="13"/>
  <c r="AY265" i="13" s="1"/>
  <c r="AI265" i="13"/>
  <c r="AR265" i="13" s="1"/>
  <c r="CA264" i="13"/>
  <c r="CD264" i="13" s="1"/>
  <c r="CE264" i="13" s="1"/>
  <c r="I265" i="13"/>
  <c r="BP265" i="13"/>
  <c r="BM265" i="13"/>
  <c r="M265" i="13"/>
  <c r="S265" i="13"/>
  <c r="AB266" i="13" s="1"/>
  <c r="N476" i="7"/>
  <c r="K476" i="7"/>
  <c r="Q476" i="7"/>
  <c r="R476" i="7"/>
  <c r="I476" i="7"/>
  <c r="P476" i="7"/>
  <c r="H476" i="7"/>
  <c r="O476" i="7"/>
  <c r="G476" i="7"/>
  <c r="J476" i="7"/>
  <c r="BW265" i="13" l="1"/>
  <c r="BZ265" i="13"/>
  <c r="BB265" i="13"/>
  <c r="AU265" i="13"/>
  <c r="AX265" i="13" s="1"/>
  <c r="L265" i="13"/>
  <c r="R265" i="13"/>
  <c r="AA266" i="13" s="1"/>
  <c r="BO265" i="13"/>
  <c r="BL265" i="13"/>
  <c r="H265" i="13"/>
  <c r="S476" i="7"/>
  <c r="K376" i="12" s="1"/>
  <c r="L376" i="12" s="1"/>
  <c r="M376" i="12" s="1"/>
  <c r="P265" i="13"/>
  <c r="L476" i="7"/>
  <c r="G376" i="12" s="1"/>
  <c r="BV265" i="13" l="1"/>
  <c r="BY265" i="13"/>
  <c r="H376" i="12"/>
  <c r="I376" i="12" s="1"/>
  <c r="BA265" i="13"/>
  <c r="BD265" i="13" s="1"/>
  <c r="AK266" i="13"/>
  <c r="AT266" i="13" s="1"/>
  <c r="CC265" i="13"/>
  <c r="O265" i="13"/>
  <c r="K265" i="13"/>
  <c r="BR265" i="13"/>
  <c r="BS266" i="13" s="1"/>
  <c r="Q265" i="13"/>
  <c r="Z266" i="13" s="1"/>
  <c r="F476" i="7" s="1"/>
  <c r="N377" i="12"/>
  <c r="BU265" i="13" l="1"/>
  <c r="BX265" i="13"/>
  <c r="J377" i="12"/>
  <c r="AW266" i="13"/>
  <c r="AZ266" i="13" s="1"/>
  <c r="AJ266" i="13"/>
  <c r="AS266" i="13" s="1"/>
  <c r="CB265" i="13"/>
  <c r="BQ266" i="13"/>
  <c r="BN266" i="13"/>
  <c r="J266" i="13"/>
  <c r="N265" i="13"/>
  <c r="BH266" i="13"/>
  <c r="BC266" i="13" l="1"/>
  <c r="AV266" i="13"/>
  <c r="AY266" i="13" s="1"/>
  <c r="AI266" i="13"/>
  <c r="AR266" i="13" s="1"/>
  <c r="CA265" i="13"/>
  <c r="CD265" i="13" s="1"/>
  <c r="CE265" i="13" s="1"/>
  <c r="N477" i="7"/>
  <c r="P477" i="7"/>
  <c r="J477" i="7"/>
  <c r="I477" i="7"/>
  <c r="G477" i="7"/>
  <c r="R477" i="7"/>
  <c r="H477" i="7"/>
  <c r="K477" i="7"/>
  <c r="Q477" i="7"/>
  <c r="O477" i="7"/>
  <c r="BP266" i="13"/>
  <c r="BM266" i="13"/>
  <c r="I266" i="13"/>
  <c r="M266" i="13"/>
  <c r="S266" i="13"/>
  <c r="AB267" i="13" s="1"/>
  <c r="BW266" i="13" l="1"/>
  <c r="BZ266" i="13"/>
  <c r="BB266" i="13"/>
  <c r="AU266" i="13"/>
  <c r="AX266" i="13" s="1"/>
  <c r="P266" i="13"/>
  <c r="R266" i="13"/>
  <c r="AA267" i="13" s="1"/>
  <c r="L266" i="13"/>
  <c r="L477" i="7"/>
  <c r="G377" i="12" s="1"/>
  <c r="H266" i="13"/>
  <c r="BO266" i="13"/>
  <c r="BL266" i="13"/>
  <c r="S477" i="7"/>
  <c r="K377" i="12" s="1"/>
  <c r="L377" i="12" s="1"/>
  <c r="M377" i="12" s="1"/>
  <c r="BV266" i="13" l="1"/>
  <c r="BY266" i="13"/>
  <c r="BA266" i="13"/>
  <c r="BD266" i="13" s="1"/>
  <c r="H377" i="12"/>
  <c r="I377" i="12" s="1"/>
  <c r="AK267" i="13"/>
  <c r="AT267" i="13" s="1"/>
  <c r="CC266" i="13"/>
  <c r="O266" i="13"/>
  <c r="N378" i="12"/>
  <c r="BR266" i="13"/>
  <c r="BS267" i="13" s="1"/>
  <c r="K266" i="13"/>
  <c r="Q266" i="13"/>
  <c r="Z267" i="13" s="1"/>
  <c r="F477" i="7" s="1"/>
  <c r="BU266" i="13" l="1"/>
  <c r="BX266" i="13"/>
  <c r="J378" i="12"/>
  <c r="AW267" i="13"/>
  <c r="AZ267" i="13" s="1"/>
  <c r="AJ267" i="13"/>
  <c r="AS267" i="13" s="1"/>
  <c r="CB266" i="13"/>
  <c r="J267" i="13"/>
  <c r="BQ267" i="13"/>
  <c r="BN267" i="13"/>
  <c r="BH267" i="13"/>
  <c r="N266" i="13"/>
  <c r="BC267" i="13" l="1"/>
  <c r="AV267" i="13"/>
  <c r="AY267" i="13" s="1"/>
  <c r="AI267" i="13"/>
  <c r="AR267" i="13" s="1"/>
  <c r="CA266" i="13"/>
  <c r="CD266" i="13" s="1"/>
  <c r="CE266" i="13" s="1"/>
  <c r="I267" i="13"/>
  <c r="BP267" i="13"/>
  <c r="BM267" i="13"/>
  <c r="S267" i="13"/>
  <c r="AB268" i="13" s="1"/>
  <c r="M267" i="13"/>
  <c r="J478" i="7"/>
  <c r="G478" i="7"/>
  <c r="O478" i="7"/>
  <c r="N478" i="7"/>
  <c r="H478" i="7"/>
  <c r="Q478" i="7"/>
  <c r="I478" i="7"/>
  <c r="P478" i="7"/>
  <c r="K478" i="7"/>
  <c r="R478" i="7"/>
  <c r="BW267" i="13" l="1"/>
  <c r="BZ267" i="13"/>
  <c r="BB267" i="13"/>
  <c r="AU267" i="13"/>
  <c r="AX267" i="13" s="1"/>
  <c r="P267" i="13"/>
  <c r="S478" i="7"/>
  <c r="K378" i="12" s="1"/>
  <c r="L378" i="12" s="1"/>
  <c r="M378" i="12" s="1"/>
  <c r="R267" i="13"/>
  <c r="AA268" i="13" s="1"/>
  <c r="L267" i="13"/>
  <c r="L478" i="7"/>
  <c r="G378" i="12" s="1"/>
  <c r="BO267" i="13"/>
  <c r="BL267" i="13"/>
  <c r="H267" i="13"/>
  <c r="BV267" i="13" l="1"/>
  <c r="BY267" i="13"/>
  <c r="H378" i="12"/>
  <c r="I378" i="12" s="1"/>
  <c r="BA267" i="13"/>
  <c r="BD267" i="13" s="1"/>
  <c r="AK268" i="13"/>
  <c r="AT268" i="13" s="1"/>
  <c r="CC267" i="13"/>
  <c r="O267" i="13"/>
  <c r="BR267" i="13"/>
  <c r="BS268" i="13" s="1"/>
  <c r="Q267" i="13"/>
  <c r="Z268" i="13" s="1"/>
  <c r="F478" i="7" s="1"/>
  <c r="K267" i="13"/>
  <c r="N379" i="12"/>
  <c r="BU267" i="13" l="1"/>
  <c r="BX267" i="13"/>
  <c r="J379" i="12"/>
  <c r="AW268" i="13"/>
  <c r="AZ268" i="13" s="1"/>
  <c r="AJ268" i="13"/>
  <c r="AS268" i="13" s="1"/>
  <c r="CB267" i="13"/>
  <c r="BN268" i="13"/>
  <c r="BQ268" i="13"/>
  <c r="J268" i="13"/>
  <c r="N267" i="13"/>
  <c r="BH268" i="13"/>
  <c r="BC268" i="13" l="1"/>
  <c r="AV268" i="13"/>
  <c r="AY268" i="13" s="1"/>
  <c r="AI268" i="13"/>
  <c r="AR268" i="13" s="1"/>
  <c r="CA267" i="13"/>
  <c r="CD267" i="13" s="1"/>
  <c r="I268" i="13"/>
  <c r="BP268" i="13"/>
  <c r="BM268" i="13"/>
  <c r="M268" i="13"/>
  <c r="S268" i="13"/>
  <c r="AB269" i="13" s="1"/>
  <c r="P479" i="7"/>
  <c r="O479" i="7"/>
  <c r="Q479" i="7"/>
  <c r="H479" i="7"/>
  <c r="N479" i="7"/>
  <c r="J479" i="7"/>
  <c r="K479" i="7"/>
  <c r="I479" i="7"/>
  <c r="G479" i="7"/>
  <c r="R479" i="7"/>
  <c r="BW268" i="13" l="1"/>
  <c r="BZ268" i="13"/>
  <c r="BB268" i="13"/>
  <c r="AU268" i="13"/>
  <c r="AX268" i="13" s="1"/>
  <c r="CE267" i="13"/>
  <c r="L479" i="7"/>
  <c r="G379" i="12" s="1"/>
  <c r="H268" i="13"/>
  <c r="BL268" i="13"/>
  <c r="BO268" i="13"/>
  <c r="P268" i="13"/>
  <c r="R268" i="13"/>
  <c r="AA269" i="13" s="1"/>
  <c r="L268" i="13"/>
  <c r="S479" i="7"/>
  <c r="K379" i="12" s="1"/>
  <c r="L379" i="12" s="1"/>
  <c r="M379" i="12" s="1"/>
  <c r="BV268" i="13" l="1"/>
  <c r="BY268" i="13"/>
  <c r="H379" i="12"/>
  <c r="I379" i="12" s="1"/>
  <c r="BA268" i="13"/>
  <c r="BD268" i="13" s="1"/>
  <c r="AK269" i="13"/>
  <c r="AT269" i="13" s="1"/>
  <c r="CC268" i="13"/>
  <c r="N380" i="12"/>
  <c r="O268" i="13"/>
  <c r="BR268" i="13"/>
  <c r="BS269" i="13" s="1"/>
  <c r="K268" i="13"/>
  <c r="Q268" i="13"/>
  <c r="Z269" i="13" s="1"/>
  <c r="F479" i="7" s="1"/>
  <c r="BU268" i="13" l="1"/>
  <c r="BX268" i="13"/>
  <c r="J380" i="12"/>
  <c r="AW269" i="13"/>
  <c r="AZ269" i="13" s="1"/>
  <c r="AJ269" i="13"/>
  <c r="AS269" i="13" s="1"/>
  <c r="CB268" i="13"/>
  <c r="BN269" i="13"/>
  <c r="J269" i="13"/>
  <c r="BQ269" i="13"/>
  <c r="N268" i="13"/>
  <c r="BH269" i="13"/>
  <c r="BC269" i="13" l="1"/>
  <c r="AV269" i="13"/>
  <c r="AY269" i="13" s="1"/>
  <c r="AI269" i="13"/>
  <c r="AR269" i="13" s="1"/>
  <c r="CA268" i="13"/>
  <c r="CD268" i="13" s="1"/>
  <c r="S269" i="13"/>
  <c r="AB270" i="13" s="1"/>
  <c r="M269" i="13"/>
  <c r="H480" i="7"/>
  <c r="O480" i="7"/>
  <c r="N480" i="7"/>
  <c r="Q480" i="7"/>
  <c r="K480" i="7"/>
  <c r="J480" i="7"/>
  <c r="G480" i="7"/>
  <c r="R480" i="7"/>
  <c r="P480" i="7"/>
  <c r="I480" i="7"/>
  <c r="BP269" i="13"/>
  <c r="I269" i="13"/>
  <c r="BM269" i="13"/>
  <c r="BW269" i="13" l="1"/>
  <c r="BZ269" i="13"/>
  <c r="BB269" i="13"/>
  <c r="AU269" i="13"/>
  <c r="AX269" i="13" s="1"/>
  <c r="CE268" i="13"/>
  <c r="S480" i="7"/>
  <c r="K380" i="12" s="1"/>
  <c r="L380" i="12" s="1"/>
  <c r="M380" i="12" s="1"/>
  <c r="L269" i="13"/>
  <c r="R269" i="13"/>
  <c r="AA270" i="13" s="1"/>
  <c r="BO269" i="13"/>
  <c r="H269" i="13"/>
  <c r="BL269" i="13"/>
  <c r="L480" i="7"/>
  <c r="G380" i="12" s="1"/>
  <c r="P269" i="13"/>
  <c r="BV269" i="13" l="1"/>
  <c r="BY269" i="13"/>
  <c r="BA269" i="13"/>
  <c r="BD269" i="13" s="1"/>
  <c r="H380" i="12"/>
  <c r="I380" i="12" s="1"/>
  <c r="AK270" i="13"/>
  <c r="AT270" i="13" s="1"/>
  <c r="CC269" i="13"/>
  <c r="BR269" i="13"/>
  <c r="BS270" i="13" s="1"/>
  <c r="K269" i="13"/>
  <c r="Q269" i="13"/>
  <c r="Z270" i="13" s="1"/>
  <c r="F480" i="7" s="1"/>
  <c r="O269" i="13"/>
  <c r="N381" i="12"/>
  <c r="BU269" i="13" l="1"/>
  <c r="BX269" i="13"/>
  <c r="J381" i="12"/>
  <c r="AW270" i="13"/>
  <c r="AZ270" i="13" s="1"/>
  <c r="AJ270" i="13"/>
  <c r="AS270" i="13" s="1"/>
  <c r="CB269" i="13"/>
  <c r="BN270" i="13"/>
  <c r="BQ270" i="13"/>
  <c r="J270" i="13"/>
  <c r="N269" i="13"/>
  <c r="BH270" i="13"/>
  <c r="BC270" i="13" l="1"/>
  <c r="AV270" i="13"/>
  <c r="AY270" i="13" s="1"/>
  <c r="AI270" i="13"/>
  <c r="AR270" i="13" s="1"/>
  <c r="CA269" i="13"/>
  <c r="CD269" i="13" s="1"/>
  <c r="CE269" i="13" s="1"/>
  <c r="BP270" i="13"/>
  <c r="I270" i="13"/>
  <c r="BM270" i="13"/>
  <c r="H481" i="7"/>
  <c r="O481" i="7"/>
  <c r="G481" i="7"/>
  <c r="J481" i="7"/>
  <c r="N481" i="7"/>
  <c r="R481" i="7"/>
  <c r="I481" i="7"/>
  <c r="Q481" i="7"/>
  <c r="K481" i="7"/>
  <c r="P481" i="7"/>
  <c r="M270" i="13"/>
  <c r="S270" i="13"/>
  <c r="AB271" i="13" s="1"/>
  <c r="BW270" i="13" l="1"/>
  <c r="BZ270" i="13"/>
  <c r="BB270" i="13"/>
  <c r="AU270" i="13"/>
  <c r="AX270" i="13" s="1"/>
  <c r="H270" i="13"/>
  <c r="BL270" i="13"/>
  <c r="BO270" i="13"/>
  <c r="R270" i="13"/>
  <c r="AA271" i="13" s="1"/>
  <c r="L270" i="13"/>
  <c r="S481" i="7"/>
  <c r="K381" i="12" s="1"/>
  <c r="L381" i="12" s="1"/>
  <c r="M381" i="12" s="1"/>
  <c r="P270" i="13"/>
  <c r="L481" i="7"/>
  <c r="G381" i="12" s="1"/>
  <c r="BV270" i="13" l="1"/>
  <c r="BY270" i="13"/>
  <c r="H381" i="12"/>
  <c r="I381" i="12" s="1"/>
  <c r="BA270" i="13"/>
  <c r="BD270" i="13" s="1"/>
  <c r="AK271" i="13"/>
  <c r="AT271" i="13" s="1"/>
  <c r="CC270" i="13"/>
  <c r="N382" i="12"/>
  <c r="K270" i="13"/>
  <c r="Q270" i="13"/>
  <c r="Z271" i="13" s="1"/>
  <c r="F481" i="7" s="1"/>
  <c r="BR270" i="13"/>
  <c r="BS271" i="13" s="1"/>
  <c r="O270" i="13"/>
  <c r="BU270" i="13" l="1"/>
  <c r="BX270" i="13"/>
  <c r="J382" i="12"/>
  <c r="AW271" i="13"/>
  <c r="AZ271" i="13" s="1"/>
  <c r="AJ271" i="13"/>
  <c r="AS271" i="13" s="1"/>
  <c r="CB270" i="13"/>
  <c r="BH271" i="13"/>
  <c r="J271" i="13"/>
  <c r="BQ271" i="13"/>
  <c r="BN271" i="13"/>
  <c r="N270" i="13"/>
  <c r="BC271" i="13" l="1"/>
  <c r="AV271" i="13"/>
  <c r="AY271" i="13" s="1"/>
  <c r="AI271" i="13"/>
  <c r="AR271" i="13" s="1"/>
  <c r="CA270" i="13"/>
  <c r="CD270" i="13" s="1"/>
  <c r="M271" i="13"/>
  <c r="S271" i="13"/>
  <c r="AB272" i="13" s="1"/>
  <c r="BP271" i="13"/>
  <c r="I271" i="13"/>
  <c r="BM271" i="13"/>
  <c r="P482" i="7"/>
  <c r="H482" i="7"/>
  <c r="Q482" i="7"/>
  <c r="K482" i="7"/>
  <c r="J482" i="7"/>
  <c r="I482" i="7"/>
  <c r="N482" i="7"/>
  <c r="G482" i="7"/>
  <c r="O482" i="7"/>
  <c r="R482" i="7"/>
  <c r="BW271" i="13" l="1"/>
  <c r="BZ271" i="13"/>
  <c r="BB271" i="13"/>
  <c r="AU271" i="13"/>
  <c r="AX271" i="13" s="1"/>
  <c r="CE270" i="13"/>
  <c r="H271" i="13"/>
  <c r="BL271" i="13"/>
  <c r="BO271" i="13"/>
  <c r="L271" i="13"/>
  <c r="R271" i="13"/>
  <c r="AA272" i="13" s="1"/>
  <c r="P271" i="13"/>
  <c r="S482" i="7"/>
  <c r="K382" i="12" s="1"/>
  <c r="L382" i="12" s="1"/>
  <c r="M382" i="12" s="1"/>
  <c r="L482" i="7"/>
  <c r="G382" i="12" s="1"/>
  <c r="BV271" i="13" l="1"/>
  <c r="BY271" i="13"/>
  <c r="H382" i="12"/>
  <c r="I382" i="12" s="1"/>
  <c r="BA271" i="13"/>
  <c r="BD271" i="13" s="1"/>
  <c r="AK272" i="13"/>
  <c r="AT272" i="13" s="1"/>
  <c r="CC271" i="13"/>
  <c r="N383" i="12"/>
  <c r="O271" i="13"/>
  <c r="Q271" i="13"/>
  <c r="Z272" i="13" s="1"/>
  <c r="F482" i="7" s="1"/>
  <c r="K271" i="13"/>
  <c r="BR271" i="13"/>
  <c r="BS272" i="13" s="1"/>
  <c r="BU271" i="13" l="1"/>
  <c r="BX271" i="13"/>
  <c r="J383" i="12"/>
  <c r="AW272" i="13"/>
  <c r="AZ272" i="13" s="1"/>
  <c r="AJ272" i="13"/>
  <c r="AS272" i="13" s="1"/>
  <c r="CB271" i="13"/>
  <c r="BH272" i="13"/>
  <c r="BN272" i="13"/>
  <c r="J272" i="13"/>
  <c r="BQ272" i="13"/>
  <c r="N271" i="13"/>
  <c r="BC272" i="13" l="1"/>
  <c r="AV272" i="13"/>
  <c r="AY272" i="13" s="1"/>
  <c r="AI272" i="13"/>
  <c r="AR272" i="13" s="1"/>
  <c r="CA271" i="13"/>
  <c r="CD271" i="13" s="1"/>
  <c r="BP272" i="13"/>
  <c r="I272" i="13"/>
  <c r="BM272" i="13"/>
  <c r="R483" i="7"/>
  <c r="G483" i="7"/>
  <c r="P483" i="7"/>
  <c r="O483" i="7"/>
  <c r="Q483" i="7"/>
  <c r="I483" i="7"/>
  <c r="J483" i="7"/>
  <c r="K483" i="7"/>
  <c r="H483" i="7"/>
  <c r="N483" i="7"/>
  <c r="S272" i="13"/>
  <c r="AB273" i="13" s="1"/>
  <c r="M272" i="13"/>
  <c r="BW272" i="13" l="1"/>
  <c r="BZ272" i="13"/>
  <c r="BB272" i="13"/>
  <c r="AU272" i="13"/>
  <c r="AX272" i="13" s="1"/>
  <c r="CE271" i="13"/>
  <c r="R272" i="13"/>
  <c r="AA273" i="13" s="1"/>
  <c r="L272" i="13"/>
  <c r="S483" i="7"/>
  <c r="K383" i="12" s="1"/>
  <c r="L383" i="12" s="1"/>
  <c r="M383" i="12" s="1"/>
  <c r="L483" i="7"/>
  <c r="G383" i="12" s="1"/>
  <c r="P272" i="13"/>
  <c r="BL272" i="13"/>
  <c r="BO272" i="13"/>
  <c r="H272" i="13"/>
  <c r="BV272" i="13" l="1"/>
  <c r="BY272" i="13"/>
  <c r="H383" i="12"/>
  <c r="I383" i="12" s="1"/>
  <c r="BA272" i="13"/>
  <c r="BD272" i="13" s="1"/>
  <c r="AK273" i="13"/>
  <c r="AT273" i="13" s="1"/>
  <c r="CC272" i="13"/>
  <c r="O272" i="13"/>
  <c r="BR272" i="13"/>
  <c r="BS273" i="13" s="1"/>
  <c r="Q272" i="13"/>
  <c r="Z273" i="13" s="1"/>
  <c r="F483" i="7" s="1"/>
  <c r="K272" i="13"/>
  <c r="N384" i="12"/>
  <c r="BU272" i="13" l="1"/>
  <c r="BX272" i="13"/>
  <c r="J384" i="12"/>
  <c r="AW273" i="13"/>
  <c r="AZ273" i="13" s="1"/>
  <c r="AJ273" i="13"/>
  <c r="AS273" i="13" s="1"/>
  <c r="CB272" i="13"/>
  <c r="BH273" i="13"/>
  <c r="BQ273" i="13"/>
  <c r="BN273" i="13"/>
  <c r="J273" i="13"/>
  <c r="N272" i="13"/>
  <c r="BC273" i="13" l="1"/>
  <c r="AV273" i="13"/>
  <c r="AY273" i="13" s="1"/>
  <c r="AI273" i="13"/>
  <c r="AR273" i="13" s="1"/>
  <c r="CA272" i="13"/>
  <c r="CD272" i="13" s="1"/>
  <c r="K484" i="7"/>
  <c r="N484" i="7"/>
  <c r="H484" i="7"/>
  <c r="I484" i="7"/>
  <c r="P484" i="7"/>
  <c r="G484" i="7"/>
  <c r="R484" i="7"/>
  <c r="Q484" i="7"/>
  <c r="O484" i="7"/>
  <c r="J484" i="7"/>
  <c r="BP273" i="13"/>
  <c r="BM273" i="13"/>
  <c r="I273" i="13"/>
  <c r="M273" i="13"/>
  <c r="S273" i="13"/>
  <c r="AB274" i="13" s="1"/>
  <c r="BW273" i="13" l="1"/>
  <c r="BZ273" i="13"/>
  <c r="BB273" i="13"/>
  <c r="AU273" i="13"/>
  <c r="AX273" i="13" s="1"/>
  <c r="CE272" i="13"/>
  <c r="P273" i="13"/>
  <c r="L484" i="7"/>
  <c r="G384" i="12" s="1"/>
  <c r="S484" i="7"/>
  <c r="K384" i="12" s="1"/>
  <c r="L384" i="12" s="1"/>
  <c r="M384" i="12" s="1"/>
  <c r="L273" i="13"/>
  <c r="R273" i="13"/>
  <c r="AA274" i="13" s="1"/>
  <c r="BO273" i="13"/>
  <c r="BL273" i="13"/>
  <c r="H273" i="13"/>
  <c r="BV273" i="13" l="1"/>
  <c r="BY273" i="13"/>
  <c r="H384" i="12"/>
  <c r="I384" i="12" s="1"/>
  <c r="BA273" i="13"/>
  <c r="BD273" i="13" s="1"/>
  <c r="AK274" i="13"/>
  <c r="AT274" i="13" s="1"/>
  <c r="CC273" i="13"/>
  <c r="BR273" i="13"/>
  <c r="BS274" i="13" s="1"/>
  <c r="Q273" i="13"/>
  <c r="Z274" i="13" s="1"/>
  <c r="F484" i="7" s="1"/>
  <c r="K273" i="13"/>
  <c r="N385" i="12"/>
  <c r="O273" i="13"/>
  <c r="BU273" i="13" l="1"/>
  <c r="BX273" i="13"/>
  <c r="J385" i="12"/>
  <c r="AW274" i="13"/>
  <c r="AZ274" i="13" s="1"/>
  <c r="AJ274" i="13"/>
  <c r="AS274" i="13" s="1"/>
  <c r="CB273" i="13"/>
  <c r="BH274" i="13"/>
  <c r="N273" i="13"/>
  <c r="BQ274" i="13"/>
  <c r="J274" i="13"/>
  <c r="BN274" i="13"/>
  <c r="BC274" i="13" l="1"/>
  <c r="AV274" i="13"/>
  <c r="AY274" i="13" s="1"/>
  <c r="AI274" i="13"/>
  <c r="AR274" i="13" s="1"/>
  <c r="CA273" i="13"/>
  <c r="CD273" i="13" s="1"/>
  <c r="CE273" i="13" s="1"/>
  <c r="BM274" i="13"/>
  <c r="BP274" i="13"/>
  <c r="I274" i="13"/>
  <c r="S274" i="13"/>
  <c r="AB275" i="13" s="1"/>
  <c r="M274" i="13"/>
  <c r="Q485" i="7"/>
  <c r="K485" i="7"/>
  <c r="O485" i="7"/>
  <c r="J485" i="7"/>
  <c r="N485" i="7"/>
  <c r="I485" i="7"/>
  <c r="H485" i="7"/>
  <c r="P485" i="7"/>
  <c r="R485" i="7"/>
  <c r="G485" i="7"/>
  <c r="BW274" i="13" l="1"/>
  <c r="BZ274" i="13"/>
  <c r="BB274" i="13"/>
  <c r="AU274" i="13"/>
  <c r="AX274" i="13" s="1"/>
  <c r="S485" i="7"/>
  <c r="K385" i="12" s="1"/>
  <c r="L385" i="12" s="1"/>
  <c r="M385" i="12" s="1"/>
  <c r="BL274" i="13"/>
  <c r="BO274" i="13"/>
  <c r="H274" i="13"/>
  <c r="P274" i="13"/>
  <c r="L274" i="13"/>
  <c r="R274" i="13"/>
  <c r="AA275" i="13" s="1"/>
  <c r="L485" i="7"/>
  <c r="G385" i="12" s="1"/>
  <c r="BV274" i="13" l="1"/>
  <c r="BY274" i="13"/>
  <c r="BA274" i="13"/>
  <c r="BD274" i="13" s="1"/>
  <c r="H385" i="12"/>
  <c r="I385" i="12" s="1"/>
  <c r="AK275" i="13"/>
  <c r="AT275" i="13" s="1"/>
  <c r="CC274" i="13"/>
  <c r="N386" i="12"/>
  <c r="K274" i="13"/>
  <c r="BR274" i="13"/>
  <c r="BS275" i="13" s="1"/>
  <c r="Q274" i="13"/>
  <c r="Z275" i="13" s="1"/>
  <c r="F485" i="7" s="1"/>
  <c r="O274" i="13"/>
  <c r="BU274" i="13" l="1"/>
  <c r="BX274" i="13"/>
  <c r="J386" i="12"/>
  <c r="AW275" i="13"/>
  <c r="AZ275" i="13" s="1"/>
  <c r="AJ275" i="13"/>
  <c r="AS275" i="13" s="1"/>
  <c r="CB274" i="13"/>
  <c r="J275" i="13"/>
  <c r="BQ275" i="13"/>
  <c r="BN275" i="13"/>
  <c r="N274" i="13"/>
  <c r="BH275" i="13"/>
  <c r="BC275" i="13" l="1"/>
  <c r="AV275" i="13"/>
  <c r="AY275" i="13" s="1"/>
  <c r="AI275" i="13"/>
  <c r="AR275" i="13" s="1"/>
  <c r="CA274" i="13"/>
  <c r="CD274" i="13" s="1"/>
  <c r="CE274" i="13" s="1"/>
  <c r="M275" i="13"/>
  <c r="S275" i="13"/>
  <c r="AB276" i="13" s="1"/>
  <c r="I275" i="13"/>
  <c r="BM275" i="13"/>
  <c r="BP275" i="13"/>
  <c r="I486" i="7"/>
  <c r="R486" i="7"/>
  <c r="J486" i="7"/>
  <c r="K486" i="7"/>
  <c r="O486" i="7"/>
  <c r="G486" i="7"/>
  <c r="Q486" i="7"/>
  <c r="N486" i="7"/>
  <c r="H486" i="7"/>
  <c r="P486" i="7"/>
  <c r="BW275" i="13" l="1"/>
  <c r="BZ275" i="13"/>
  <c r="BB275" i="13"/>
  <c r="S486" i="7"/>
  <c r="K386" i="12" s="1"/>
  <c r="L386" i="12" s="1"/>
  <c r="M386" i="12" s="1"/>
  <c r="L275" i="13"/>
  <c r="R275" i="13"/>
  <c r="AA276" i="13" s="1"/>
  <c r="P275" i="13"/>
  <c r="L486" i="7"/>
  <c r="G386" i="12" s="1"/>
  <c r="BV275" i="13" l="1"/>
  <c r="BY275" i="13"/>
  <c r="H386" i="12"/>
  <c r="I386" i="12" s="1"/>
  <c r="AU275" i="13"/>
  <c r="AX275" i="13" s="1"/>
  <c r="BO275" i="13"/>
  <c r="H275" i="13"/>
  <c r="Q275" i="13" s="1"/>
  <c r="Z276" i="13" s="1"/>
  <c r="F486" i="7" s="1"/>
  <c r="BL275" i="13"/>
  <c r="AK276" i="13"/>
  <c r="AT276" i="13" s="1"/>
  <c r="CC275" i="13"/>
  <c r="N387" i="12"/>
  <c r="O275" i="13"/>
  <c r="J387" i="12" l="1"/>
  <c r="BA275" i="13"/>
  <c r="BD275" i="13" s="1"/>
  <c r="AW276" i="13"/>
  <c r="AZ276" i="13" s="1"/>
  <c r="K275" i="13"/>
  <c r="BX275" i="13" s="1"/>
  <c r="BR275" i="13"/>
  <c r="BS276" i="13" s="1"/>
  <c r="AJ276" i="13"/>
  <c r="AS276" i="13" s="1"/>
  <c r="CB275" i="13"/>
  <c r="J276" i="13"/>
  <c r="BQ276" i="13"/>
  <c r="BN276" i="13"/>
  <c r="BH276" i="13"/>
  <c r="BU275" i="13" l="1"/>
  <c r="BC276" i="13"/>
  <c r="N275" i="13"/>
  <c r="AV276" i="13"/>
  <c r="AY276" i="13" s="1"/>
  <c r="AI276" i="13"/>
  <c r="BP276" i="13"/>
  <c r="BM276" i="13"/>
  <c r="I276" i="13"/>
  <c r="J487" i="7"/>
  <c r="I487" i="7"/>
  <c r="O487" i="7"/>
  <c r="R487" i="7"/>
  <c r="Q487" i="7"/>
  <c r="P487" i="7"/>
  <c r="H487" i="7"/>
  <c r="K487" i="7"/>
  <c r="N487" i="7"/>
  <c r="G487" i="7"/>
  <c r="M276" i="13"/>
  <c r="S276" i="13"/>
  <c r="AB277" i="13" s="1"/>
  <c r="AR276" i="13" l="1"/>
  <c r="BO276" i="13" s="1"/>
  <c r="BW276" i="13"/>
  <c r="BZ276" i="13"/>
  <c r="CA275" i="13"/>
  <c r="CD275" i="13" s="1"/>
  <c r="BB276" i="13"/>
  <c r="S487" i="7"/>
  <c r="K387" i="12" s="1"/>
  <c r="L387" i="12" s="1"/>
  <c r="M387" i="12" s="1"/>
  <c r="R276" i="13"/>
  <c r="AA277" i="13" s="1"/>
  <c r="L276" i="13"/>
  <c r="P276" i="13"/>
  <c r="L487" i="7"/>
  <c r="G387" i="12" s="1"/>
  <c r="BV276" i="13" l="1"/>
  <c r="BY276" i="13"/>
  <c r="CE275" i="13"/>
  <c r="H387" i="12"/>
  <c r="I387" i="12" s="1"/>
  <c r="H276" i="13"/>
  <c r="Q276" i="13" s="1"/>
  <c r="Z277" i="13" s="1"/>
  <c r="F487" i="7" s="1"/>
  <c r="AU276" i="13"/>
  <c r="AX276" i="13" s="1"/>
  <c r="BL276" i="13"/>
  <c r="AK277" i="13"/>
  <c r="AT277" i="13" s="1"/>
  <c r="CC276" i="13"/>
  <c r="N388" i="12"/>
  <c r="O276" i="13"/>
  <c r="J388" i="12" l="1"/>
  <c r="BA276" i="13"/>
  <c r="BD276" i="13" s="1"/>
  <c r="BR276" i="13"/>
  <c r="BS277" i="13" s="1"/>
  <c r="K276" i="13"/>
  <c r="AW277" i="13"/>
  <c r="AZ277" i="13" s="1"/>
  <c r="AJ277" i="13"/>
  <c r="AS277" i="13" s="1"/>
  <c r="CB276" i="13"/>
  <c r="BH277" i="13"/>
  <c r="J277" i="13"/>
  <c r="BQ277" i="13"/>
  <c r="BN277" i="13"/>
  <c r="BU276" i="13" l="1"/>
  <c r="BX276" i="13"/>
  <c r="BC277" i="13"/>
  <c r="N276" i="13"/>
  <c r="AI277" i="13"/>
  <c r="S277" i="13"/>
  <c r="AB278" i="13" s="1"/>
  <c r="M277" i="13"/>
  <c r="Q488" i="7"/>
  <c r="R488" i="7"/>
  <c r="K488" i="7"/>
  <c r="O488" i="7"/>
  <c r="H488" i="7"/>
  <c r="N488" i="7"/>
  <c r="G488" i="7"/>
  <c r="I488" i="7"/>
  <c r="J488" i="7"/>
  <c r="P488" i="7"/>
  <c r="AR277" i="13" l="1"/>
  <c r="AU277" i="13" s="1"/>
  <c r="AX277" i="13" s="1"/>
  <c r="CA276" i="13"/>
  <c r="CD276" i="13" s="1"/>
  <c r="CE276" i="13" s="1"/>
  <c r="BW277" i="13"/>
  <c r="BZ277" i="13"/>
  <c r="AV277" i="13"/>
  <c r="AY277" i="13" s="1"/>
  <c r="BP277" i="13"/>
  <c r="BM277" i="13"/>
  <c r="I277" i="13"/>
  <c r="L277" i="13" s="1"/>
  <c r="L488" i="7"/>
  <c r="G388" i="12" s="1"/>
  <c r="S488" i="7"/>
  <c r="K388" i="12" s="1"/>
  <c r="L388" i="12" s="1"/>
  <c r="M388" i="12" s="1"/>
  <c r="P277" i="13"/>
  <c r="BO277" i="13" l="1"/>
  <c r="BL277" i="13"/>
  <c r="BV277" i="13"/>
  <c r="BY277" i="13"/>
  <c r="H277" i="13"/>
  <c r="K277" i="13" s="1"/>
  <c r="BA277" i="13"/>
  <c r="H388" i="12"/>
  <c r="I388" i="12" s="1"/>
  <c r="BB277" i="13"/>
  <c r="R277" i="13"/>
  <c r="AA278" i="13" s="1"/>
  <c r="AK278" i="13"/>
  <c r="AT278" i="13" s="1"/>
  <c r="CC277" i="13"/>
  <c r="O277" i="13"/>
  <c r="N389" i="12"/>
  <c r="BD277" i="13" l="1"/>
  <c r="Q277" i="13"/>
  <c r="Z278" i="13" s="1"/>
  <c r="F488" i="7" s="1"/>
  <c r="BR277" i="13"/>
  <c r="BS278" i="13" s="1"/>
  <c r="BU277" i="13"/>
  <c r="BX277" i="13"/>
  <c r="J389" i="12"/>
  <c r="AW278" i="13"/>
  <c r="AZ278" i="13" s="1"/>
  <c r="AJ278" i="13"/>
  <c r="AS278" i="13" s="1"/>
  <c r="CB277" i="13"/>
  <c r="N277" i="13"/>
  <c r="BN278" i="13"/>
  <c r="BQ278" i="13"/>
  <c r="J278" i="13"/>
  <c r="BH278" i="13" l="1"/>
  <c r="BC278" i="13"/>
  <c r="AV278" i="13"/>
  <c r="AY278" i="13" s="1"/>
  <c r="AI278" i="13"/>
  <c r="AR278" i="13" s="1"/>
  <c r="CA277" i="13"/>
  <c r="CD277" i="13" s="1"/>
  <c r="BP278" i="13"/>
  <c r="BM278" i="13"/>
  <c r="I278" i="13"/>
  <c r="M278" i="13"/>
  <c r="S278" i="13"/>
  <c r="AB279" i="13" s="1"/>
  <c r="N489" i="7"/>
  <c r="I489" i="7"/>
  <c r="H489" i="7"/>
  <c r="R489" i="7"/>
  <c r="P489" i="7"/>
  <c r="O489" i="7"/>
  <c r="K489" i="7"/>
  <c r="J489" i="7"/>
  <c r="G489" i="7"/>
  <c r="Q489" i="7"/>
  <c r="BW278" i="13" l="1"/>
  <c r="BZ278" i="13"/>
  <c r="BB278" i="13"/>
  <c r="AU278" i="13"/>
  <c r="AX278" i="13" s="1"/>
  <c r="CE277" i="13"/>
  <c r="H278" i="13"/>
  <c r="BO278" i="13"/>
  <c r="BL278" i="13"/>
  <c r="L278" i="13"/>
  <c r="R278" i="13"/>
  <c r="AA279" i="13" s="1"/>
  <c r="L489" i="7"/>
  <c r="G389" i="12" s="1"/>
  <c r="S489" i="7"/>
  <c r="K389" i="12" s="1"/>
  <c r="L389" i="12" s="1"/>
  <c r="M389" i="12" s="1"/>
  <c r="P278" i="13"/>
  <c r="BV278" i="13" l="1"/>
  <c r="BY278" i="13"/>
  <c r="H389" i="12"/>
  <c r="I389" i="12" s="1"/>
  <c r="BA278" i="13"/>
  <c r="BD278" i="13" s="1"/>
  <c r="AK279" i="13"/>
  <c r="AT279" i="13" s="1"/>
  <c r="CC278" i="13"/>
  <c r="N390" i="12"/>
  <c r="O278" i="13"/>
  <c r="K278" i="13"/>
  <c r="Q278" i="13"/>
  <c r="Z279" i="13" s="1"/>
  <c r="F489" i="7" s="1"/>
  <c r="BR278" i="13"/>
  <c r="BS279" i="13" s="1"/>
  <c r="BU278" i="13" l="1"/>
  <c r="BX278" i="13"/>
  <c r="J390" i="12"/>
  <c r="AW279" i="13"/>
  <c r="AZ279" i="13" s="1"/>
  <c r="AJ279" i="13"/>
  <c r="AS279" i="13" s="1"/>
  <c r="CB278" i="13"/>
  <c r="BQ279" i="13"/>
  <c r="BN279" i="13"/>
  <c r="J279" i="13"/>
  <c r="N278" i="13"/>
  <c r="BH279" i="13"/>
  <c r="BC279" i="13" l="1"/>
  <c r="AV279" i="13"/>
  <c r="AY279" i="13" s="1"/>
  <c r="AI279" i="13"/>
  <c r="AR279" i="13" s="1"/>
  <c r="CA278" i="13"/>
  <c r="CD278" i="13" s="1"/>
  <c r="CE278" i="13" s="1"/>
  <c r="O490" i="7"/>
  <c r="G490" i="7"/>
  <c r="J490" i="7"/>
  <c r="N490" i="7"/>
  <c r="P490" i="7"/>
  <c r="R490" i="7"/>
  <c r="K490" i="7"/>
  <c r="H490" i="7"/>
  <c r="I490" i="7"/>
  <c r="Q490" i="7"/>
  <c r="BM279" i="13"/>
  <c r="BP279" i="13"/>
  <c r="I279" i="13"/>
  <c r="S279" i="13"/>
  <c r="AB280" i="13" s="1"/>
  <c r="M279" i="13"/>
  <c r="BW279" i="13" l="1"/>
  <c r="BZ279" i="13"/>
  <c r="BB279" i="13"/>
  <c r="AU279" i="13"/>
  <c r="AX279" i="13" s="1"/>
  <c r="P279" i="13"/>
  <c r="BL279" i="13"/>
  <c r="H279" i="13"/>
  <c r="BO279" i="13"/>
  <c r="S490" i="7"/>
  <c r="K390" i="12" s="1"/>
  <c r="L390" i="12" s="1"/>
  <c r="M390" i="12" s="1"/>
  <c r="R279" i="13"/>
  <c r="AA280" i="13" s="1"/>
  <c r="L279" i="13"/>
  <c r="L490" i="7"/>
  <c r="G390" i="12" s="1"/>
  <c r="BV279" i="13" l="1"/>
  <c r="BY279" i="13"/>
  <c r="BA279" i="13"/>
  <c r="BD279" i="13" s="1"/>
  <c r="H390" i="12"/>
  <c r="I390" i="12" s="1"/>
  <c r="AK280" i="13"/>
  <c r="AT280" i="13" s="1"/>
  <c r="CC279" i="13"/>
  <c r="O279" i="13"/>
  <c r="K279" i="13"/>
  <c r="BR279" i="13"/>
  <c r="BS280" i="13" s="1"/>
  <c r="Q279" i="13"/>
  <c r="Z280" i="13" s="1"/>
  <c r="F490" i="7" s="1"/>
  <c r="N391" i="12"/>
  <c r="BU279" i="13" l="1"/>
  <c r="BX279" i="13"/>
  <c r="J391" i="12"/>
  <c r="AW280" i="13"/>
  <c r="AZ280" i="13" s="1"/>
  <c r="AJ280" i="13"/>
  <c r="AS280" i="13" s="1"/>
  <c r="CB279" i="13"/>
  <c r="BH280" i="13"/>
  <c r="N279" i="13"/>
  <c r="BN280" i="13"/>
  <c r="J280" i="13"/>
  <c r="BQ280" i="13"/>
  <c r="BC280" i="13" l="1"/>
  <c r="AV280" i="13"/>
  <c r="AY280" i="13" s="1"/>
  <c r="AI280" i="13"/>
  <c r="AR280" i="13" s="1"/>
  <c r="CA279" i="13"/>
  <c r="CD279" i="13" s="1"/>
  <c r="BP280" i="13"/>
  <c r="I280" i="13"/>
  <c r="BM280" i="13"/>
  <c r="O491" i="7"/>
  <c r="I491" i="7"/>
  <c r="J491" i="7"/>
  <c r="R491" i="7"/>
  <c r="N491" i="7"/>
  <c r="Q491" i="7"/>
  <c r="H491" i="7"/>
  <c r="G491" i="7"/>
  <c r="P491" i="7"/>
  <c r="K491" i="7"/>
  <c r="M280" i="13"/>
  <c r="S280" i="13"/>
  <c r="AB281" i="13" s="1"/>
  <c r="BW280" i="13" l="1"/>
  <c r="BZ280" i="13"/>
  <c r="BB280" i="13"/>
  <c r="AU280" i="13"/>
  <c r="AX280" i="13" s="1"/>
  <c r="CE279" i="13"/>
  <c r="P280" i="13"/>
  <c r="BO280" i="13"/>
  <c r="BL280" i="13"/>
  <c r="H280" i="13"/>
  <c r="L491" i="7"/>
  <c r="G391" i="12" s="1"/>
  <c r="L280" i="13"/>
  <c r="R280" i="13"/>
  <c r="AA281" i="13" s="1"/>
  <c r="S491" i="7"/>
  <c r="K391" i="12" s="1"/>
  <c r="L391" i="12" s="1"/>
  <c r="M391" i="12" s="1"/>
  <c r="BV280" i="13" l="1"/>
  <c r="BY280" i="13"/>
  <c r="BA280" i="13"/>
  <c r="BD280" i="13" s="1"/>
  <c r="H391" i="12"/>
  <c r="I391" i="12" s="1"/>
  <c r="AK281" i="13"/>
  <c r="AT281" i="13" s="1"/>
  <c r="CC280" i="13"/>
  <c r="O280" i="13"/>
  <c r="BR280" i="13"/>
  <c r="BS281" i="13" s="1"/>
  <c r="K280" i="13"/>
  <c r="Q280" i="13"/>
  <c r="Z281" i="13" s="1"/>
  <c r="F491" i="7" s="1"/>
  <c r="N392" i="12"/>
  <c r="BU280" i="13" l="1"/>
  <c r="BX280" i="13"/>
  <c r="J392" i="12"/>
  <c r="AW281" i="13"/>
  <c r="AZ281" i="13" s="1"/>
  <c r="AJ281" i="13"/>
  <c r="AS281" i="13" s="1"/>
  <c r="CB280" i="13"/>
  <c r="N280" i="13"/>
  <c r="BH281" i="13"/>
  <c r="J281" i="13"/>
  <c r="BQ281" i="13"/>
  <c r="BN281" i="13"/>
  <c r="BC281" i="13" l="1"/>
  <c r="AV281" i="13"/>
  <c r="AY281" i="13" s="1"/>
  <c r="AI281" i="13"/>
  <c r="AR281" i="13" s="1"/>
  <c r="CA280" i="13"/>
  <c r="CD280" i="13" s="1"/>
  <c r="CE280" i="13" s="1"/>
  <c r="M281" i="13"/>
  <c r="S281" i="13"/>
  <c r="AB282" i="13" s="1"/>
  <c r="I281" i="13"/>
  <c r="BP281" i="13"/>
  <c r="BM281" i="13"/>
  <c r="R492" i="7"/>
  <c r="Q492" i="7"/>
  <c r="N492" i="7"/>
  <c r="K492" i="7"/>
  <c r="J492" i="7"/>
  <c r="I492" i="7"/>
  <c r="H492" i="7"/>
  <c r="P492" i="7"/>
  <c r="G492" i="7"/>
  <c r="O492" i="7"/>
  <c r="BW281" i="13" l="1"/>
  <c r="BZ281" i="13"/>
  <c r="BB281" i="13"/>
  <c r="AU281" i="13"/>
  <c r="AX281" i="13" s="1"/>
  <c r="S492" i="7"/>
  <c r="K392" i="12" s="1"/>
  <c r="L392" i="12" s="1"/>
  <c r="M392" i="12" s="1"/>
  <c r="P281" i="13"/>
  <c r="BO281" i="13"/>
  <c r="H281" i="13"/>
  <c r="BL281" i="13"/>
  <c r="L492" i="7"/>
  <c r="G392" i="12" s="1"/>
  <c r="L281" i="13"/>
  <c r="R281" i="13"/>
  <c r="AA282" i="13" s="1"/>
  <c r="BV281" i="13" l="1"/>
  <c r="BY281" i="13"/>
  <c r="BA281" i="13"/>
  <c r="BD281" i="13" s="1"/>
  <c r="H392" i="12"/>
  <c r="I392" i="12" s="1"/>
  <c r="AK282" i="13"/>
  <c r="AT282" i="13" s="1"/>
  <c r="CC281" i="13"/>
  <c r="N393" i="12"/>
  <c r="O281" i="13"/>
  <c r="BR281" i="13"/>
  <c r="BS282" i="13" s="1"/>
  <c r="K281" i="13"/>
  <c r="Q281" i="13"/>
  <c r="Z282" i="13" s="1"/>
  <c r="F492" i="7" s="1"/>
  <c r="BU281" i="13" l="1"/>
  <c r="BX281" i="13"/>
  <c r="J393" i="12"/>
  <c r="AW282" i="13"/>
  <c r="AZ282" i="13" s="1"/>
  <c r="AJ282" i="13"/>
  <c r="AS282" i="13" s="1"/>
  <c r="CB281" i="13"/>
  <c r="BH282" i="13"/>
  <c r="J282" i="13"/>
  <c r="BN282" i="13"/>
  <c r="BQ282" i="13"/>
  <c r="N281" i="13"/>
  <c r="BC282" i="13" l="1"/>
  <c r="AV282" i="13"/>
  <c r="AY282" i="13" s="1"/>
  <c r="AI282" i="13"/>
  <c r="AR282" i="13" s="1"/>
  <c r="CA281" i="13"/>
  <c r="CD281" i="13" s="1"/>
  <c r="CE281" i="13" s="1"/>
  <c r="S282" i="13"/>
  <c r="AB283" i="13" s="1"/>
  <c r="M282" i="13"/>
  <c r="H493" i="7"/>
  <c r="N493" i="7"/>
  <c r="P493" i="7"/>
  <c r="I493" i="7"/>
  <c r="J493" i="7"/>
  <c r="O493" i="7"/>
  <c r="G493" i="7"/>
  <c r="R493" i="7"/>
  <c r="K493" i="7"/>
  <c r="Q493" i="7"/>
  <c r="BP282" i="13"/>
  <c r="I282" i="13"/>
  <c r="BM282" i="13"/>
  <c r="BW282" i="13" l="1"/>
  <c r="BZ282" i="13"/>
  <c r="BB282" i="13"/>
  <c r="AU282" i="13"/>
  <c r="AX282" i="13" s="1"/>
  <c r="S493" i="7"/>
  <c r="K393" i="12" s="1"/>
  <c r="L393" i="12" s="1"/>
  <c r="M393" i="12" s="1"/>
  <c r="L493" i="7"/>
  <c r="G393" i="12" s="1"/>
  <c r="R282" i="13"/>
  <c r="AA283" i="13" s="1"/>
  <c r="L282" i="13"/>
  <c r="P282" i="13"/>
  <c r="BL282" i="13"/>
  <c r="BO282" i="13"/>
  <c r="H282" i="13"/>
  <c r="BV282" i="13" l="1"/>
  <c r="BY282" i="13"/>
  <c r="H393" i="12"/>
  <c r="I393" i="12" s="1"/>
  <c r="BA282" i="13"/>
  <c r="BD282" i="13" s="1"/>
  <c r="AK283" i="13"/>
  <c r="AT283" i="13" s="1"/>
  <c r="CC282" i="13"/>
  <c r="Q282" i="13"/>
  <c r="Z283" i="13" s="1"/>
  <c r="F493" i="7" s="1"/>
  <c r="K282" i="13"/>
  <c r="BR282" i="13"/>
  <c r="BS283" i="13" s="1"/>
  <c r="N394" i="12"/>
  <c r="O282" i="13"/>
  <c r="BU282" i="13" l="1"/>
  <c r="BX282" i="13"/>
  <c r="J394" i="12"/>
  <c r="AW283" i="13"/>
  <c r="AZ283" i="13" s="1"/>
  <c r="AJ283" i="13"/>
  <c r="AS283" i="13" s="1"/>
  <c r="CB282" i="13"/>
  <c r="BQ283" i="13"/>
  <c r="J283" i="13"/>
  <c r="BN283" i="13"/>
  <c r="BH283" i="13"/>
  <c r="N282" i="13"/>
  <c r="BC283" i="13" l="1"/>
  <c r="AV283" i="13"/>
  <c r="AY283" i="13" s="1"/>
  <c r="AI283" i="13"/>
  <c r="AR283" i="13" s="1"/>
  <c r="CA282" i="13"/>
  <c r="CD282" i="13" s="1"/>
  <c r="I283" i="13"/>
  <c r="BP283" i="13"/>
  <c r="BM283" i="13"/>
  <c r="G494" i="7"/>
  <c r="J494" i="7"/>
  <c r="O494" i="7"/>
  <c r="H494" i="7"/>
  <c r="I494" i="7"/>
  <c r="Q494" i="7"/>
  <c r="P494" i="7"/>
  <c r="K494" i="7"/>
  <c r="N494" i="7"/>
  <c r="R494" i="7"/>
  <c r="M283" i="13"/>
  <c r="S283" i="13"/>
  <c r="AB284" i="13" s="1"/>
  <c r="BW283" i="13" l="1"/>
  <c r="BZ283" i="13"/>
  <c r="BB283" i="13"/>
  <c r="AU283" i="13"/>
  <c r="AX283" i="13" s="1"/>
  <c r="CE282" i="13"/>
  <c r="BL283" i="13"/>
  <c r="BO283" i="13"/>
  <c r="H283" i="13"/>
  <c r="S494" i="7"/>
  <c r="K394" i="12" s="1"/>
  <c r="L394" i="12" s="1"/>
  <c r="M394" i="12" s="1"/>
  <c r="L494" i="7"/>
  <c r="G394" i="12" s="1"/>
  <c r="P283" i="13"/>
  <c r="L283" i="13"/>
  <c r="R283" i="13"/>
  <c r="AA284" i="13" s="1"/>
  <c r="BV283" i="13" l="1"/>
  <c r="BY283" i="13"/>
  <c r="BA283" i="13"/>
  <c r="BD283" i="13" s="1"/>
  <c r="H394" i="12"/>
  <c r="I394" i="12" s="1"/>
  <c r="AK284" i="13"/>
  <c r="AT284" i="13" s="1"/>
  <c r="CC283" i="13"/>
  <c r="O283" i="13"/>
  <c r="N395" i="12"/>
  <c r="K283" i="13"/>
  <c r="BR283" i="13"/>
  <c r="BS284" i="13" s="1"/>
  <c r="Q283" i="13"/>
  <c r="Z284" i="13" s="1"/>
  <c r="F494" i="7" s="1"/>
  <c r="BU283" i="13" l="1"/>
  <c r="BX283" i="13"/>
  <c r="J395" i="12"/>
  <c r="AW284" i="13"/>
  <c r="AZ284" i="13" s="1"/>
  <c r="AJ284" i="13"/>
  <c r="AS284" i="13" s="1"/>
  <c r="CB283" i="13"/>
  <c r="BH284" i="13"/>
  <c r="N283" i="13"/>
  <c r="BN284" i="13"/>
  <c r="J284" i="13"/>
  <c r="BQ284" i="13"/>
  <c r="BC284" i="13" l="1"/>
  <c r="AV284" i="13"/>
  <c r="AY284" i="13" s="1"/>
  <c r="AI284" i="13"/>
  <c r="AR284" i="13" s="1"/>
  <c r="CA283" i="13"/>
  <c r="CD283" i="13" s="1"/>
  <c r="CE283" i="13" s="1"/>
  <c r="M284" i="13"/>
  <c r="S284" i="13"/>
  <c r="AB285" i="13" s="1"/>
  <c r="I284" i="13"/>
  <c r="BM284" i="13"/>
  <c r="BP284" i="13"/>
  <c r="G495" i="7"/>
  <c r="O495" i="7"/>
  <c r="I495" i="7"/>
  <c r="J495" i="7"/>
  <c r="K495" i="7"/>
  <c r="R495" i="7"/>
  <c r="P495" i="7"/>
  <c r="Q495" i="7"/>
  <c r="N495" i="7"/>
  <c r="H495" i="7"/>
  <c r="BW284" i="13" l="1"/>
  <c r="BZ284" i="13"/>
  <c r="BB284" i="13"/>
  <c r="AU284" i="13"/>
  <c r="AX284" i="13" s="1"/>
  <c r="P284" i="13"/>
  <c r="S495" i="7"/>
  <c r="K395" i="12" s="1"/>
  <c r="L395" i="12" s="1"/>
  <c r="M395" i="12" s="1"/>
  <c r="L495" i="7"/>
  <c r="G395" i="12" s="1"/>
  <c r="L284" i="13"/>
  <c r="R284" i="13"/>
  <c r="AA285" i="13" s="1"/>
  <c r="BO284" i="13"/>
  <c r="H284" i="13"/>
  <c r="BL284" i="13"/>
  <c r="BV284" i="13" l="1"/>
  <c r="BY284" i="13"/>
  <c r="H395" i="12"/>
  <c r="I395" i="12" s="1"/>
  <c r="BA284" i="13"/>
  <c r="BD284" i="13" s="1"/>
  <c r="AK285" i="13"/>
  <c r="AT285" i="13" s="1"/>
  <c r="CC284" i="13"/>
  <c r="N396" i="12"/>
  <c r="O284" i="13"/>
  <c r="BR284" i="13"/>
  <c r="BS285" i="13" s="1"/>
  <c r="Q284" i="13"/>
  <c r="Z285" i="13" s="1"/>
  <c r="F495" i="7" s="1"/>
  <c r="K284" i="13"/>
  <c r="BU284" i="13" l="1"/>
  <c r="BX284" i="13"/>
  <c r="J396" i="12"/>
  <c r="AW285" i="13"/>
  <c r="AZ285" i="13" s="1"/>
  <c r="AJ285" i="13"/>
  <c r="AS285" i="13" s="1"/>
  <c r="CB284" i="13"/>
  <c r="BH285" i="13"/>
  <c r="BN285" i="13"/>
  <c r="BQ285" i="13"/>
  <c r="J285" i="13"/>
  <c r="N284" i="13"/>
  <c r="BC285" i="13" l="1"/>
  <c r="AV285" i="13"/>
  <c r="AY285" i="13" s="1"/>
  <c r="AI285" i="13"/>
  <c r="AR285" i="13" s="1"/>
  <c r="CA284" i="13"/>
  <c r="CD284" i="13" s="1"/>
  <c r="CE284" i="13" s="1"/>
  <c r="M285" i="13"/>
  <c r="S285" i="13"/>
  <c r="AB286" i="13" s="1"/>
  <c r="I285" i="13"/>
  <c r="BM285" i="13"/>
  <c r="BP285" i="13"/>
  <c r="H496" i="7"/>
  <c r="K496" i="7"/>
  <c r="I496" i="7"/>
  <c r="N496" i="7"/>
  <c r="P496" i="7"/>
  <c r="J496" i="7"/>
  <c r="O496" i="7"/>
  <c r="G496" i="7"/>
  <c r="R496" i="7"/>
  <c r="Q496" i="7"/>
  <c r="BW285" i="13" l="1"/>
  <c r="BZ285" i="13"/>
  <c r="BB285" i="13"/>
  <c r="AU285" i="13"/>
  <c r="AX285" i="13" s="1"/>
  <c r="P285" i="13"/>
  <c r="L496" i="7"/>
  <c r="G396" i="12" s="1"/>
  <c r="S496" i="7"/>
  <c r="K396" i="12" s="1"/>
  <c r="L396" i="12" s="1"/>
  <c r="M396" i="12" s="1"/>
  <c r="R285" i="13"/>
  <c r="AA286" i="13" s="1"/>
  <c r="L285" i="13"/>
  <c r="BO285" i="13"/>
  <c r="BL285" i="13"/>
  <c r="H285" i="13"/>
  <c r="BV285" i="13" l="1"/>
  <c r="BY285" i="13"/>
  <c r="BA285" i="13"/>
  <c r="BD285" i="13" s="1"/>
  <c r="H396" i="12"/>
  <c r="I396" i="12" s="1"/>
  <c r="AK286" i="13"/>
  <c r="AT286" i="13" s="1"/>
  <c r="CC285" i="13"/>
  <c r="O285" i="13"/>
  <c r="K285" i="13"/>
  <c r="Q285" i="13"/>
  <c r="Z286" i="13" s="1"/>
  <c r="F496" i="7" s="1"/>
  <c r="BR285" i="13"/>
  <c r="BS286" i="13" s="1"/>
  <c r="N397" i="12"/>
  <c r="BU285" i="13" l="1"/>
  <c r="BX285" i="13"/>
  <c r="J397" i="12"/>
  <c r="AW286" i="13"/>
  <c r="AZ286" i="13" s="1"/>
  <c r="AJ286" i="13"/>
  <c r="AS286" i="13" s="1"/>
  <c r="CB285" i="13"/>
  <c r="BH286" i="13"/>
  <c r="J286" i="13"/>
  <c r="BQ286" i="13"/>
  <c r="BN286" i="13"/>
  <c r="N285" i="13"/>
  <c r="BC286" i="13" l="1"/>
  <c r="AV286" i="13"/>
  <c r="AY286" i="13" s="1"/>
  <c r="AI286" i="13"/>
  <c r="AR286" i="13" s="1"/>
  <c r="CA285" i="13"/>
  <c r="CD285" i="13" s="1"/>
  <c r="R497" i="7"/>
  <c r="Q497" i="7"/>
  <c r="P497" i="7"/>
  <c r="G497" i="7"/>
  <c r="H497" i="7"/>
  <c r="I497" i="7"/>
  <c r="O497" i="7"/>
  <c r="J497" i="7"/>
  <c r="N497" i="7"/>
  <c r="K497" i="7"/>
  <c r="S286" i="13"/>
  <c r="AB287" i="13" s="1"/>
  <c r="M286" i="13"/>
  <c r="BP286" i="13"/>
  <c r="BM286" i="13"/>
  <c r="I286" i="13"/>
  <c r="BW286" i="13" l="1"/>
  <c r="BZ286" i="13"/>
  <c r="BB286" i="13"/>
  <c r="AU286" i="13"/>
  <c r="AX286" i="13" s="1"/>
  <c r="CE285" i="13"/>
  <c r="L286" i="13"/>
  <c r="R286" i="13"/>
  <c r="AA287" i="13" s="1"/>
  <c r="P286" i="13"/>
  <c r="L497" i="7"/>
  <c r="G397" i="12" s="1"/>
  <c r="H286" i="13"/>
  <c r="BO286" i="13"/>
  <c r="BL286" i="13"/>
  <c r="S497" i="7"/>
  <c r="K397" i="12" s="1"/>
  <c r="L397" i="12" s="1"/>
  <c r="M397" i="12" s="1"/>
  <c r="BV286" i="13" l="1"/>
  <c r="BY286" i="13"/>
  <c r="BA286" i="13"/>
  <c r="BD286" i="13" s="1"/>
  <c r="H397" i="12"/>
  <c r="I397" i="12" s="1"/>
  <c r="AK287" i="13"/>
  <c r="AT287" i="13" s="1"/>
  <c r="CC286" i="13"/>
  <c r="N398" i="12"/>
  <c r="O286" i="13"/>
  <c r="Q286" i="13"/>
  <c r="Z287" i="13" s="1"/>
  <c r="F497" i="7" s="1"/>
  <c r="K286" i="13"/>
  <c r="BR286" i="13"/>
  <c r="BS287" i="13" s="1"/>
  <c r="BU286" i="13" l="1"/>
  <c r="BX286" i="13"/>
  <c r="J398" i="12"/>
  <c r="AW287" i="13"/>
  <c r="AZ287" i="13" s="1"/>
  <c r="AJ287" i="13"/>
  <c r="AS287" i="13" s="1"/>
  <c r="CB286" i="13"/>
  <c r="BQ287" i="13"/>
  <c r="BN287" i="13"/>
  <c r="J287" i="13"/>
  <c r="N286" i="13"/>
  <c r="BH287" i="13"/>
  <c r="BC287" i="13" l="1"/>
  <c r="AV287" i="13"/>
  <c r="AY287" i="13" s="1"/>
  <c r="AI287" i="13"/>
  <c r="AR287" i="13" s="1"/>
  <c r="CA286" i="13"/>
  <c r="CD286" i="13" s="1"/>
  <c r="CE286" i="13" s="1"/>
  <c r="K498" i="7"/>
  <c r="H498" i="7"/>
  <c r="Q498" i="7"/>
  <c r="G498" i="7"/>
  <c r="P498" i="7"/>
  <c r="I498" i="7"/>
  <c r="O498" i="7"/>
  <c r="R498" i="7"/>
  <c r="N498" i="7"/>
  <c r="J498" i="7"/>
  <c r="I287" i="13"/>
  <c r="BM287" i="13"/>
  <c r="BP287" i="13"/>
  <c r="S287" i="13"/>
  <c r="AB288" i="13" s="1"/>
  <c r="M287" i="13"/>
  <c r="BW287" i="13" l="1"/>
  <c r="BZ287" i="13"/>
  <c r="BB287" i="13"/>
  <c r="AU287" i="13"/>
  <c r="AX287" i="13" s="1"/>
  <c r="L287" i="13"/>
  <c r="R287" i="13"/>
  <c r="AA288" i="13" s="1"/>
  <c r="BL287" i="13"/>
  <c r="BO287" i="13"/>
  <c r="H287" i="13"/>
  <c r="P287" i="13"/>
  <c r="L498" i="7"/>
  <c r="G398" i="12" s="1"/>
  <c r="S498" i="7"/>
  <c r="K398" i="12" s="1"/>
  <c r="L398" i="12" s="1"/>
  <c r="M398" i="12" s="1"/>
  <c r="BV287" i="13" l="1"/>
  <c r="BY287" i="13"/>
  <c r="H398" i="12"/>
  <c r="I398" i="12" s="1"/>
  <c r="BA287" i="13"/>
  <c r="BD287" i="13" s="1"/>
  <c r="AK288" i="13"/>
  <c r="AT288" i="13" s="1"/>
  <c r="CC287" i="13"/>
  <c r="Q287" i="13"/>
  <c r="Z288" i="13" s="1"/>
  <c r="F498" i="7" s="1"/>
  <c r="K287" i="13"/>
  <c r="BR287" i="13"/>
  <c r="BS288" i="13" s="1"/>
  <c r="O287" i="13"/>
  <c r="N399" i="12"/>
  <c r="BU287" i="13" l="1"/>
  <c r="BX287" i="13"/>
  <c r="J399" i="12"/>
  <c r="AW288" i="13"/>
  <c r="AZ288" i="13" s="1"/>
  <c r="AJ288" i="13"/>
  <c r="AS288" i="13" s="1"/>
  <c r="CB287" i="13"/>
  <c r="BH288" i="13"/>
  <c r="N287" i="13"/>
  <c r="BQ288" i="13"/>
  <c r="BN288" i="13"/>
  <c r="J288" i="13"/>
  <c r="BC288" i="13" l="1"/>
  <c r="AV288" i="13"/>
  <c r="AY288" i="13" s="1"/>
  <c r="AI288" i="13"/>
  <c r="AR288" i="13" s="1"/>
  <c r="CA287" i="13"/>
  <c r="CD287" i="13" s="1"/>
  <c r="CE287" i="13" s="1"/>
  <c r="BP288" i="13"/>
  <c r="BM288" i="13"/>
  <c r="I288" i="13"/>
  <c r="M288" i="13"/>
  <c r="S288" i="13"/>
  <c r="AB289" i="13" s="1"/>
  <c r="R499" i="7"/>
  <c r="H499" i="7"/>
  <c r="J499" i="7"/>
  <c r="K499" i="7"/>
  <c r="Q499" i="7"/>
  <c r="N499" i="7"/>
  <c r="P499" i="7"/>
  <c r="O499" i="7"/>
  <c r="G499" i="7"/>
  <c r="I499" i="7"/>
  <c r="BW288" i="13" l="1"/>
  <c r="BZ288" i="13"/>
  <c r="BB288" i="13"/>
  <c r="AU288" i="13"/>
  <c r="AX288" i="13" s="1"/>
  <c r="P288" i="13"/>
  <c r="BO288" i="13"/>
  <c r="BL288" i="13"/>
  <c r="H288" i="13"/>
  <c r="S499" i="7"/>
  <c r="K399" i="12" s="1"/>
  <c r="L399" i="12" s="1"/>
  <c r="M399" i="12" s="1"/>
  <c r="L499" i="7"/>
  <c r="G399" i="12" s="1"/>
  <c r="R288" i="13"/>
  <c r="AA289" i="13" s="1"/>
  <c r="L288" i="13"/>
  <c r="BV288" i="13" l="1"/>
  <c r="BY288" i="13"/>
  <c r="BA288" i="13"/>
  <c r="BD288" i="13" s="1"/>
  <c r="H399" i="12"/>
  <c r="I399" i="12" s="1"/>
  <c r="AK289" i="13"/>
  <c r="AT289" i="13" s="1"/>
  <c r="CC288" i="13"/>
  <c r="O288" i="13"/>
  <c r="N400" i="12"/>
  <c r="K288" i="13"/>
  <c r="Q288" i="13"/>
  <c r="Z289" i="13" s="1"/>
  <c r="F499" i="7" s="1"/>
  <c r="BR288" i="13"/>
  <c r="BS289" i="13" s="1"/>
  <c r="BU288" i="13" l="1"/>
  <c r="BX288" i="13"/>
  <c r="J400" i="12"/>
  <c r="AW289" i="13"/>
  <c r="AZ289" i="13" s="1"/>
  <c r="AJ289" i="13"/>
  <c r="AS289" i="13" s="1"/>
  <c r="CB288" i="13"/>
  <c r="J289" i="13"/>
  <c r="BQ289" i="13"/>
  <c r="BN289" i="13"/>
  <c r="N288" i="13"/>
  <c r="BH289" i="13"/>
  <c r="BC289" i="13" l="1"/>
  <c r="AV289" i="13"/>
  <c r="AY289" i="13" s="1"/>
  <c r="AI289" i="13"/>
  <c r="AR289" i="13" s="1"/>
  <c r="CA288" i="13"/>
  <c r="CD288" i="13" s="1"/>
  <c r="S289" i="13"/>
  <c r="AB290" i="13" s="1"/>
  <c r="M289" i="13"/>
  <c r="I500" i="7"/>
  <c r="K500" i="7"/>
  <c r="Q500" i="7"/>
  <c r="O500" i="7"/>
  <c r="N500" i="7"/>
  <c r="G500" i="7"/>
  <c r="J500" i="7"/>
  <c r="P500" i="7"/>
  <c r="H500" i="7"/>
  <c r="R500" i="7"/>
  <c r="BP289" i="13"/>
  <c r="BM289" i="13"/>
  <c r="I289" i="13"/>
  <c r="BW289" i="13" l="1"/>
  <c r="BZ289" i="13"/>
  <c r="BB289" i="13"/>
  <c r="AU289" i="13"/>
  <c r="AX289" i="13" s="1"/>
  <c r="CE288" i="13"/>
  <c r="L500" i="7"/>
  <c r="G400" i="12" s="1"/>
  <c r="P289" i="13"/>
  <c r="R289" i="13"/>
  <c r="AA290" i="13" s="1"/>
  <c r="L289" i="13"/>
  <c r="BO289" i="13"/>
  <c r="H289" i="13"/>
  <c r="BL289" i="13"/>
  <c r="S500" i="7"/>
  <c r="K400" i="12" s="1"/>
  <c r="L400" i="12" s="1"/>
  <c r="M400" i="12" s="1"/>
  <c r="BV289" i="13" l="1"/>
  <c r="BY289" i="13"/>
  <c r="BA289" i="13"/>
  <c r="BD289" i="13" s="1"/>
  <c r="H400" i="12"/>
  <c r="I400" i="12" s="1"/>
  <c r="AK290" i="13"/>
  <c r="AT290" i="13" s="1"/>
  <c r="CC289" i="13"/>
  <c r="BR289" i="13"/>
  <c r="BS290" i="13" s="1"/>
  <c r="Q289" i="13"/>
  <c r="Z290" i="13" s="1"/>
  <c r="F500" i="7" s="1"/>
  <c r="K289" i="13"/>
  <c r="N401" i="12"/>
  <c r="O289" i="13"/>
  <c r="BU289" i="13" l="1"/>
  <c r="BX289" i="13"/>
  <c r="J401" i="12"/>
  <c r="AW290" i="13"/>
  <c r="AZ290" i="13" s="1"/>
  <c r="AJ290" i="13"/>
  <c r="AS290" i="13" s="1"/>
  <c r="CB289" i="13"/>
  <c r="BN290" i="13"/>
  <c r="BQ290" i="13"/>
  <c r="J290" i="13"/>
  <c r="BH290" i="13"/>
  <c r="N289" i="13"/>
  <c r="BC290" i="13" l="1"/>
  <c r="AV290" i="13"/>
  <c r="AY290" i="13" s="1"/>
  <c r="AI290" i="13"/>
  <c r="AR290" i="13" s="1"/>
  <c r="CA289" i="13"/>
  <c r="CD289" i="13" s="1"/>
  <c r="CE289" i="13" s="1"/>
  <c r="BM290" i="13"/>
  <c r="I290" i="13"/>
  <c r="BP290" i="13"/>
  <c r="K501" i="7"/>
  <c r="I501" i="7"/>
  <c r="H501" i="7"/>
  <c r="P501" i="7"/>
  <c r="Q501" i="7"/>
  <c r="O501" i="7"/>
  <c r="R501" i="7"/>
  <c r="G501" i="7"/>
  <c r="N501" i="7"/>
  <c r="J501" i="7"/>
  <c r="S290" i="13"/>
  <c r="AB291" i="13" s="1"/>
  <c r="M290" i="13"/>
  <c r="BW290" i="13" l="1"/>
  <c r="BZ290" i="13"/>
  <c r="BB290" i="13"/>
  <c r="AU290" i="13"/>
  <c r="AX290" i="13" s="1"/>
  <c r="BL290" i="13"/>
  <c r="H290" i="13"/>
  <c r="BO290" i="13"/>
  <c r="S501" i="7"/>
  <c r="K401" i="12" s="1"/>
  <c r="L401" i="12" s="1"/>
  <c r="M401" i="12" s="1"/>
  <c r="R290" i="13"/>
  <c r="AA291" i="13" s="1"/>
  <c r="L290" i="13"/>
  <c r="P290" i="13"/>
  <c r="L501" i="7"/>
  <c r="G401" i="12" s="1"/>
  <c r="BV290" i="13" l="1"/>
  <c r="BY290" i="13"/>
  <c r="BA290" i="13"/>
  <c r="BD290" i="13" s="1"/>
  <c r="H401" i="12"/>
  <c r="I401" i="12" s="1"/>
  <c r="AK291" i="13"/>
  <c r="AT291" i="13" s="1"/>
  <c r="CC290" i="13"/>
  <c r="N402" i="12"/>
  <c r="Q290" i="13"/>
  <c r="Z291" i="13" s="1"/>
  <c r="F501" i="7" s="1"/>
  <c r="BR290" i="13"/>
  <c r="BS291" i="13" s="1"/>
  <c r="K290" i="13"/>
  <c r="O290" i="13"/>
  <c r="BU290" i="13" l="1"/>
  <c r="BX290" i="13"/>
  <c r="J402" i="12"/>
  <c r="AW291" i="13"/>
  <c r="AZ291" i="13" s="1"/>
  <c r="AJ291" i="13"/>
  <c r="AS291" i="13" s="1"/>
  <c r="CB290" i="13"/>
  <c r="BH291" i="13"/>
  <c r="J291" i="13"/>
  <c r="BQ291" i="13"/>
  <c r="BN291" i="13"/>
  <c r="N290" i="13"/>
  <c r="BC291" i="13" l="1"/>
  <c r="AV291" i="13"/>
  <c r="AY291" i="13" s="1"/>
  <c r="AI291" i="13"/>
  <c r="AR291" i="13" s="1"/>
  <c r="CA290" i="13"/>
  <c r="CD290" i="13" s="1"/>
  <c r="BM291" i="13"/>
  <c r="BP291" i="13"/>
  <c r="I291" i="13"/>
  <c r="K502" i="7"/>
  <c r="Q502" i="7"/>
  <c r="P502" i="7"/>
  <c r="N502" i="7"/>
  <c r="O502" i="7"/>
  <c r="J502" i="7"/>
  <c r="G502" i="7"/>
  <c r="R502" i="7"/>
  <c r="I502" i="7"/>
  <c r="H502" i="7"/>
  <c r="M291" i="13"/>
  <c r="S291" i="13"/>
  <c r="AB292" i="13" s="1"/>
  <c r="BW291" i="13" l="1"/>
  <c r="BZ291" i="13"/>
  <c r="BB291" i="13"/>
  <c r="AU291" i="13"/>
  <c r="AX291" i="13" s="1"/>
  <c r="CE290" i="13"/>
  <c r="P291" i="13"/>
  <c r="L502" i="7"/>
  <c r="G402" i="12" s="1"/>
  <c r="S502" i="7"/>
  <c r="K402" i="12" s="1"/>
  <c r="L402" i="12" s="1"/>
  <c r="M402" i="12" s="1"/>
  <c r="BO291" i="13"/>
  <c r="H291" i="13"/>
  <c r="BL291" i="13"/>
  <c r="R291" i="13"/>
  <c r="AA292" i="13" s="1"/>
  <c r="L291" i="13"/>
  <c r="BV291" i="13" l="1"/>
  <c r="BY291" i="13"/>
  <c r="H402" i="12"/>
  <c r="I402" i="12" s="1"/>
  <c r="BA291" i="13"/>
  <c r="BD291" i="13" s="1"/>
  <c r="AK292" i="13"/>
  <c r="AT292" i="13" s="1"/>
  <c r="CC291" i="13"/>
  <c r="N403" i="12"/>
  <c r="O291" i="13"/>
  <c r="BR291" i="13"/>
  <c r="BS292" i="13" s="1"/>
  <c r="Q291" i="13"/>
  <c r="Z292" i="13" s="1"/>
  <c r="F502" i="7" s="1"/>
  <c r="K291" i="13"/>
  <c r="BU291" i="13" l="1"/>
  <c r="BX291" i="13"/>
  <c r="J403" i="12"/>
  <c r="AW292" i="13"/>
  <c r="AZ292" i="13" s="1"/>
  <c r="AJ292" i="13"/>
  <c r="AS292" i="13" s="1"/>
  <c r="CB291" i="13"/>
  <c r="BH292" i="13"/>
  <c r="BQ292" i="13"/>
  <c r="BN292" i="13"/>
  <c r="J292" i="13"/>
  <c r="N291" i="13"/>
  <c r="BC292" i="13" l="1"/>
  <c r="AV292" i="13"/>
  <c r="AY292" i="13" s="1"/>
  <c r="AI292" i="13"/>
  <c r="AR292" i="13" s="1"/>
  <c r="CA291" i="13"/>
  <c r="CD291" i="13" s="1"/>
  <c r="P503" i="7"/>
  <c r="H503" i="7"/>
  <c r="O503" i="7"/>
  <c r="Q503" i="7"/>
  <c r="G503" i="7"/>
  <c r="K503" i="7"/>
  <c r="N503" i="7"/>
  <c r="J503" i="7"/>
  <c r="R503" i="7"/>
  <c r="I503" i="7"/>
  <c r="S292" i="13"/>
  <c r="AB293" i="13" s="1"/>
  <c r="M292" i="13"/>
  <c r="I292" i="13"/>
  <c r="BM292" i="13"/>
  <c r="BP292" i="13"/>
  <c r="BW292" i="13" l="1"/>
  <c r="BZ292" i="13"/>
  <c r="BB292" i="13"/>
  <c r="AU292" i="13"/>
  <c r="AX292" i="13" s="1"/>
  <c r="CE291" i="13"/>
  <c r="P292" i="13"/>
  <c r="BO292" i="13"/>
  <c r="H292" i="13"/>
  <c r="BL292" i="13"/>
  <c r="L503" i="7"/>
  <c r="G403" i="12" s="1"/>
  <c r="L292" i="13"/>
  <c r="R292" i="13"/>
  <c r="AA293" i="13" s="1"/>
  <c r="S503" i="7"/>
  <c r="K403" i="12" s="1"/>
  <c r="L403" i="12" s="1"/>
  <c r="M403" i="12" s="1"/>
  <c r="BV292" i="13" l="1"/>
  <c r="BY292" i="13"/>
  <c r="H403" i="12"/>
  <c r="I403" i="12" s="1"/>
  <c r="BA292" i="13"/>
  <c r="BD292" i="13" s="1"/>
  <c r="AK293" i="13"/>
  <c r="AT293" i="13" s="1"/>
  <c r="CC292" i="13"/>
  <c r="N404" i="12"/>
  <c r="Q292" i="13"/>
  <c r="Z293" i="13" s="1"/>
  <c r="F503" i="7" s="1"/>
  <c r="K292" i="13"/>
  <c r="BR292" i="13"/>
  <c r="BS293" i="13" s="1"/>
  <c r="O292" i="13"/>
  <c r="BU292" i="13" l="1"/>
  <c r="BX292" i="13"/>
  <c r="J404" i="12"/>
  <c r="AW293" i="13"/>
  <c r="AZ293" i="13" s="1"/>
  <c r="AJ293" i="13"/>
  <c r="AS293" i="13" s="1"/>
  <c r="CB292" i="13"/>
  <c r="N292" i="13"/>
  <c r="BH293" i="13"/>
  <c r="BN293" i="13"/>
  <c r="BQ293" i="13"/>
  <c r="J293" i="13"/>
  <c r="BC293" i="13" l="1"/>
  <c r="AV293" i="13"/>
  <c r="AY293" i="13" s="1"/>
  <c r="AI293" i="13"/>
  <c r="AR293" i="13" s="1"/>
  <c r="CA292" i="13"/>
  <c r="CD292" i="13" s="1"/>
  <c r="S293" i="13"/>
  <c r="AB294" i="13" s="1"/>
  <c r="M293" i="13"/>
  <c r="BM293" i="13"/>
  <c r="BP293" i="13"/>
  <c r="I293" i="13"/>
  <c r="O504" i="7"/>
  <c r="G504" i="7"/>
  <c r="P504" i="7"/>
  <c r="H504" i="7"/>
  <c r="Q504" i="7"/>
  <c r="K504" i="7"/>
  <c r="J504" i="7"/>
  <c r="I504" i="7"/>
  <c r="N504" i="7"/>
  <c r="R504" i="7"/>
  <c r="BW293" i="13" l="1"/>
  <c r="BZ293" i="13"/>
  <c r="BB293" i="13"/>
  <c r="AU293" i="13"/>
  <c r="AX293" i="13" s="1"/>
  <c r="CE292" i="13"/>
  <c r="S504" i="7"/>
  <c r="K404" i="12" s="1"/>
  <c r="L404" i="12" s="1"/>
  <c r="M404" i="12" s="1"/>
  <c r="BO293" i="13"/>
  <c r="BL293" i="13"/>
  <c r="H293" i="13"/>
  <c r="L504" i="7"/>
  <c r="G404" i="12" s="1"/>
  <c r="L293" i="13"/>
  <c r="R293" i="13"/>
  <c r="AA294" i="13" s="1"/>
  <c r="P293" i="13"/>
  <c r="BV293" i="13" l="1"/>
  <c r="BY293" i="13"/>
  <c r="BA293" i="13"/>
  <c r="BD293" i="13" s="1"/>
  <c r="H404" i="12"/>
  <c r="I404" i="12" s="1"/>
  <c r="AK294" i="13"/>
  <c r="AT294" i="13" s="1"/>
  <c r="CC293" i="13"/>
  <c r="N405" i="12"/>
  <c r="BR293" i="13"/>
  <c r="BS294" i="13" s="1"/>
  <c r="Q293" i="13"/>
  <c r="Z294" i="13" s="1"/>
  <c r="F504" i="7" s="1"/>
  <c r="K293" i="13"/>
  <c r="O293" i="13"/>
  <c r="BU293" i="13" l="1"/>
  <c r="BX293" i="13"/>
  <c r="J405" i="12"/>
  <c r="AW294" i="13"/>
  <c r="AZ294" i="13" s="1"/>
  <c r="AJ294" i="13"/>
  <c r="AS294" i="13" s="1"/>
  <c r="CB293" i="13"/>
  <c r="BQ294" i="13"/>
  <c r="J294" i="13"/>
  <c r="BN294" i="13"/>
  <c r="BH294" i="13"/>
  <c r="N293" i="13"/>
  <c r="BC294" i="13" l="1"/>
  <c r="AV294" i="13"/>
  <c r="AY294" i="13" s="1"/>
  <c r="AI294" i="13"/>
  <c r="AR294" i="13" s="1"/>
  <c r="CA293" i="13"/>
  <c r="CD293" i="13" s="1"/>
  <c r="I294" i="13"/>
  <c r="BP294" i="13"/>
  <c r="BM294" i="13"/>
  <c r="S294" i="13"/>
  <c r="AB295" i="13" s="1"/>
  <c r="M294" i="13"/>
  <c r="K505" i="7"/>
  <c r="G505" i="7"/>
  <c r="R505" i="7"/>
  <c r="I505" i="7"/>
  <c r="P505" i="7"/>
  <c r="N505" i="7"/>
  <c r="J505" i="7"/>
  <c r="O505" i="7"/>
  <c r="H505" i="7"/>
  <c r="Q505" i="7"/>
  <c r="BW294" i="13" l="1"/>
  <c r="BZ294" i="13"/>
  <c r="BB294" i="13"/>
  <c r="AU294" i="13"/>
  <c r="AX294" i="13" s="1"/>
  <c r="CE293" i="13"/>
  <c r="S505" i="7"/>
  <c r="K405" i="12" s="1"/>
  <c r="L405" i="12" s="1"/>
  <c r="M405" i="12" s="1"/>
  <c r="L505" i="7"/>
  <c r="G405" i="12" s="1"/>
  <c r="P294" i="13"/>
  <c r="R294" i="13"/>
  <c r="AA295" i="13" s="1"/>
  <c r="L294" i="13"/>
  <c r="BO294" i="13"/>
  <c r="BL294" i="13"/>
  <c r="H294" i="13"/>
  <c r="BV294" i="13" l="1"/>
  <c r="BY294" i="13"/>
  <c r="BA294" i="13"/>
  <c r="BD294" i="13" s="1"/>
  <c r="H405" i="12"/>
  <c r="I405" i="12" s="1"/>
  <c r="AK295" i="13"/>
  <c r="AT295" i="13" s="1"/>
  <c r="CC294" i="13"/>
  <c r="N406" i="12"/>
  <c r="Q294" i="13"/>
  <c r="Z295" i="13" s="1"/>
  <c r="F505" i="7" s="1"/>
  <c r="K294" i="13"/>
  <c r="BR294" i="13"/>
  <c r="BS295" i="13" s="1"/>
  <c r="O294" i="13"/>
  <c r="BU294" i="13" l="1"/>
  <c r="BX294" i="13"/>
  <c r="J406" i="12"/>
  <c r="AW295" i="13"/>
  <c r="AZ295" i="13" s="1"/>
  <c r="AJ295" i="13"/>
  <c r="AS295" i="13" s="1"/>
  <c r="CB294" i="13"/>
  <c r="BH295" i="13"/>
  <c r="N294" i="13"/>
  <c r="BQ295" i="13"/>
  <c r="BN295" i="13"/>
  <c r="J295" i="13"/>
  <c r="BC295" i="13" l="1"/>
  <c r="AV295" i="13"/>
  <c r="AY295" i="13" s="1"/>
  <c r="AI295" i="13"/>
  <c r="AR295" i="13" s="1"/>
  <c r="CA294" i="13"/>
  <c r="CD294" i="13" s="1"/>
  <c r="I295" i="13"/>
  <c r="BP295" i="13"/>
  <c r="BM295" i="13"/>
  <c r="S295" i="13"/>
  <c r="AB296" i="13" s="1"/>
  <c r="M295" i="13"/>
  <c r="N506" i="7"/>
  <c r="O506" i="7"/>
  <c r="H506" i="7"/>
  <c r="R506" i="7"/>
  <c r="J506" i="7"/>
  <c r="G506" i="7"/>
  <c r="Q506" i="7"/>
  <c r="K506" i="7"/>
  <c r="I506" i="7"/>
  <c r="P506" i="7"/>
  <c r="BW295" i="13" l="1"/>
  <c r="BZ295" i="13"/>
  <c r="BB295" i="13"/>
  <c r="AU295" i="13"/>
  <c r="AX295" i="13" s="1"/>
  <c r="CE294" i="13"/>
  <c r="L506" i="7"/>
  <c r="G406" i="12" s="1"/>
  <c r="BL295" i="13"/>
  <c r="BO295" i="13"/>
  <c r="H295" i="13"/>
  <c r="S506" i="7"/>
  <c r="K406" i="12" s="1"/>
  <c r="L406" i="12" s="1"/>
  <c r="M406" i="12" s="1"/>
  <c r="R295" i="13"/>
  <c r="AA296" i="13" s="1"/>
  <c r="L295" i="13"/>
  <c r="P295" i="13"/>
  <c r="BV295" i="13" l="1"/>
  <c r="BY295" i="13"/>
  <c r="BA295" i="13"/>
  <c r="BD295" i="13" s="1"/>
  <c r="H406" i="12"/>
  <c r="I406" i="12" s="1"/>
  <c r="AK296" i="13"/>
  <c r="AT296" i="13" s="1"/>
  <c r="CC295" i="13"/>
  <c r="N407" i="12"/>
  <c r="O295" i="13"/>
  <c r="BR295" i="13"/>
  <c r="BS296" i="13" s="1"/>
  <c r="Q295" i="13"/>
  <c r="Z296" i="13" s="1"/>
  <c r="F506" i="7" s="1"/>
  <c r="K295" i="13"/>
  <c r="BU295" i="13" l="1"/>
  <c r="BX295" i="13"/>
  <c r="J407" i="12"/>
  <c r="AW296" i="13"/>
  <c r="AZ296" i="13" s="1"/>
  <c r="AJ296" i="13"/>
  <c r="AS296" i="13" s="1"/>
  <c r="CB295" i="13"/>
  <c r="J296" i="13"/>
  <c r="BN296" i="13"/>
  <c r="BQ296" i="13"/>
  <c r="BH296" i="13"/>
  <c r="N295" i="13"/>
  <c r="BC296" i="13" l="1"/>
  <c r="AV296" i="13"/>
  <c r="AY296" i="13" s="1"/>
  <c r="AI296" i="13"/>
  <c r="AR296" i="13" s="1"/>
  <c r="CA295" i="13"/>
  <c r="CD295" i="13" s="1"/>
  <c r="BM296" i="13"/>
  <c r="I296" i="13"/>
  <c r="BP296" i="13"/>
  <c r="S296" i="13"/>
  <c r="AB297" i="13" s="1"/>
  <c r="M296" i="13"/>
  <c r="P507" i="7"/>
  <c r="H507" i="7"/>
  <c r="J507" i="7"/>
  <c r="N507" i="7"/>
  <c r="O507" i="7"/>
  <c r="K507" i="7"/>
  <c r="Q507" i="7"/>
  <c r="I507" i="7"/>
  <c r="G507" i="7"/>
  <c r="R507" i="7"/>
  <c r="BW296" i="13" l="1"/>
  <c r="BZ296" i="13"/>
  <c r="BB296" i="13"/>
  <c r="AU296" i="13"/>
  <c r="AX296" i="13" s="1"/>
  <c r="CE295" i="13"/>
  <c r="L507" i="7"/>
  <c r="G407" i="12" s="1"/>
  <c r="BO296" i="13"/>
  <c r="H296" i="13"/>
  <c r="BL296" i="13"/>
  <c r="S507" i="7"/>
  <c r="K407" i="12" s="1"/>
  <c r="L407" i="12" s="1"/>
  <c r="M407" i="12" s="1"/>
  <c r="P296" i="13"/>
  <c r="R296" i="13"/>
  <c r="AA297" i="13" s="1"/>
  <c r="L296" i="13"/>
  <c r="BV296" i="13" l="1"/>
  <c r="BY296" i="13"/>
  <c r="BA296" i="13"/>
  <c r="BD296" i="13" s="1"/>
  <c r="H407" i="12"/>
  <c r="I407" i="12" s="1"/>
  <c r="AK297" i="13"/>
  <c r="AT297" i="13" s="1"/>
  <c r="CC296" i="13"/>
  <c r="O296" i="13"/>
  <c r="N408" i="12"/>
  <c r="K296" i="13"/>
  <c r="BR296" i="13"/>
  <c r="BS297" i="13" s="1"/>
  <c r="Q296" i="13"/>
  <c r="Z297" i="13" s="1"/>
  <c r="F507" i="7" s="1"/>
  <c r="BU296" i="13" l="1"/>
  <c r="BX296" i="13"/>
  <c r="J408" i="12"/>
  <c r="AW297" i="13"/>
  <c r="AZ297" i="13" s="1"/>
  <c r="AJ297" i="13"/>
  <c r="AS297" i="13" s="1"/>
  <c r="CB296" i="13"/>
  <c r="N296" i="13"/>
  <c r="BH297" i="13"/>
  <c r="BN297" i="13"/>
  <c r="BQ297" i="13"/>
  <c r="J297" i="13"/>
  <c r="BC297" i="13" l="1"/>
  <c r="AV297" i="13"/>
  <c r="AY297" i="13" s="1"/>
  <c r="AI297" i="13"/>
  <c r="AR297" i="13" s="1"/>
  <c r="CA296" i="13"/>
  <c r="CD296" i="13" s="1"/>
  <c r="S297" i="13"/>
  <c r="AB298" i="13" s="1"/>
  <c r="M297" i="13"/>
  <c r="G508" i="7"/>
  <c r="H508" i="7"/>
  <c r="O508" i="7"/>
  <c r="P508" i="7"/>
  <c r="R508" i="7"/>
  <c r="I508" i="7"/>
  <c r="Q508" i="7"/>
  <c r="N508" i="7"/>
  <c r="J508" i="7"/>
  <c r="K508" i="7"/>
  <c r="BP297" i="13"/>
  <c r="I297" i="13"/>
  <c r="BM297" i="13"/>
  <c r="BW297" i="13" l="1"/>
  <c r="BZ297" i="13"/>
  <c r="BB297" i="13"/>
  <c r="AU297" i="13"/>
  <c r="AX297" i="13" s="1"/>
  <c r="CE296" i="13"/>
  <c r="P297" i="13"/>
  <c r="S508" i="7"/>
  <c r="K408" i="12" s="1"/>
  <c r="L408" i="12" s="1"/>
  <c r="M408" i="12" s="1"/>
  <c r="L508" i="7"/>
  <c r="G408" i="12" s="1"/>
  <c r="BO297" i="13"/>
  <c r="H297" i="13"/>
  <c r="BL297" i="13"/>
  <c r="R297" i="13"/>
  <c r="AA298" i="13" s="1"/>
  <c r="L297" i="13"/>
  <c r="BV297" i="13" l="1"/>
  <c r="BY297" i="13"/>
  <c r="BA297" i="13"/>
  <c r="BD297" i="13" s="1"/>
  <c r="H408" i="12"/>
  <c r="I408" i="12" s="1"/>
  <c r="AK298" i="13"/>
  <c r="AT298" i="13" s="1"/>
  <c r="CC297" i="13"/>
  <c r="N409" i="12"/>
  <c r="O297" i="13"/>
  <c r="K297" i="13"/>
  <c r="BR297" i="13"/>
  <c r="BS298" i="13" s="1"/>
  <c r="Q297" i="13"/>
  <c r="Z298" i="13" s="1"/>
  <c r="F508" i="7" s="1"/>
  <c r="BU297" i="13" l="1"/>
  <c r="BX297" i="13"/>
  <c r="J409" i="12"/>
  <c r="AW298" i="13"/>
  <c r="AZ298" i="13" s="1"/>
  <c r="AJ298" i="13"/>
  <c r="AS298" i="13" s="1"/>
  <c r="CB297" i="13"/>
  <c r="BH298" i="13"/>
  <c r="N297" i="13"/>
  <c r="BQ298" i="13"/>
  <c r="J298" i="13"/>
  <c r="BN298" i="13"/>
  <c r="BC298" i="13" l="1"/>
  <c r="AV298" i="13"/>
  <c r="AY298" i="13" s="1"/>
  <c r="AI298" i="13"/>
  <c r="AR298" i="13" s="1"/>
  <c r="CA297" i="13"/>
  <c r="CD297" i="13" s="1"/>
  <c r="CE297" i="13" s="1"/>
  <c r="M298" i="13"/>
  <c r="S298" i="13"/>
  <c r="AB299" i="13" s="1"/>
  <c r="O509" i="7"/>
  <c r="K509" i="7"/>
  <c r="R509" i="7"/>
  <c r="Q509" i="7"/>
  <c r="H509" i="7"/>
  <c r="N509" i="7"/>
  <c r="J509" i="7"/>
  <c r="I509" i="7"/>
  <c r="G509" i="7"/>
  <c r="P509" i="7"/>
  <c r="BP298" i="13"/>
  <c r="I298" i="13"/>
  <c r="BM298" i="13"/>
  <c r="BW298" i="13" l="1"/>
  <c r="BZ298" i="13"/>
  <c r="BB298" i="13"/>
  <c r="AU298" i="13"/>
  <c r="AX298" i="13" s="1"/>
  <c r="R298" i="13"/>
  <c r="AA299" i="13" s="1"/>
  <c r="L298" i="13"/>
  <c r="S509" i="7"/>
  <c r="K409" i="12" s="1"/>
  <c r="L409" i="12" s="1"/>
  <c r="M409" i="12" s="1"/>
  <c r="BL298" i="13"/>
  <c r="H298" i="13"/>
  <c r="BO298" i="13"/>
  <c r="P298" i="13"/>
  <c r="L509" i="7"/>
  <c r="G409" i="12" s="1"/>
  <c r="BV298" i="13" l="1"/>
  <c r="BY298" i="13"/>
  <c r="BA298" i="13"/>
  <c r="BD298" i="13" s="1"/>
  <c r="H409" i="12"/>
  <c r="I409" i="12" s="1"/>
  <c r="AK299" i="13"/>
  <c r="AT299" i="13" s="1"/>
  <c r="CC298" i="13"/>
  <c r="O298" i="13"/>
  <c r="BR298" i="13"/>
  <c r="BS299" i="13" s="1"/>
  <c r="K298" i="13"/>
  <c r="Q298" i="13"/>
  <c r="Z299" i="13" s="1"/>
  <c r="F509" i="7" s="1"/>
  <c r="N410" i="12"/>
  <c r="BU298" i="13" l="1"/>
  <c r="BX298" i="13"/>
  <c r="J410" i="12"/>
  <c r="AW299" i="13"/>
  <c r="AZ299" i="13" s="1"/>
  <c r="AJ299" i="13"/>
  <c r="AS299" i="13" s="1"/>
  <c r="CB298" i="13"/>
  <c r="N298" i="13"/>
  <c r="BQ299" i="13"/>
  <c r="J299" i="13"/>
  <c r="BN299" i="13"/>
  <c r="BH299" i="13"/>
  <c r="BC299" i="13" l="1"/>
  <c r="AV299" i="13"/>
  <c r="AY299" i="13" s="1"/>
  <c r="AI299" i="13"/>
  <c r="AR299" i="13" s="1"/>
  <c r="CA298" i="13"/>
  <c r="CD298" i="13" s="1"/>
  <c r="BM299" i="13"/>
  <c r="I299" i="13"/>
  <c r="BP299" i="13"/>
  <c r="N510" i="7"/>
  <c r="H510" i="7"/>
  <c r="O510" i="7"/>
  <c r="R510" i="7"/>
  <c r="Q510" i="7"/>
  <c r="J510" i="7"/>
  <c r="I510" i="7"/>
  <c r="K510" i="7"/>
  <c r="G510" i="7"/>
  <c r="P510" i="7"/>
  <c r="M299" i="13"/>
  <c r="S299" i="13"/>
  <c r="AB300" i="13" s="1"/>
  <c r="BW299" i="13" l="1"/>
  <c r="BZ299" i="13"/>
  <c r="BB299" i="13"/>
  <c r="AU299" i="13"/>
  <c r="AX299" i="13" s="1"/>
  <c r="CE298" i="13"/>
  <c r="L510" i="7"/>
  <c r="G410" i="12" s="1"/>
  <c r="S510" i="7"/>
  <c r="K410" i="12" s="1"/>
  <c r="L410" i="12" s="1"/>
  <c r="M410" i="12" s="1"/>
  <c r="H299" i="13"/>
  <c r="BO299" i="13"/>
  <c r="BL299" i="13"/>
  <c r="P299" i="13"/>
  <c r="L299" i="13"/>
  <c r="R299" i="13"/>
  <c r="AA300" i="13" s="1"/>
  <c r="BV299" i="13" l="1"/>
  <c r="BY299" i="13"/>
  <c r="BA299" i="13"/>
  <c r="BD299" i="13" s="1"/>
  <c r="H410" i="12"/>
  <c r="I410" i="12" s="1"/>
  <c r="AK300" i="13"/>
  <c r="AT300" i="13" s="1"/>
  <c r="CC299" i="13"/>
  <c r="K299" i="13"/>
  <c r="Q299" i="13"/>
  <c r="Z300" i="13" s="1"/>
  <c r="F510" i="7" s="1"/>
  <c r="BR299" i="13"/>
  <c r="BS300" i="13" s="1"/>
  <c r="O299" i="13"/>
  <c r="N411" i="12"/>
  <c r="BU299" i="13" l="1"/>
  <c r="BX299" i="13"/>
  <c r="J411" i="12"/>
  <c r="AW300" i="13"/>
  <c r="AZ300" i="13" s="1"/>
  <c r="AJ300" i="13"/>
  <c r="AS300" i="13" s="1"/>
  <c r="CB299" i="13"/>
  <c r="BH300" i="13"/>
  <c r="J300" i="13"/>
  <c r="BQ300" i="13"/>
  <c r="BN300" i="13"/>
  <c r="N299" i="13"/>
  <c r="BC300" i="13" l="1"/>
  <c r="AV300" i="13"/>
  <c r="AY300" i="13" s="1"/>
  <c r="AI300" i="13"/>
  <c r="AR300" i="13" s="1"/>
  <c r="CA299" i="13"/>
  <c r="CD299" i="13" s="1"/>
  <c r="M300" i="13"/>
  <c r="S300" i="13"/>
  <c r="AB301" i="13" s="1"/>
  <c r="BP300" i="13"/>
  <c r="I300" i="13"/>
  <c r="BM300" i="13"/>
  <c r="G511" i="7"/>
  <c r="R511" i="7"/>
  <c r="I511" i="7"/>
  <c r="H511" i="7"/>
  <c r="P511" i="7"/>
  <c r="K511" i="7"/>
  <c r="N511" i="7"/>
  <c r="J511" i="7"/>
  <c r="Q511" i="7"/>
  <c r="O511" i="7"/>
  <c r="BW300" i="13" l="1"/>
  <c r="BZ300" i="13"/>
  <c r="BB300" i="13"/>
  <c r="AU300" i="13"/>
  <c r="AX300" i="13" s="1"/>
  <c r="CE299" i="13"/>
  <c r="L511" i="7"/>
  <c r="G411" i="12" s="1"/>
  <c r="P300" i="13"/>
  <c r="S511" i="7"/>
  <c r="K411" i="12" s="1"/>
  <c r="L411" i="12" s="1"/>
  <c r="M411" i="12" s="1"/>
  <c r="BO300" i="13"/>
  <c r="BL300" i="13"/>
  <c r="H300" i="13"/>
  <c r="R300" i="13"/>
  <c r="AA301" i="13" s="1"/>
  <c r="L300" i="13"/>
  <c r="BV300" i="13" l="1"/>
  <c r="BY300" i="13"/>
  <c r="BA300" i="13"/>
  <c r="BD300" i="13" s="1"/>
  <c r="H411" i="12"/>
  <c r="I411" i="12" s="1"/>
  <c r="AK301" i="13"/>
  <c r="AT301" i="13" s="1"/>
  <c r="CC300" i="13"/>
  <c r="N412" i="12"/>
  <c r="O300" i="13"/>
  <c r="K300" i="13"/>
  <c r="Q300" i="13"/>
  <c r="Z301" i="13" s="1"/>
  <c r="F511" i="7" s="1"/>
  <c r="BR300" i="13"/>
  <c r="BS301" i="13" s="1"/>
  <c r="BU300" i="13" l="1"/>
  <c r="BX300" i="13"/>
  <c r="J412" i="12"/>
  <c r="AW301" i="13"/>
  <c r="AZ301" i="13" s="1"/>
  <c r="AJ301" i="13"/>
  <c r="AS301" i="13" s="1"/>
  <c r="CB300" i="13"/>
  <c r="BH301" i="13"/>
  <c r="N300" i="13"/>
  <c r="J301" i="13"/>
  <c r="BQ301" i="13"/>
  <c r="BN301" i="13"/>
  <c r="BC301" i="13" l="1"/>
  <c r="AV301" i="13"/>
  <c r="AY301" i="13" s="1"/>
  <c r="AI301" i="13"/>
  <c r="AR301" i="13" s="1"/>
  <c r="CA300" i="13"/>
  <c r="CD300" i="13" s="1"/>
  <c r="P512" i="7"/>
  <c r="N512" i="7"/>
  <c r="R512" i="7"/>
  <c r="O512" i="7"/>
  <c r="Q512" i="7"/>
  <c r="G512" i="7"/>
  <c r="H512" i="7"/>
  <c r="I512" i="7"/>
  <c r="J512" i="7"/>
  <c r="K512" i="7"/>
  <c r="BP301" i="13"/>
  <c r="BM301" i="13"/>
  <c r="I301" i="13"/>
  <c r="S301" i="13"/>
  <c r="AB302" i="13" s="1"/>
  <c r="M301" i="13"/>
  <c r="BW301" i="13" l="1"/>
  <c r="BZ301" i="13"/>
  <c r="BB301" i="13"/>
  <c r="CE300" i="13"/>
  <c r="P301" i="13"/>
  <c r="L512" i="7"/>
  <c r="G412" i="12" s="1"/>
  <c r="S512" i="7"/>
  <c r="K412" i="12" s="1"/>
  <c r="L412" i="12" s="1"/>
  <c r="M412" i="12" s="1"/>
  <c r="L301" i="13"/>
  <c r="R301" i="13"/>
  <c r="AA302" i="13" s="1"/>
  <c r="BV301" i="13" l="1"/>
  <c r="BY301" i="13"/>
  <c r="H412" i="12"/>
  <c r="I412" i="12" s="1"/>
  <c r="AU301" i="13"/>
  <c r="AX301" i="13" s="1"/>
  <c r="BL301" i="13"/>
  <c r="H301" i="13"/>
  <c r="Q301" i="13" s="1"/>
  <c r="Z302" i="13" s="1"/>
  <c r="F512" i="7" s="1"/>
  <c r="BO301" i="13"/>
  <c r="AK302" i="13"/>
  <c r="AT302" i="13" s="1"/>
  <c r="CC301" i="13"/>
  <c r="O301" i="13"/>
  <c r="N413" i="12"/>
  <c r="BA301" i="13" l="1"/>
  <c r="BD301" i="13" s="1"/>
  <c r="J413" i="12"/>
  <c r="K301" i="13"/>
  <c r="BX301" i="13" s="1"/>
  <c r="AW302" i="13"/>
  <c r="AZ302" i="13" s="1"/>
  <c r="BR301" i="13"/>
  <c r="BS302" i="13" s="1"/>
  <c r="AJ302" i="13"/>
  <c r="AS302" i="13" s="1"/>
  <c r="CB301" i="13"/>
  <c r="BN302" i="13"/>
  <c r="J302" i="13"/>
  <c r="BQ302" i="13"/>
  <c r="BH302" i="13"/>
  <c r="BU301" i="13" l="1"/>
  <c r="CA301" i="13" s="1"/>
  <c r="CD301" i="13" s="1"/>
  <c r="BC302" i="13"/>
  <c r="N301" i="13"/>
  <c r="AV302" i="13"/>
  <c r="AY302" i="13" s="1"/>
  <c r="AI302" i="13"/>
  <c r="M302" i="13"/>
  <c r="S302" i="13"/>
  <c r="AB303" i="13" s="1"/>
  <c r="R513" i="7"/>
  <c r="H513" i="7"/>
  <c r="N513" i="7"/>
  <c r="K513" i="7"/>
  <c r="I513" i="7"/>
  <c r="G513" i="7"/>
  <c r="Q513" i="7"/>
  <c r="P513" i="7"/>
  <c r="J513" i="7"/>
  <c r="O513" i="7"/>
  <c r="BP302" i="13"/>
  <c r="I302" i="13"/>
  <c r="BM302" i="13"/>
  <c r="AR302" i="13" l="1"/>
  <c r="H302" i="13" s="1"/>
  <c r="BW302" i="13"/>
  <c r="BZ302" i="13"/>
  <c r="BB302" i="13"/>
  <c r="CE301" i="13"/>
  <c r="L302" i="13"/>
  <c r="R302" i="13"/>
  <c r="AA303" i="13" s="1"/>
  <c r="S513" i="7"/>
  <c r="K413" i="12" s="1"/>
  <c r="L413" i="12" s="1"/>
  <c r="M413" i="12" s="1"/>
  <c r="P302" i="13"/>
  <c r="L513" i="7"/>
  <c r="G413" i="12" s="1"/>
  <c r="BV302" i="13" l="1"/>
  <c r="BY302" i="13"/>
  <c r="H413" i="12"/>
  <c r="I413" i="12" s="1"/>
  <c r="AU302" i="13"/>
  <c r="AX302" i="13" s="1"/>
  <c r="BL302" i="13"/>
  <c r="BO302" i="13"/>
  <c r="AK303" i="13"/>
  <c r="AT303" i="13" s="1"/>
  <c r="CC302" i="13"/>
  <c r="N414" i="12"/>
  <c r="O302" i="13"/>
  <c r="BR302" i="13"/>
  <c r="BS303" i="13" s="1"/>
  <c r="K302" i="13"/>
  <c r="Q302" i="13"/>
  <c r="Z303" i="13" s="1"/>
  <c r="F513" i="7" s="1"/>
  <c r="BU302" i="13" l="1"/>
  <c r="BX302" i="13"/>
  <c r="J414" i="12"/>
  <c r="BA302" i="13"/>
  <c r="BD302" i="13" s="1"/>
  <c r="AW303" i="13"/>
  <c r="AZ303" i="13" s="1"/>
  <c r="AJ303" i="13"/>
  <c r="AS303" i="13" s="1"/>
  <c r="CB302" i="13"/>
  <c r="N302" i="13"/>
  <c r="BQ303" i="13"/>
  <c r="J303" i="13"/>
  <c r="BN303" i="13"/>
  <c r="BH303" i="13"/>
  <c r="BC303" i="13" l="1"/>
  <c r="AV303" i="13"/>
  <c r="AY303" i="13" s="1"/>
  <c r="AI303" i="13"/>
  <c r="AR303" i="13" s="1"/>
  <c r="CA302" i="13"/>
  <c r="CD302" i="13" s="1"/>
  <c r="BM303" i="13"/>
  <c r="BP303" i="13"/>
  <c r="I303" i="13"/>
  <c r="M303" i="13"/>
  <c r="S303" i="13"/>
  <c r="AB304" i="13" s="1"/>
  <c r="J514" i="7"/>
  <c r="N514" i="7"/>
  <c r="Q514" i="7"/>
  <c r="P514" i="7"/>
  <c r="R514" i="7"/>
  <c r="H514" i="7"/>
  <c r="O514" i="7"/>
  <c r="K514" i="7"/>
  <c r="G514" i="7"/>
  <c r="I514" i="7"/>
  <c r="BW303" i="13" l="1"/>
  <c r="BZ303" i="13"/>
  <c r="BB303" i="13"/>
  <c r="AU303" i="13"/>
  <c r="AX303" i="13" s="1"/>
  <c r="CE302" i="13"/>
  <c r="L514" i="7"/>
  <c r="G414" i="12" s="1"/>
  <c r="P303" i="13"/>
  <c r="S514" i="7"/>
  <c r="K414" i="12" s="1"/>
  <c r="L414" i="12" s="1"/>
  <c r="M414" i="12" s="1"/>
  <c r="BO303" i="13"/>
  <c r="H303" i="13"/>
  <c r="BL303" i="13"/>
  <c r="L303" i="13"/>
  <c r="R303" i="13"/>
  <c r="AA304" i="13" s="1"/>
  <c r="BV303" i="13" l="1"/>
  <c r="BY303" i="13"/>
  <c r="BA303" i="13"/>
  <c r="BD303" i="13" s="1"/>
  <c r="H414" i="12"/>
  <c r="I414" i="12" s="1"/>
  <c r="J415" i="12" s="1"/>
  <c r="AK304" i="13"/>
  <c r="AT304" i="13" s="1"/>
  <c r="CC303" i="13"/>
  <c r="N415" i="12"/>
  <c r="K303" i="13"/>
  <c r="Q303" i="13"/>
  <c r="Z304" i="13" s="1"/>
  <c r="F514" i="7" s="1"/>
  <c r="BR303" i="13"/>
  <c r="BS304" i="13" s="1"/>
  <c r="O303" i="13"/>
  <c r="BU303" i="13" l="1"/>
  <c r="BX303" i="13"/>
  <c r="AW304" i="13"/>
  <c r="AZ304" i="13" s="1"/>
  <c r="AJ304" i="13"/>
  <c r="AS304" i="13" s="1"/>
  <c r="CB303" i="13"/>
  <c r="N303" i="13"/>
  <c r="BH304" i="13"/>
  <c r="BQ304" i="13"/>
  <c r="J304" i="13"/>
  <c r="BN304" i="13"/>
  <c r="BC304" i="13" l="1"/>
  <c r="AV304" i="13"/>
  <c r="AY304" i="13" s="1"/>
  <c r="AI304" i="13"/>
  <c r="AR304" i="13" s="1"/>
  <c r="CA303" i="13"/>
  <c r="CD303" i="13" s="1"/>
  <c r="R515" i="7"/>
  <c r="H515" i="7"/>
  <c r="J515" i="7"/>
  <c r="I515" i="7"/>
  <c r="K515" i="7"/>
  <c r="Q515" i="7"/>
  <c r="P515" i="7"/>
  <c r="O515" i="7"/>
  <c r="N515" i="7"/>
  <c r="G515" i="7"/>
  <c r="S304" i="13"/>
  <c r="AB305" i="13" s="1"/>
  <c r="M304" i="13"/>
  <c r="BP304" i="13"/>
  <c r="BM304" i="13"/>
  <c r="I304" i="13"/>
  <c r="BW304" i="13" l="1"/>
  <c r="BZ304" i="13"/>
  <c r="BB304" i="13"/>
  <c r="AU304" i="13"/>
  <c r="AX304" i="13" s="1"/>
  <c r="CE303" i="13"/>
  <c r="L515" i="7"/>
  <c r="G415" i="12" s="1"/>
  <c r="P304" i="13"/>
  <c r="BL304" i="13"/>
  <c r="BO304" i="13"/>
  <c r="H304" i="13"/>
  <c r="R304" i="13"/>
  <c r="AA305" i="13" s="1"/>
  <c r="L304" i="13"/>
  <c r="S515" i="7"/>
  <c r="K415" i="12" s="1"/>
  <c r="L415" i="12" s="1"/>
  <c r="M415" i="12" s="1"/>
  <c r="BV304" i="13" l="1"/>
  <c r="BY304" i="13"/>
  <c r="BA304" i="13"/>
  <c r="BD304" i="13" s="1"/>
  <c r="H415" i="12"/>
  <c r="I415" i="12" s="1"/>
  <c r="AK305" i="13"/>
  <c r="AT305" i="13" s="1"/>
  <c r="CC304" i="13"/>
  <c r="O304" i="13"/>
  <c r="N416" i="12"/>
  <c r="K304" i="13"/>
  <c r="BR304" i="13"/>
  <c r="BS305" i="13" s="1"/>
  <c r="Q304" i="13"/>
  <c r="Z305" i="13" s="1"/>
  <c r="F515" i="7" s="1"/>
  <c r="BU304" i="13" l="1"/>
  <c r="BX304" i="13"/>
  <c r="J416" i="12"/>
  <c r="AW305" i="13"/>
  <c r="AZ305" i="13" s="1"/>
  <c r="AJ305" i="13"/>
  <c r="AS305" i="13" s="1"/>
  <c r="CB304" i="13"/>
  <c r="BQ305" i="13"/>
  <c r="BN305" i="13"/>
  <c r="J305" i="13"/>
  <c r="N304" i="13"/>
  <c r="BH305" i="13"/>
  <c r="BC305" i="13" l="1"/>
  <c r="AV305" i="13"/>
  <c r="AY305" i="13" s="1"/>
  <c r="AI305" i="13"/>
  <c r="AR305" i="13" s="1"/>
  <c r="CA304" i="13"/>
  <c r="CD304" i="13" s="1"/>
  <c r="I305" i="13"/>
  <c r="BP305" i="13"/>
  <c r="BM305" i="13"/>
  <c r="P516" i="7"/>
  <c r="R516" i="7"/>
  <c r="J516" i="7"/>
  <c r="H516" i="7"/>
  <c r="I516" i="7"/>
  <c r="K516" i="7"/>
  <c r="G516" i="7"/>
  <c r="Q516" i="7"/>
  <c r="O516" i="7"/>
  <c r="N516" i="7"/>
  <c r="M305" i="13"/>
  <c r="S305" i="13"/>
  <c r="AB306" i="13" s="1"/>
  <c r="BW305" i="13" l="1"/>
  <c r="BZ305" i="13"/>
  <c r="BB305" i="13"/>
  <c r="AU305" i="13"/>
  <c r="AX305" i="13" s="1"/>
  <c r="CE304" i="13"/>
  <c r="S516" i="7"/>
  <c r="K416" i="12" s="1"/>
  <c r="L416" i="12" s="1"/>
  <c r="M416" i="12" s="1"/>
  <c r="P305" i="13"/>
  <c r="H305" i="13"/>
  <c r="BO305" i="13"/>
  <c r="BL305" i="13"/>
  <c r="R305" i="13"/>
  <c r="AA306" i="13" s="1"/>
  <c r="L305" i="13"/>
  <c r="L516" i="7"/>
  <c r="G416" i="12" s="1"/>
  <c r="BV305" i="13" l="1"/>
  <c r="BY305" i="13"/>
  <c r="BA305" i="13"/>
  <c r="BD305" i="13" s="1"/>
  <c r="H416" i="12"/>
  <c r="I416" i="12" s="1"/>
  <c r="AK306" i="13"/>
  <c r="AT306" i="13" s="1"/>
  <c r="CC305" i="13"/>
  <c r="Q305" i="13"/>
  <c r="Z306" i="13" s="1"/>
  <c r="F516" i="7" s="1"/>
  <c r="BR305" i="13"/>
  <c r="BS306" i="13" s="1"/>
  <c r="K305" i="13"/>
  <c r="O305" i="13"/>
  <c r="N417" i="12"/>
  <c r="BU305" i="13" l="1"/>
  <c r="BX305" i="13"/>
  <c r="J417" i="12"/>
  <c r="AW306" i="13"/>
  <c r="AZ306" i="13" s="1"/>
  <c r="AJ306" i="13"/>
  <c r="AS306" i="13" s="1"/>
  <c r="CB305" i="13"/>
  <c r="BH306" i="13"/>
  <c r="BQ306" i="13"/>
  <c r="BN306" i="13"/>
  <c r="J306" i="13"/>
  <c r="N305" i="13"/>
  <c r="BC306" i="13" l="1"/>
  <c r="AV306" i="13"/>
  <c r="AY306" i="13" s="1"/>
  <c r="AI306" i="13"/>
  <c r="AR306" i="13" s="1"/>
  <c r="CA305" i="13"/>
  <c r="CD305" i="13" s="1"/>
  <c r="J517" i="7"/>
  <c r="O517" i="7"/>
  <c r="P517" i="7"/>
  <c r="H517" i="7"/>
  <c r="G517" i="7"/>
  <c r="K517" i="7"/>
  <c r="N517" i="7"/>
  <c r="Q517" i="7"/>
  <c r="R517" i="7"/>
  <c r="I517" i="7"/>
  <c r="S306" i="13"/>
  <c r="AB307" i="13" s="1"/>
  <c r="M306" i="13"/>
  <c r="I306" i="13"/>
  <c r="BM306" i="13"/>
  <c r="BP306" i="13"/>
  <c r="BW306" i="13" l="1"/>
  <c r="BZ306" i="13"/>
  <c r="BB306" i="13"/>
  <c r="AU306" i="13"/>
  <c r="AX306" i="13" s="1"/>
  <c r="CE305" i="13"/>
  <c r="S517" i="7"/>
  <c r="K417" i="12" s="1"/>
  <c r="L417" i="12" s="1"/>
  <c r="M417" i="12" s="1"/>
  <c r="BO306" i="13"/>
  <c r="H306" i="13"/>
  <c r="BL306" i="13"/>
  <c r="P306" i="13"/>
  <c r="L306" i="13"/>
  <c r="R306" i="13"/>
  <c r="AA307" i="13" s="1"/>
  <c r="L517" i="7"/>
  <c r="G417" i="12" s="1"/>
  <c r="BV306" i="13" l="1"/>
  <c r="BY306" i="13"/>
  <c r="BA306" i="13"/>
  <c r="BD306" i="13" s="1"/>
  <c r="H417" i="12"/>
  <c r="I417" i="12" s="1"/>
  <c r="AK307" i="13"/>
  <c r="AT307" i="13" s="1"/>
  <c r="CC306" i="13"/>
  <c r="K306" i="13"/>
  <c r="BR306" i="13"/>
  <c r="BS307" i="13" s="1"/>
  <c r="Q306" i="13"/>
  <c r="Z307" i="13" s="1"/>
  <c r="F517" i="7" s="1"/>
  <c r="N418" i="12"/>
  <c r="O306" i="13"/>
  <c r="BU306" i="13" l="1"/>
  <c r="BX306" i="13"/>
  <c r="J418" i="12"/>
  <c r="AW307" i="13"/>
  <c r="AZ307" i="13" s="1"/>
  <c r="AJ307" i="13"/>
  <c r="AS307" i="13" s="1"/>
  <c r="CB306" i="13"/>
  <c r="BH307" i="13"/>
  <c r="BN307" i="13"/>
  <c r="J307" i="13"/>
  <c r="BQ307" i="13"/>
  <c r="N306" i="13"/>
  <c r="BC307" i="13" l="1"/>
  <c r="AV307" i="13"/>
  <c r="AY307" i="13" s="1"/>
  <c r="AI307" i="13"/>
  <c r="AR307" i="13" s="1"/>
  <c r="CA306" i="13"/>
  <c r="CD306" i="13" s="1"/>
  <c r="CE306" i="13" s="1"/>
  <c r="P518" i="7"/>
  <c r="N518" i="7"/>
  <c r="I518" i="7"/>
  <c r="K518" i="7"/>
  <c r="J518" i="7"/>
  <c r="G518" i="7"/>
  <c r="R518" i="7"/>
  <c r="H518" i="7"/>
  <c r="O518" i="7"/>
  <c r="Q518" i="7"/>
  <c r="BM307" i="13"/>
  <c r="BP307" i="13"/>
  <c r="I307" i="13"/>
  <c r="S307" i="13"/>
  <c r="AB308" i="13" s="1"/>
  <c r="M307" i="13"/>
  <c r="BW307" i="13" l="1"/>
  <c r="BZ307" i="13"/>
  <c r="BB307" i="13"/>
  <c r="AU307" i="13"/>
  <c r="AX307" i="13" s="1"/>
  <c r="L518" i="7"/>
  <c r="G418" i="12" s="1"/>
  <c r="P307" i="13"/>
  <c r="BO307" i="13"/>
  <c r="H307" i="13"/>
  <c r="BL307" i="13"/>
  <c r="S518" i="7"/>
  <c r="K418" i="12" s="1"/>
  <c r="L418" i="12" s="1"/>
  <c r="M418" i="12" s="1"/>
  <c r="L307" i="13"/>
  <c r="R307" i="13"/>
  <c r="AA308" i="13" s="1"/>
  <c r="BV307" i="13" l="1"/>
  <c r="BY307" i="13"/>
  <c r="BA307" i="13"/>
  <c r="BD307" i="13" s="1"/>
  <c r="H418" i="12"/>
  <c r="I418" i="12" s="1"/>
  <c r="AK308" i="13"/>
  <c r="AT308" i="13" s="1"/>
  <c r="CC307" i="13"/>
  <c r="O307" i="13"/>
  <c r="Q307" i="13"/>
  <c r="Z308" i="13" s="1"/>
  <c r="F518" i="7" s="1"/>
  <c r="K307" i="13"/>
  <c r="BR307" i="13"/>
  <c r="BS308" i="13" s="1"/>
  <c r="N419" i="12"/>
  <c r="BU307" i="13" l="1"/>
  <c r="BX307" i="13"/>
  <c r="J419" i="12"/>
  <c r="AW308" i="13"/>
  <c r="AZ308" i="13" s="1"/>
  <c r="AJ308" i="13"/>
  <c r="AS308" i="13" s="1"/>
  <c r="CB307" i="13"/>
  <c r="N307" i="13"/>
  <c r="BN308" i="13"/>
  <c r="BQ308" i="13"/>
  <c r="J308" i="13"/>
  <c r="BH308" i="13"/>
  <c r="BC308" i="13" l="1"/>
  <c r="AV308" i="13"/>
  <c r="AY308" i="13" s="1"/>
  <c r="AI308" i="13"/>
  <c r="AR308" i="13" s="1"/>
  <c r="CA307" i="13"/>
  <c r="CD307" i="13" s="1"/>
  <c r="CE307" i="13" s="1"/>
  <c r="S308" i="13"/>
  <c r="AB309" i="13" s="1"/>
  <c r="M308" i="13"/>
  <c r="I308" i="13"/>
  <c r="BM308" i="13"/>
  <c r="BP308" i="13"/>
  <c r="I519" i="7"/>
  <c r="Q519" i="7"/>
  <c r="J519" i="7"/>
  <c r="N519" i="7"/>
  <c r="P519" i="7"/>
  <c r="O519" i="7"/>
  <c r="G519" i="7"/>
  <c r="K519" i="7"/>
  <c r="R519" i="7"/>
  <c r="H519" i="7"/>
  <c r="BW308" i="13" l="1"/>
  <c r="BZ308" i="13"/>
  <c r="BB308" i="13"/>
  <c r="AU308" i="13"/>
  <c r="AX308" i="13" s="1"/>
  <c r="L519" i="7"/>
  <c r="G419" i="12" s="1"/>
  <c r="P308" i="13"/>
  <c r="S519" i="7"/>
  <c r="K419" i="12" s="1"/>
  <c r="L419" i="12" s="1"/>
  <c r="M419" i="12" s="1"/>
  <c r="L308" i="13"/>
  <c r="R308" i="13"/>
  <c r="AA309" i="13" s="1"/>
  <c r="BO308" i="13"/>
  <c r="H308" i="13"/>
  <c r="BL308" i="13"/>
  <c r="BV308" i="13" l="1"/>
  <c r="BY308" i="13"/>
  <c r="BA308" i="13"/>
  <c r="BD308" i="13" s="1"/>
  <c r="H419" i="12"/>
  <c r="I419" i="12" s="1"/>
  <c r="AK309" i="13"/>
  <c r="AT309" i="13" s="1"/>
  <c r="CC308" i="13"/>
  <c r="N420" i="12"/>
  <c r="O308" i="13"/>
  <c r="BR308" i="13"/>
  <c r="BS309" i="13" s="1"/>
  <c r="K308" i="13"/>
  <c r="Q308" i="13"/>
  <c r="Z309" i="13" s="1"/>
  <c r="F519" i="7" s="1"/>
  <c r="BU308" i="13" l="1"/>
  <c r="BX308" i="13"/>
  <c r="J420" i="12"/>
  <c r="AW309" i="13"/>
  <c r="AZ309" i="13" s="1"/>
  <c r="AJ309" i="13"/>
  <c r="AS309" i="13" s="1"/>
  <c r="CB308" i="13"/>
  <c r="BH309" i="13"/>
  <c r="BN309" i="13"/>
  <c r="BQ309" i="13"/>
  <c r="J309" i="13"/>
  <c r="N308" i="13"/>
  <c r="BC309" i="13" l="1"/>
  <c r="AV309" i="13"/>
  <c r="AY309" i="13" s="1"/>
  <c r="AI309" i="13"/>
  <c r="AR309" i="13" s="1"/>
  <c r="CA308" i="13"/>
  <c r="CD308" i="13" s="1"/>
  <c r="CE308" i="13" s="1"/>
  <c r="O520" i="7"/>
  <c r="Q520" i="7"/>
  <c r="K520" i="7"/>
  <c r="P520" i="7"/>
  <c r="N520" i="7"/>
  <c r="H520" i="7"/>
  <c r="I520" i="7"/>
  <c r="G520" i="7"/>
  <c r="J520" i="7"/>
  <c r="R520" i="7"/>
  <c r="M309" i="13"/>
  <c r="S309" i="13"/>
  <c r="AB310" i="13" s="1"/>
  <c r="BP309" i="13"/>
  <c r="I309" i="13"/>
  <c r="BM309" i="13"/>
  <c r="BW309" i="13" l="1"/>
  <c r="BZ309" i="13"/>
  <c r="BB309" i="13"/>
  <c r="AU309" i="13"/>
  <c r="AX309" i="13" s="1"/>
  <c r="R309" i="13"/>
  <c r="AA310" i="13" s="1"/>
  <c r="L309" i="13"/>
  <c r="P309" i="13"/>
  <c r="BO309" i="13"/>
  <c r="H309" i="13"/>
  <c r="BL309" i="13"/>
  <c r="S520" i="7"/>
  <c r="K420" i="12" s="1"/>
  <c r="L420" i="12" s="1"/>
  <c r="M420" i="12" s="1"/>
  <c r="L520" i="7"/>
  <c r="G420" i="12" s="1"/>
  <c r="BV309" i="13" l="1"/>
  <c r="BY309" i="13"/>
  <c r="H420" i="12"/>
  <c r="I420" i="12" s="1"/>
  <c r="BA309" i="13"/>
  <c r="BD309" i="13" s="1"/>
  <c r="AK310" i="13"/>
  <c r="AT310" i="13" s="1"/>
  <c r="CC309" i="13"/>
  <c r="N421" i="12"/>
  <c r="O309" i="13"/>
  <c r="BR309" i="13"/>
  <c r="BS310" i="13" s="1"/>
  <c r="K309" i="13"/>
  <c r="Q309" i="13"/>
  <c r="Z310" i="13" s="1"/>
  <c r="F520" i="7" s="1"/>
  <c r="BU309" i="13" l="1"/>
  <c r="BX309" i="13"/>
  <c r="J421" i="12"/>
  <c r="AW310" i="13"/>
  <c r="AZ310" i="13" s="1"/>
  <c r="AJ310" i="13"/>
  <c r="AS310" i="13" s="1"/>
  <c r="CB309" i="13"/>
  <c r="BH310" i="13"/>
  <c r="BN310" i="13"/>
  <c r="BQ310" i="13"/>
  <c r="J310" i="13"/>
  <c r="N309" i="13"/>
  <c r="BC310" i="13" l="1"/>
  <c r="AV310" i="13"/>
  <c r="AY310" i="13" s="1"/>
  <c r="AI310" i="13"/>
  <c r="AR310" i="13" s="1"/>
  <c r="CA309" i="13"/>
  <c r="CD309" i="13" s="1"/>
  <c r="BM310" i="13"/>
  <c r="BP310" i="13"/>
  <c r="I310" i="13"/>
  <c r="S310" i="13"/>
  <c r="AB311" i="13" s="1"/>
  <c r="M310" i="13"/>
  <c r="O521" i="7"/>
  <c r="I521" i="7"/>
  <c r="J521" i="7"/>
  <c r="G521" i="7"/>
  <c r="P521" i="7"/>
  <c r="H521" i="7"/>
  <c r="N521" i="7"/>
  <c r="Q521" i="7"/>
  <c r="K521" i="7"/>
  <c r="R521" i="7"/>
  <c r="BW310" i="13" l="1"/>
  <c r="BZ310" i="13"/>
  <c r="BB310" i="13"/>
  <c r="AU310" i="13"/>
  <c r="AX310" i="13" s="1"/>
  <c r="CE309" i="13"/>
  <c r="S521" i="7"/>
  <c r="K421" i="12" s="1"/>
  <c r="L421" i="12" s="1"/>
  <c r="M421" i="12" s="1"/>
  <c r="H310" i="13"/>
  <c r="BL310" i="13"/>
  <c r="BO310" i="13"/>
  <c r="P310" i="13"/>
  <c r="L521" i="7"/>
  <c r="G421" i="12" s="1"/>
  <c r="R310" i="13"/>
  <c r="AA311" i="13" s="1"/>
  <c r="L310" i="13"/>
  <c r="BV310" i="13" l="1"/>
  <c r="BY310" i="13"/>
  <c r="H421" i="12"/>
  <c r="I421" i="12" s="1"/>
  <c r="BA310" i="13"/>
  <c r="BD310" i="13" s="1"/>
  <c r="AK311" i="13"/>
  <c r="AT311" i="13" s="1"/>
  <c r="CC310" i="13"/>
  <c r="O310" i="13"/>
  <c r="N422" i="12"/>
  <c r="K310" i="13"/>
  <c r="BR310" i="13"/>
  <c r="BS311" i="13" s="1"/>
  <c r="Q310" i="13"/>
  <c r="Z311" i="13" s="1"/>
  <c r="F521" i="7" s="1"/>
  <c r="BU310" i="13" l="1"/>
  <c r="BX310" i="13"/>
  <c r="J422" i="12"/>
  <c r="AW311" i="13"/>
  <c r="AZ311" i="13" s="1"/>
  <c r="AJ311" i="13"/>
  <c r="AS311" i="13" s="1"/>
  <c r="CB310" i="13"/>
  <c r="N310" i="13"/>
  <c r="BN311" i="13"/>
  <c r="BQ311" i="13"/>
  <c r="J311" i="13"/>
  <c r="BH311" i="13"/>
  <c r="BC311" i="13" l="1"/>
  <c r="AV311" i="13"/>
  <c r="AY311" i="13" s="1"/>
  <c r="AI311" i="13"/>
  <c r="AR311" i="13" s="1"/>
  <c r="CA310" i="13"/>
  <c r="CD310" i="13" s="1"/>
  <c r="I311" i="13"/>
  <c r="BM311" i="13"/>
  <c r="BP311" i="13"/>
  <c r="M311" i="13"/>
  <c r="S311" i="13"/>
  <c r="AB312" i="13" s="1"/>
  <c r="H522" i="7"/>
  <c r="O522" i="7"/>
  <c r="G522" i="7"/>
  <c r="R522" i="7"/>
  <c r="Q522" i="7"/>
  <c r="J522" i="7"/>
  <c r="P522" i="7"/>
  <c r="I522" i="7"/>
  <c r="K522" i="7"/>
  <c r="N522" i="7"/>
  <c r="BW311" i="13" l="1"/>
  <c r="BZ311" i="13"/>
  <c r="BB311" i="13"/>
  <c r="AU311" i="13"/>
  <c r="AX311" i="13" s="1"/>
  <c r="CE310" i="13"/>
  <c r="L522" i="7"/>
  <c r="G422" i="12" s="1"/>
  <c r="BL311" i="13"/>
  <c r="H311" i="13"/>
  <c r="BO311" i="13"/>
  <c r="S522" i="7"/>
  <c r="K422" i="12" s="1"/>
  <c r="L422" i="12" s="1"/>
  <c r="M422" i="12" s="1"/>
  <c r="P311" i="13"/>
  <c r="R311" i="13"/>
  <c r="AA312" i="13" s="1"/>
  <c r="L311" i="13"/>
  <c r="BV311" i="13" l="1"/>
  <c r="BY311" i="13"/>
  <c r="BA311" i="13"/>
  <c r="BD311" i="13" s="1"/>
  <c r="H422" i="12"/>
  <c r="I422" i="12" s="1"/>
  <c r="AK312" i="13"/>
  <c r="AT312" i="13" s="1"/>
  <c r="CC311" i="13"/>
  <c r="O311" i="13"/>
  <c r="N423" i="12"/>
  <c r="K311" i="13"/>
  <c r="Q311" i="13"/>
  <c r="Z312" i="13" s="1"/>
  <c r="F522" i="7" s="1"/>
  <c r="BR311" i="13"/>
  <c r="BS312" i="13" s="1"/>
  <c r="BU311" i="13" l="1"/>
  <c r="BX311" i="13"/>
  <c r="J423" i="12"/>
  <c r="AW312" i="13"/>
  <c r="AZ312" i="13" s="1"/>
  <c r="AJ312" i="13"/>
  <c r="AS312" i="13" s="1"/>
  <c r="CB311" i="13"/>
  <c r="BQ312" i="13"/>
  <c r="BN312" i="13"/>
  <c r="J312" i="13"/>
  <c r="BH312" i="13"/>
  <c r="N311" i="13"/>
  <c r="BC312" i="13" l="1"/>
  <c r="AV312" i="13"/>
  <c r="AY312" i="13" s="1"/>
  <c r="AI312" i="13"/>
  <c r="AR312" i="13" s="1"/>
  <c r="CA311" i="13"/>
  <c r="CD311" i="13" s="1"/>
  <c r="I312" i="13"/>
  <c r="BP312" i="13"/>
  <c r="BM312" i="13"/>
  <c r="H523" i="7"/>
  <c r="N523" i="7"/>
  <c r="J523" i="7"/>
  <c r="O523" i="7"/>
  <c r="R523" i="7"/>
  <c r="I523" i="7"/>
  <c r="P523" i="7"/>
  <c r="Q523" i="7"/>
  <c r="G523" i="7"/>
  <c r="K523" i="7"/>
  <c r="M312" i="13"/>
  <c r="S312" i="13"/>
  <c r="AB313" i="13" s="1"/>
  <c r="BW312" i="13" l="1"/>
  <c r="BZ312" i="13"/>
  <c r="BB312" i="13"/>
  <c r="AU312" i="13"/>
  <c r="AX312" i="13" s="1"/>
  <c r="CE311" i="13"/>
  <c r="S523" i="7"/>
  <c r="K423" i="12" s="1"/>
  <c r="L423" i="12" s="1"/>
  <c r="M423" i="12" s="1"/>
  <c r="P312" i="13"/>
  <c r="BL312" i="13"/>
  <c r="H312" i="13"/>
  <c r="BO312" i="13"/>
  <c r="L312" i="13"/>
  <c r="R312" i="13"/>
  <c r="AA313" i="13" s="1"/>
  <c r="L523" i="7"/>
  <c r="G423" i="12" s="1"/>
  <c r="BV312" i="13" l="1"/>
  <c r="BY312" i="13"/>
  <c r="BA312" i="13"/>
  <c r="BD312" i="13" s="1"/>
  <c r="H423" i="12"/>
  <c r="I423" i="12" s="1"/>
  <c r="AK313" i="13"/>
  <c r="AT313" i="13" s="1"/>
  <c r="CC312" i="13"/>
  <c r="N424" i="12"/>
  <c r="Q312" i="13"/>
  <c r="Z313" i="13" s="1"/>
  <c r="F523" i="7" s="1"/>
  <c r="K312" i="13"/>
  <c r="BR312" i="13"/>
  <c r="BS313" i="13" s="1"/>
  <c r="O312" i="13"/>
  <c r="BU312" i="13" l="1"/>
  <c r="BX312" i="13"/>
  <c r="J424" i="12"/>
  <c r="AW313" i="13"/>
  <c r="AZ313" i="13" s="1"/>
  <c r="AJ313" i="13"/>
  <c r="AS313" i="13" s="1"/>
  <c r="CB312" i="13"/>
  <c r="BH313" i="13"/>
  <c r="N312" i="13"/>
  <c r="BQ313" i="13"/>
  <c r="BN313" i="13"/>
  <c r="J313" i="13"/>
  <c r="BC313" i="13" l="1"/>
  <c r="AV313" i="13"/>
  <c r="AY313" i="13" s="1"/>
  <c r="AI313" i="13"/>
  <c r="AR313" i="13" s="1"/>
  <c r="CA312" i="13"/>
  <c r="CD312" i="13" s="1"/>
  <c r="N524" i="7"/>
  <c r="J524" i="7"/>
  <c r="R524" i="7"/>
  <c r="I524" i="7"/>
  <c r="O524" i="7"/>
  <c r="P524" i="7"/>
  <c r="Q524" i="7"/>
  <c r="G524" i="7"/>
  <c r="H524" i="7"/>
  <c r="K524" i="7"/>
  <c r="I313" i="13"/>
  <c r="BM313" i="13"/>
  <c r="BP313" i="13"/>
  <c r="S313" i="13"/>
  <c r="AB314" i="13" s="1"/>
  <c r="M313" i="13"/>
  <c r="BW313" i="13" l="1"/>
  <c r="BZ313" i="13"/>
  <c r="BB313" i="13"/>
  <c r="AU313" i="13"/>
  <c r="AX313" i="13" s="1"/>
  <c r="CE312" i="13"/>
  <c r="P313" i="13"/>
  <c r="L313" i="13"/>
  <c r="R313" i="13"/>
  <c r="AA314" i="13" s="1"/>
  <c r="L524" i="7"/>
  <c r="G424" i="12" s="1"/>
  <c r="S524" i="7"/>
  <c r="K424" i="12" s="1"/>
  <c r="L424" i="12" s="1"/>
  <c r="M424" i="12" s="1"/>
  <c r="BO313" i="13"/>
  <c r="BL313" i="13"/>
  <c r="H313" i="13"/>
  <c r="BV313" i="13" l="1"/>
  <c r="BY313" i="13"/>
  <c r="H424" i="12"/>
  <c r="I424" i="12" s="1"/>
  <c r="BA313" i="13"/>
  <c r="BD313" i="13" s="1"/>
  <c r="AK314" i="13"/>
  <c r="AT314" i="13" s="1"/>
  <c r="CC313" i="13"/>
  <c r="N425" i="12"/>
  <c r="K313" i="13"/>
  <c r="Q313" i="13"/>
  <c r="Z314" i="13" s="1"/>
  <c r="F524" i="7" s="1"/>
  <c r="BR313" i="13"/>
  <c r="BS314" i="13" s="1"/>
  <c r="O313" i="13"/>
  <c r="BU313" i="13" l="1"/>
  <c r="BX313" i="13"/>
  <c r="J425" i="12"/>
  <c r="AW314" i="13"/>
  <c r="AZ314" i="13" s="1"/>
  <c r="AJ314" i="13"/>
  <c r="AS314" i="13" s="1"/>
  <c r="CB313" i="13"/>
  <c r="BN314" i="13"/>
  <c r="J314" i="13"/>
  <c r="BQ314" i="13"/>
  <c r="N313" i="13"/>
  <c r="BH314" i="13"/>
  <c r="BC314" i="13" l="1"/>
  <c r="AV314" i="13"/>
  <c r="AY314" i="13" s="1"/>
  <c r="AI314" i="13"/>
  <c r="AR314" i="13" s="1"/>
  <c r="CA313" i="13"/>
  <c r="CD313" i="13" s="1"/>
  <c r="CE313" i="13" s="1"/>
  <c r="K525" i="7"/>
  <c r="O525" i="7"/>
  <c r="Q525" i="7"/>
  <c r="R525" i="7"/>
  <c r="G525" i="7"/>
  <c r="N525" i="7"/>
  <c r="I525" i="7"/>
  <c r="H525" i="7"/>
  <c r="P525" i="7"/>
  <c r="J525" i="7"/>
  <c r="I314" i="13"/>
  <c r="BM314" i="13"/>
  <c r="BP314" i="13"/>
  <c r="M314" i="13"/>
  <c r="S314" i="13"/>
  <c r="AB315" i="13" s="1"/>
  <c r="BW314" i="13" l="1"/>
  <c r="BZ314" i="13"/>
  <c r="BB314" i="13"/>
  <c r="AU314" i="13"/>
  <c r="AX314" i="13" s="1"/>
  <c r="P314" i="13"/>
  <c r="L314" i="13"/>
  <c r="R314" i="13"/>
  <c r="AA315" i="13" s="1"/>
  <c r="BO314" i="13"/>
  <c r="BL314" i="13"/>
  <c r="H314" i="13"/>
  <c r="S525" i="7"/>
  <c r="K425" i="12" s="1"/>
  <c r="L425" i="12" s="1"/>
  <c r="M425" i="12" s="1"/>
  <c r="L525" i="7"/>
  <c r="G425" i="12" s="1"/>
  <c r="BV314" i="13" l="1"/>
  <c r="BY314" i="13"/>
  <c r="H425" i="12"/>
  <c r="I425" i="12" s="1"/>
  <c r="BA314" i="13"/>
  <c r="BD314" i="13" s="1"/>
  <c r="AK315" i="13"/>
  <c r="AT315" i="13" s="1"/>
  <c r="CC314" i="13"/>
  <c r="O314" i="13"/>
  <c r="K314" i="13"/>
  <c r="Q314" i="13"/>
  <c r="Z315" i="13" s="1"/>
  <c r="F525" i="7" s="1"/>
  <c r="BR314" i="13"/>
  <c r="BS315" i="13" s="1"/>
  <c r="N426" i="12"/>
  <c r="BU314" i="13" l="1"/>
  <c r="BX314" i="13"/>
  <c r="J426" i="12"/>
  <c r="AW315" i="13"/>
  <c r="AZ315" i="13" s="1"/>
  <c r="AJ315" i="13"/>
  <c r="AS315" i="13" s="1"/>
  <c r="CB314" i="13"/>
  <c r="BQ315" i="13"/>
  <c r="J315" i="13"/>
  <c r="BN315" i="13"/>
  <c r="N314" i="13"/>
  <c r="BH315" i="13"/>
  <c r="BC315" i="13" l="1"/>
  <c r="AV315" i="13"/>
  <c r="AY315" i="13" s="1"/>
  <c r="AI315" i="13"/>
  <c r="AR315" i="13" s="1"/>
  <c r="CA314" i="13"/>
  <c r="CD314" i="13" s="1"/>
  <c r="CE314" i="13" s="1"/>
  <c r="BP315" i="13"/>
  <c r="I315" i="13"/>
  <c r="BM315" i="13"/>
  <c r="I526" i="7"/>
  <c r="J526" i="7"/>
  <c r="Q526" i="7"/>
  <c r="N526" i="7"/>
  <c r="O526" i="7"/>
  <c r="R526" i="7"/>
  <c r="G526" i="7"/>
  <c r="K526" i="7"/>
  <c r="H526" i="7"/>
  <c r="P526" i="7"/>
  <c r="M315" i="13"/>
  <c r="S315" i="13"/>
  <c r="AB316" i="13" s="1"/>
  <c r="BW315" i="13" l="1"/>
  <c r="BZ315" i="13"/>
  <c r="BB315" i="13"/>
  <c r="AU315" i="13"/>
  <c r="AX315" i="13" s="1"/>
  <c r="BO315" i="13"/>
  <c r="BL315" i="13"/>
  <c r="H315" i="13"/>
  <c r="L315" i="13"/>
  <c r="R315" i="13"/>
  <c r="AA316" i="13" s="1"/>
  <c r="L526" i="7"/>
  <c r="G426" i="12" s="1"/>
  <c r="P315" i="13"/>
  <c r="S526" i="7"/>
  <c r="K426" i="12" s="1"/>
  <c r="L426" i="12" s="1"/>
  <c r="M426" i="12" s="1"/>
  <c r="BV315" i="13" l="1"/>
  <c r="BY315" i="13"/>
  <c r="BA315" i="13"/>
  <c r="BD315" i="13" s="1"/>
  <c r="H426" i="12"/>
  <c r="I426" i="12" s="1"/>
  <c r="AK316" i="13"/>
  <c r="AT316" i="13" s="1"/>
  <c r="CC315" i="13"/>
  <c r="O315" i="13"/>
  <c r="N427" i="12"/>
  <c r="BR315" i="13"/>
  <c r="BS316" i="13" s="1"/>
  <c r="Q315" i="13"/>
  <c r="Z316" i="13" s="1"/>
  <c r="F526" i="7" s="1"/>
  <c r="K315" i="13"/>
  <c r="BU315" i="13" l="1"/>
  <c r="BX315" i="13"/>
  <c r="J427" i="12"/>
  <c r="AW316" i="13"/>
  <c r="AZ316" i="13" s="1"/>
  <c r="AJ316" i="13"/>
  <c r="AS316" i="13" s="1"/>
  <c r="CB315" i="13"/>
  <c r="N315" i="13"/>
  <c r="BQ316" i="13"/>
  <c r="BN316" i="13"/>
  <c r="J316" i="13"/>
  <c r="BH316" i="13"/>
  <c r="BC316" i="13" l="1"/>
  <c r="AV316" i="13"/>
  <c r="AY316" i="13" s="1"/>
  <c r="AI316" i="13"/>
  <c r="AR316" i="13" s="1"/>
  <c r="CA315" i="13"/>
  <c r="CD315" i="13" s="1"/>
  <c r="CE315" i="13" s="1"/>
  <c r="BM316" i="13"/>
  <c r="I316" i="13"/>
  <c r="BP316" i="13"/>
  <c r="M316" i="13"/>
  <c r="S316" i="13"/>
  <c r="AB317" i="13" s="1"/>
  <c r="J527" i="7"/>
  <c r="I527" i="7"/>
  <c r="G527" i="7"/>
  <c r="K527" i="7"/>
  <c r="P527" i="7"/>
  <c r="R527" i="7"/>
  <c r="Q527" i="7"/>
  <c r="N527" i="7"/>
  <c r="O527" i="7"/>
  <c r="H527" i="7"/>
  <c r="BW316" i="13" l="1"/>
  <c r="BZ316" i="13"/>
  <c r="BB316" i="13"/>
  <c r="AU316" i="13"/>
  <c r="AX316" i="13" s="1"/>
  <c r="P316" i="13"/>
  <c r="L527" i="7"/>
  <c r="G427" i="12" s="1"/>
  <c r="L316" i="13"/>
  <c r="R316" i="13"/>
  <c r="AA317" i="13" s="1"/>
  <c r="H316" i="13"/>
  <c r="BO316" i="13"/>
  <c r="BL316" i="13"/>
  <c r="S527" i="7"/>
  <c r="K427" i="12" s="1"/>
  <c r="L427" i="12" s="1"/>
  <c r="M427" i="12" s="1"/>
  <c r="BV316" i="13" l="1"/>
  <c r="BY316" i="13"/>
  <c r="BA316" i="13"/>
  <c r="BD316" i="13" s="1"/>
  <c r="H427" i="12"/>
  <c r="I427" i="12" s="1"/>
  <c r="AK317" i="13"/>
  <c r="AT317" i="13" s="1"/>
  <c r="CC316" i="13"/>
  <c r="N428" i="12"/>
  <c r="Q316" i="13"/>
  <c r="Z317" i="13" s="1"/>
  <c r="F527" i="7" s="1"/>
  <c r="BR316" i="13"/>
  <c r="BS317" i="13" s="1"/>
  <c r="K316" i="13"/>
  <c r="O316" i="13"/>
  <c r="BU316" i="13" l="1"/>
  <c r="BX316" i="13"/>
  <c r="J428" i="12"/>
  <c r="AW317" i="13"/>
  <c r="AZ317" i="13" s="1"/>
  <c r="AJ317" i="13"/>
  <c r="AS317" i="13" s="1"/>
  <c r="CB316" i="13"/>
  <c r="BN317" i="13"/>
  <c r="BQ317" i="13"/>
  <c r="J317" i="13"/>
  <c r="N316" i="13"/>
  <c r="BH317" i="13"/>
  <c r="BC317" i="13" l="1"/>
  <c r="AV317" i="13"/>
  <c r="AY317" i="13" s="1"/>
  <c r="AI317" i="13"/>
  <c r="AR317" i="13" s="1"/>
  <c r="CA316" i="13"/>
  <c r="CD316" i="13" s="1"/>
  <c r="CE316" i="13" s="1"/>
  <c r="BP317" i="13"/>
  <c r="BM317" i="13"/>
  <c r="I317" i="13"/>
  <c r="R528" i="7"/>
  <c r="P528" i="7"/>
  <c r="K528" i="7"/>
  <c r="O528" i="7"/>
  <c r="H528" i="7"/>
  <c r="Q528" i="7"/>
  <c r="G528" i="7"/>
  <c r="J528" i="7"/>
  <c r="N528" i="7"/>
  <c r="I528" i="7"/>
  <c r="M317" i="13"/>
  <c r="S317" i="13"/>
  <c r="AB318" i="13" s="1"/>
  <c r="BW317" i="13" l="1"/>
  <c r="BZ317" i="13"/>
  <c r="BB317" i="13"/>
  <c r="AU317" i="13"/>
  <c r="AX317" i="13" s="1"/>
  <c r="S528" i="7"/>
  <c r="K428" i="12" s="1"/>
  <c r="L428" i="12" s="1"/>
  <c r="M428" i="12" s="1"/>
  <c r="P317" i="13"/>
  <c r="BO317" i="13"/>
  <c r="H317" i="13"/>
  <c r="BL317" i="13"/>
  <c r="L528" i="7"/>
  <c r="G428" i="12" s="1"/>
  <c r="R317" i="13"/>
  <c r="AA318" i="13" s="1"/>
  <c r="L317" i="13"/>
  <c r="BV317" i="13" l="1"/>
  <c r="BY317" i="13"/>
  <c r="BA317" i="13"/>
  <c r="BD317" i="13" s="1"/>
  <c r="H428" i="12"/>
  <c r="I428" i="12" s="1"/>
  <c r="AK318" i="13"/>
  <c r="AT318" i="13" s="1"/>
  <c r="CC317" i="13"/>
  <c r="O317" i="13"/>
  <c r="N429" i="12"/>
  <c r="K317" i="13"/>
  <c r="Q317" i="13"/>
  <c r="Z318" i="13" s="1"/>
  <c r="F528" i="7" s="1"/>
  <c r="BR317" i="13"/>
  <c r="BS318" i="13" s="1"/>
  <c r="BU317" i="13" l="1"/>
  <c r="BX317" i="13"/>
  <c r="J429" i="12"/>
  <c r="AW318" i="13"/>
  <c r="AZ318" i="13" s="1"/>
  <c r="AJ318" i="13"/>
  <c r="AS318" i="13" s="1"/>
  <c r="CB317" i="13"/>
  <c r="BN318" i="13"/>
  <c r="J318" i="13"/>
  <c r="BQ318" i="13"/>
  <c r="N317" i="13"/>
  <c r="BH318" i="13"/>
  <c r="BC318" i="13" l="1"/>
  <c r="AV318" i="13"/>
  <c r="AY318" i="13" s="1"/>
  <c r="AI318" i="13"/>
  <c r="AR318" i="13" s="1"/>
  <c r="CA317" i="13"/>
  <c r="CD317" i="13" s="1"/>
  <c r="CE317" i="13" s="1"/>
  <c r="BM318" i="13"/>
  <c r="BP318" i="13"/>
  <c r="I318" i="13"/>
  <c r="S318" i="13"/>
  <c r="AB319" i="13" s="1"/>
  <c r="M318" i="13"/>
  <c r="H529" i="7"/>
  <c r="P529" i="7"/>
  <c r="I529" i="7"/>
  <c r="G529" i="7"/>
  <c r="K529" i="7"/>
  <c r="O529" i="7"/>
  <c r="Q529" i="7"/>
  <c r="J529" i="7"/>
  <c r="N529" i="7"/>
  <c r="R529" i="7"/>
  <c r="BW318" i="13" l="1"/>
  <c r="BZ318" i="13"/>
  <c r="BB318" i="13"/>
  <c r="AU318" i="13"/>
  <c r="AX318" i="13" s="1"/>
  <c r="S529" i="7"/>
  <c r="K429" i="12" s="1"/>
  <c r="L429" i="12" s="1"/>
  <c r="M429" i="12" s="1"/>
  <c r="BL318" i="13"/>
  <c r="BO318" i="13"/>
  <c r="H318" i="13"/>
  <c r="L529" i="7"/>
  <c r="G429" i="12" s="1"/>
  <c r="P318" i="13"/>
  <c r="L318" i="13"/>
  <c r="R318" i="13"/>
  <c r="AA319" i="13" s="1"/>
  <c r="BV318" i="13" l="1"/>
  <c r="BY318" i="13"/>
  <c r="H429" i="12"/>
  <c r="I429" i="12" s="1"/>
  <c r="BA318" i="13"/>
  <c r="BD318" i="13" s="1"/>
  <c r="AK319" i="13"/>
  <c r="AT319" i="13" s="1"/>
  <c r="CC318" i="13"/>
  <c r="N430" i="12"/>
  <c r="O318" i="13"/>
  <c r="Q318" i="13"/>
  <c r="Z319" i="13" s="1"/>
  <c r="F529" i="7" s="1"/>
  <c r="BR318" i="13"/>
  <c r="BS319" i="13" s="1"/>
  <c r="K318" i="13"/>
  <c r="BU318" i="13" l="1"/>
  <c r="BX318" i="13"/>
  <c r="J430" i="12"/>
  <c r="AW319" i="13"/>
  <c r="AZ319" i="13" s="1"/>
  <c r="AJ319" i="13"/>
  <c r="AS319" i="13" s="1"/>
  <c r="CB318" i="13"/>
  <c r="BH319" i="13"/>
  <c r="N318" i="13"/>
  <c r="BQ319" i="13"/>
  <c r="BN319" i="13"/>
  <c r="J319" i="13"/>
  <c r="BC319" i="13" l="1"/>
  <c r="AV319" i="13"/>
  <c r="AY319" i="13" s="1"/>
  <c r="AI319" i="13"/>
  <c r="AR319" i="13" s="1"/>
  <c r="CA318" i="13"/>
  <c r="CD318" i="13" s="1"/>
  <c r="M319" i="13"/>
  <c r="S319" i="13"/>
  <c r="AB320" i="13" s="1"/>
  <c r="N530" i="7"/>
  <c r="J530" i="7"/>
  <c r="I530" i="7"/>
  <c r="O530" i="7"/>
  <c r="G530" i="7"/>
  <c r="R530" i="7"/>
  <c r="K530" i="7"/>
  <c r="P530" i="7"/>
  <c r="Q530" i="7"/>
  <c r="H530" i="7"/>
  <c r="BP319" i="13"/>
  <c r="BM319" i="13"/>
  <c r="I319" i="13"/>
  <c r="BW319" i="13" l="1"/>
  <c r="BZ319" i="13"/>
  <c r="BB319" i="13"/>
  <c r="AU319" i="13"/>
  <c r="AX319" i="13" s="1"/>
  <c r="CE318" i="13"/>
  <c r="L319" i="13"/>
  <c r="R319" i="13"/>
  <c r="AA320" i="13" s="1"/>
  <c r="P319" i="13"/>
  <c r="H319" i="13"/>
  <c r="BL319" i="13"/>
  <c r="BO319" i="13"/>
  <c r="L530" i="7"/>
  <c r="G430" i="12" s="1"/>
  <c r="S530" i="7"/>
  <c r="K430" i="12" s="1"/>
  <c r="L430" i="12" s="1"/>
  <c r="M430" i="12" s="1"/>
  <c r="BV319" i="13" l="1"/>
  <c r="BY319" i="13"/>
  <c r="BA319" i="13"/>
  <c r="BD319" i="13" s="1"/>
  <c r="H430" i="12"/>
  <c r="I430" i="12" s="1"/>
  <c r="AK320" i="13"/>
  <c r="AT320" i="13" s="1"/>
  <c r="CC319" i="13"/>
  <c r="K319" i="13"/>
  <c r="BR319" i="13"/>
  <c r="BS320" i="13" s="1"/>
  <c r="Q319" i="13"/>
  <c r="Z320" i="13" s="1"/>
  <c r="F530" i="7" s="1"/>
  <c r="O319" i="13"/>
  <c r="N431" i="12"/>
  <c r="BU319" i="13" l="1"/>
  <c r="BX319" i="13"/>
  <c r="J431" i="12"/>
  <c r="AW320" i="13"/>
  <c r="AZ320" i="13" s="1"/>
  <c r="AJ320" i="13"/>
  <c r="AS320" i="13" s="1"/>
  <c r="CB319" i="13"/>
  <c r="BH320" i="13"/>
  <c r="BQ320" i="13"/>
  <c r="J320" i="13"/>
  <c r="BN320" i="13"/>
  <c r="N319" i="13"/>
  <c r="BC320" i="13" l="1"/>
  <c r="AV320" i="13"/>
  <c r="AY320" i="13" s="1"/>
  <c r="AI320" i="13"/>
  <c r="AR320" i="13" s="1"/>
  <c r="CA319" i="13"/>
  <c r="CD319" i="13" s="1"/>
  <c r="CE319" i="13" s="1"/>
  <c r="O531" i="7"/>
  <c r="G531" i="7"/>
  <c r="J531" i="7"/>
  <c r="H531" i="7"/>
  <c r="I531" i="7"/>
  <c r="N531" i="7"/>
  <c r="Q531" i="7"/>
  <c r="K531" i="7"/>
  <c r="R531" i="7"/>
  <c r="P531" i="7"/>
  <c r="M320" i="13"/>
  <c r="S320" i="13"/>
  <c r="AB321" i="13" s="1"/>
  <c r="BM320" i="13"/>
  <c r="I320" i="13"/>
  <c r="BP320" i="13"/>
  <c r="BW320" i="13" l="1"/>
  <c r="BZ320" i="13"/>
  <c r="BB320" i="13"/>
  <c r="AU320" i="13"/>
  <c r="AX320" i="13" s="1"/>
  <c r="L320" i="13"/>
  <c r="R320" i="13"/>
  <c r="AA321" i="13" s="1"/>
  <c r="BO320" i="13"/>
  <c r="H320" i="13"/>
  <c r="BL320" i="13"/>
  <c r="P320" i="13"/>
  <c r="S531" i="7"/>
  <c r="K431" i="12" s="1"/>
  <c r="L431" i="12" s="1"/>
  <c r="M431" i="12" s="1"/>
  <c r="L531" i="7"/>
  <c r="G431" i="12" s="1"/>
  <c r="BV320" i="13" l="1"/>
  <c r="BY320" i="13"/>
  <c r="BA320" i="13"/>
  <c r="BD320" i="13" s="1"/>
  <c r="H431" i="12"/>
  <c r="I431" i="12" s="1"/>
  <c r="AK321" i="13"/>
  <c r="AT321" i="13" s="1"/>
  <c r="CC320" i="13"/>
  <c r="O320" i="13"/>
  <c r="K320" i="13"/>
  <c r="Q320" i="13"/>
  <c r="Z321" i="13" s="1"/>
  <c r="F531" i="7" s="1"/>
  <c r="BR320" i="13"/>
  <c r="BS321" i="13" s="1"/>
  <c r="N432" i="12"/>
  <c r="BU320" i="13" l="1"/>
  <c r="BX320" i="13"/>
  <c r="J432" i="12"/>
  <c r="AW321" i="13"/>
  <c r="AZ321" i="13" s="1"/>
  <c r="AJ321" i="13"/>
  <c r="AS321" i="13" s="1"/>
  <c r="CB320" i="13"/>
  <c r="N320" i="13"/>
  <c r="BH321" i="13"/>
  <c r="J321" i="13"/>
  <c r="BQ321" i="13"/>
  <c r="BN321" i="13"/>
  <c r="BC321" i="13" l="1"/>
  <c r="AV321" i="13"/>
  <c r="AY321" i="13" s="1"/>
  <c r="AI321" i="13"/>
  <c r="AR321" i="13" s="1"/>
  <c r="CA320" i="13"/>
  <c r="CD320" i="13" s="1"/>
  <c r="M321" i="13"/>
  <c r="S321" i="13"/>
  <c r="AB322" i="13" s="1"/>
  <c r="I321" i="13"/>
  <c r="BM321" i="13"/>
  <c r="BP321" i="13"/>
  <c r="N532" i="7"/>
  <c r="R532" i="7"/>
  <c r="P532" i="7"/>
  <c r="J532" i="7"/>
  <c r="K532" i="7"/>
  <c r="G532" i="7"/>
  <c r="O532" i="7"/>
  <c r="H532" i="7"/>
  <c r="I532" i="7"/>
  <c r="Q532" i="7"/>
  <c r="BW321" i="13" l="1"/>
  <c r="BZ321" i="13"/>
  <c r="BB321" i="13"/>
  <c r="AU321" i="13"/>
  <c r="AX321" i="13" s="1"/>
  <c r="CE320" i="13"/>
  <c r="R321" i="13"/>
  <c r="AA322" i="13" s="1"/>
  <c r="L321" i="13"/>
  <c r="L532" i="7"/>
  <c r="G432" i="12" s="1"/>
  <c r="P321" i="13"/>
  <c r="S532" i="7"/>
  <c r="K432" i="12" s="1"/>
  <c r="L432" i="12" s="1"/>
  <c r="M432" i="12" s="1"/>
  <c r="BL321" i="13"/>
  <c r="H321" i="13"/>
  <c r="BO321" i="13"/>
  <c r="BV321" i="13" l="1"/>
  <c r="BY321" i="13"/>
  <c r="BA321" i="13"/>
  <c r="BD321" i="13" s="1"/>
  <c r="H432" i="12"/>
  <c r="I432" i="12" s="1"/>
  <c r="AK322" i="13"/>
  <c r="AT322" i="13" s="1"/>
  <c r="CC321" i="13"/>
  <c r="Q321" i="13"/>
  <c r="Z322" i="13" s="1"/>
  <c r="F532" i="7" s="1"/>
  <c r="K321" i="13"/>
  <c r="BR321" i="13"/>
  <c r="BS322" i="13" s="1"/>
  <c r="O321" i="13"/>
  <c r="N433" i="12"/>
  <c r="BU321" i="13" l="1"/>
  <c r="BX321" i="13"/>
  <c r="J433" i="12"/>
  <c r="AW322" i="13"/>
  <c r="AZ322" i="13" s="1"/>
  <c r="AJ322" i="13"/>
  <c r="AS322" i="13" s="1"/>
  <c r="CB321" i="13"/>
  <c r="BH322" i="13"/>
  <c r="N321" i="13"/>
  <c r="J322" i="13"/>
  <c r="BQ322" i="13"/>
  <c r="BN322" i="13"/>
  <c r="BC322" i="13" l="1"/>
  <c r="AV322" i="13"/>
  <c r="AY322" i="13" s="1"/>
  <c r="AI322" i="13"/>
  <c r="AR322" i="13" s="1"/>
  <c r="CA321" i="13"/>
  <c r="CD321" i="13" s="1"/>
  <c r="CE321" i="13" s="1"/>
  <c r="H533" i="7"/>
  <c r="N533" i="7"/>
  <c r="K533" i="7"/>
  <c r="R533" i="7"/>
  <c r="Q533" i="7"/>
  <c r="G533" i="7"/>
  <c r="I533" i="7"/>
  <c r="P533" i="7"/>
  <c r="J533" i="7"/>
  <c r="O533" i="7"/>
  <c r="BM322" i="13"/>
  <c r="BP322" i="13"/>
  <c r="I322" i="13"/>
  <c r="M322" i="13"/>
  <c r="S322" i="13"/>
  <c r="AB323" i="13" s="1"/>
  <c r="BW322" i="13" l="1"/>
  <c r="BZ322" i="13"/>
  <c r="BB322" i="13"/>
  <c r="AU322" i="13"/>
  <c r="AX322" i="13" s="1"/>
  <c r="P322" i="13"/>
  <c r="BO322" i="13"/>
  <c r="BL322" i="13"/>
  <c r="H322" i="13"/>
  <c r="L322" i="13"/>
  <c r="R322" i="13"/>
  <c r="AA323" i="13" s="1"/>
  <c r="L533" i="7"/>
  <c r="G433" i="12" s="1"/>
  <c r="S533" i="7"/>
  <c r="K433" i="12" s="1"/>
  <c r="L433" i="12" s="1"/>
  <c r="M433" i="12" s="1"/>
  <c r="BV322" i="13" l="1"/>
  <c r="BY322" i="13"/>
  <c r="H433" i="12"/>
  <c r="I433" i="12" s="1"/>
  <c r="BA322" i="13"/>
  <c r="BD322" i="13" s="1"/>
  <c r="AK323" i="13"/>
  <c r="AT323" i="13" s="1"/>
  <c r="CC322" i="13"/>
  <c r="O322" i="13"/>
  <c r="BR322" i="13"/>
  <c r="BS323" i="13" s="1"/>
  <c r="Q322" i="13"/>
  <c r="Z323" i="13" s="1"/>
  <c r="F533" i="7" s="1"/>
  <c r="K322" i="13"/>
  <c r="N434" i="12"/>
  <c r="BU322" i="13" l="1"/>
  <c r="BX322" i="13"/>
  <c r="J434" i="12"/>
  <c r="AW323" i="13"/>
  <c r="AZ323" i="13" s="1"/>
  <c r="AJ323" i="13"/>
  <c r="AS323" i="13" s="1"/>
  <c r="CB322" i="13"/>
  <c r="BQ323" i="13"/>
  <c r="J323" i="13"/>
  <c r="BN323" i="13"/>
  <c r="BH323" i="13"/>
  <c r="N322" i="13"/>
  <c r="BC323" i="13" l="1"/>
  <c r="AV323" i="13"/>
  <c r="AY323" i="13" s="1"/>
  <c r="AI323" i="13"/>
  <c r="AR323" i="13" s="1"/>
  <c r="CA322" i="13"/>
  <c r="CD322" i="13" s="1"/>
  <c r="CE322" i="13" s="1"/>
  <c r="R534" i="7"/>
  <c r="G534" i="7"/>
  <c r="I534" i="7"/>
  <c r="H534" i="7"/>
  <c r="O534" i="7"/>
  <c r="Q534" i="7"/>
  <c r="K534" i="7"/>
  <c r="J534" i="7"/>
  <c r="P534" i="7"/>
  <c r="N534" i="7"/>
  <c r="S323" i="13"/>
  <c r="AB324" i="13" s="1"/>
  <c r="M323" i="13"/>
  <c r="BP323" i="13"/>
  <c r="BM323" i="13"/>
  <c r="I323" i="13"/>
  <c r="BW323" i="13" l="1"/>
  <c r="BZ323" i="13"/>
  <c r="BB323" i="13"/>
  <c r="AU323" i="13"/>
  <c r="AX323" i="13" s="1"/>
  <c r="R323" i="13"/>
  <c r="AA324" i="13" s="1"/>
  <c r="L323" i="13"/>
  <c r="P323" i="13"/>
  <c r="BL323" i="13"/>
  <c r="H323" i="13"/>
  <c r="BO323" i="13"/>
  <c r="S534" i="7"/>
  <c r="K434" i="12" s="1"/>
  <c r="L434" i="12" s="1"/>
  <c r="M434" i="12" s="1"/>
  <c r="L534" i="7"/>
  <c r="G434" i="12" s="1"/>
  <c r="BV323" i="13" l="1"/>
  <c r="BY323" i="13"/>
  <c r="H434" i="12"/>
  <c r="I434" i="12" s="1"/>
  <c r="BA323" i="13"/>
  <c r="BD323" i="13" s="1"/>
  <c r="AK324" i="13"/>
  <c r="AT324" i="13" s="1"/>
  <c r="CC323" i="13"/>
  <c r="O323" i="13"/>
  <c r="N435" i="12"/>
  <c r="K323" i="13"/>
  <c r="Q323" i="13"/>
  <c r="Z324" i="13" s="1"/>
  <c r="F534" i="7" s="1"/>
  <c r="BR323" i="13"/>
  <c r="BS324" i="13" s="1"/>
  <c r="BU323" i="13" l="1"/>
  <c r="BX323" i="13"/>
  <c r="J435" i="12"/>
  <c r="AW324" i="13"/>
  <c r="AZ324" i="13" s="1"/>
  <c r="AJ324" i="13"/>
  <c r="AS324" i="13" s="1"/>
  <c r="CB323" i="13"/>
  <c r="BH324" i="13"/>
  <c r="N323" i="13"/>
  <c r="BN324" i="13"/>
  <c r="J324" i="13"/>
  <c r="BQ324" i="13"/>
  <c r="BC324" i="13" l="1"/>
  <c r="AV324" i="13"/>
  <c r="AY324" i="13" s="1"/>
  <c r="AI324" i="13"/>
  <c r="AR324" i="13" s="1"/>
  <c r="CA323" i="13"/>
  <c r="CD323" i="13" s="1"/>
  <c r="CE323" i="13" s="1"/>
  <c r="J535" i="7"/>
  <c r="O535" i="7"/>
  <c r="G535" i="7"/>
  <c r="Q535" i="7"/>
  <c r="R535" i="7"/>
  <c r="H535" i="7"/>
  <c r="N535" i="7"/>
  <c r="I535" i="7"/>
  <c r="P535" i="7"/>
  <c r="K535" i="7"/>
  <c r="BM324" i="13"/>
  <c r="BP324" i="13"/>
  <c r="I324" i="13"/>
  <c r="M324" i="13"/>
  <c r="S324" i="13"/>
  <c r="AB325" i="13" s="1"/>
  <c r="BW324" i="13" l="1"/>
  <c r="BZ324" i="13"/>
  <c r="BB324" i="13"/>
  <c r="AU324" i="13"/>
  <c r="AX324" i="13" s="1"/>
  <c r="P324" i="13"/>
  <c r="L535" i="7"/>
  <c r="G435" i="12" s="1"/>
  <c r="BO324" i="13"/>
  <c r="H324" i="13"/>
  <c r="BL324" i="13"/>
  <c r="R324" i="13"/>
  <c r="AA325" i="13" s="1"/>
  <c r="L324" i="13"/>
  <c r="S535" i="7"/>
  <c r="K435" i="12" s="1"/>
  <c r="L435" i="12" s="1"/>
  <c r="M435" i="12" s="1"/>
  <c r="BV324" i="13" l="1"/>
  <c r="BY324" i="13"/>
  <c r="H435" i="12"/>
  <c r="I435" i="12" s="1"/>
  <c r="BA324" i="13"/>
  <c r="BD324" i="13" s="1"/>
  <c r="AK325" i="13"/>
  <c r="AT325" i="13" s="1"/>
  <c r="CC324" i="13"/>
  <c r="N436" i="12"/>
  <c r="O324" i="13"/>
  <c r="K324" i="13"/>
  <c r="BR324" i="13"/>
  <c r="BS325" i="13" s="1"/>
  <c r="Q324" i="13"/>
  <c r="Z325" i="13" s="1"/>
  <c r="F535" i="7" s="1"/>
  <c r="BU324" i="13" l="1"/>
  <c r="BX324" i="13"/>
  <c r="J436" i="12"/>
  <c r="AW325" i="13"/>
  <c r="AZ325" i="13" s="1"/>
  <c r="AJ325" i="13"/>
  <c r="AS325" i="13" s="1"/>
  <c r="CB324" i="13"/>
  <c r="N324" i="13"/>
  <c r="J325" i="13"/>
  <c r="BN325" i="13"/>
  <c r="BQ325" i="13"/>
  <c r="BH325" i="13"/>
  <c r="BC325" i="13" l="1"/>
  <c r="AV325" i="13"/>
  <c r="AY325" i="13" s="1"/>
  <c r="AI325" i="13"/>
  <c r="AR325" i="13" s="1"/>
  <c r="CA324" i="13"/>
  <c r="CD324" i="13" s="1"/>
  <c r="CE324" i="13" s="1"/>
  <c r="J536" i="7"/>
  <c r="R536" i="7"/>
  <c r="Q536" i="7"/>
  <c r="P536" i="7"/>
  <c r="I536" i="7"/>
  <c r="G536" i="7"/>
  <c r="O536" i="7"/>
  <c r="K536" i="7"/>
  <c r="H536" i="7"/>
  <c r="N536" i="7"/>
  <c r="BP325" i="13"/>
  <c r="BM325" i="13"/>
  <c r="I325" i="13"/>
  <c r="S325" i="13"/>
  <c r="AB326" i="13" s="1"/>
  <c r="M325" i="13"/>
  <c r="BW325" i="13" l="1"/>
  <c r="BZ325" i="13"/>
  <c r="BB325" i="13"/>
  <c r="AU325" i="13"/>
  <c r="AX325" i="13" s="1"/>
  <c r="BO325" i="13"/>
  <c r="BL325" i="13"/>
  <c r="H325" i="13"/>
  <c r="L325" i="13"/>
  <c r="R325" i="13"/>
  <c r="AA326" i="13" s="1"/>
  <c r="S536" i="7"/>
  <c r="K436" i="12" s="1"/>
  <c r="L436" i="12" s="1"/>
  <c r="M436" i="12" s="1"/>
  <c r="L536" i="7"/>
  <c r="G436" i="12" s="1"/>
  <c r="P325" i="13"/>
  <c r="BV325" i="13" l="1"/>
  <c r="BY325" i="13"/>
  <c r="BA325" i="13"/>
  <c r="BD325" i="13" s="1"/>
  <c r="H436" i="12"/>
  <c r="I436" i="12" s="1"/>
  <c r="AK326" i="13"/>
  <c r="AT326" i="13" s="1"/>
  <c r="CC325" i="13"/>
  <c r="O325" i="13"/>
  <c r="N437" i="12"/>
  <c r="Q325" i="13"/>
  <c r="Z326" i="13" s="1"/>
  <c r="F536" i="7" s="1"/>
  <c r="K325" i="13"/>
  <c r="BR325" i="13"/>
  <c r="BS326" i="13" s="1"/>
  <c r="BU325" i="13" l="1"/>
  <c r="BX325" i="13"/>
  <c r="J437" i="12"/>
  <c r="AW326" i="13"/>
  <c r="AZ326" i="13" s="1"/>
  <c r="AJ326" i="13"/>
  <c r="AS326" i="13" s="1"/>
  <c r="CB325" i="13"/>
  <c r="BH326" i="13"/>
  <c r="N325" i="13"/>
  <c r="BQ326" i="13"/>
  <c r="J326" i="13"/>
  <c r="BN326" i="13"/>
  <c r="BC326" i="13" l="1"/>
  <c r="AV326" i="13"/>
  <c r="AY326" i="13" s="1"/>
  <c r="AI326" i="13"/>
  <c r="AR326" i="13" s="1"/>
  <c r="CA325" i="13"/>
  <c r="CD325" i="13" s="1"/>
  <c r="M326" i="13"/>
  <c r="S326" i="13"/>
  <c r="AB327" i="13" s="1"/>
  <c r="G537" i="7"/>
  <c r="R537" i="7"/>
  <c r="P537" i="7"/>
  <c r="Q537" i="7"/>
  <c r="J537" i="7"/>
  <c r="O537" i="7"/>
  <c r="N537" i="7"/>
  <c r="H537" i="7"/>
  <c r="K537" i="7"/>
  <c r="I537" i="7"/>
  <c r="I326" i="13"/>
  <c r="BP326" i="13"/>
  <c r="BM326" i="13"/>
  <c r="BW326" i="13" l="1"/>
  <c r="BZ326" i="13"/>
  <c r="BB326" i="13"/>
  <c r="AU326" i="13"/>
  <c r="AX326" i="13" s="1"/>
  <c r="CE325" i="13"/>
  <c r="P326" i="13"/>
  <c r="BL326" i="13"/>
  <c r="H326" i="13"/>
  <c r="BO326" i="13"/>
  <c r="S537" i="7"/>
  <c r="K437" i="12" s="1"/>
  <c r="L437" i="12" s="1"/>
  <c r="M437" i="12" s="1"/>
  <c r="L326" i="13"/>
  <c r="R326" i="13"/>
  <c r="AA327" i="13" s="1"/>
  <c r="L537" i="7"/>
  <c r="G437" i="12" s="1"/>
  <c r="BV326" i="13" l="1"/>
  <c r="BY326" i="13"/>
  <c r="BA326" i="13"/>
  <c r="BD326" i="13" s="1"/>
  <c r="H437" i="12"/>
  <c r="I437" i="12" s="1"/>
  <c r="AK327" i="13"/>
  <c r="AT327" i="13" s="1"/>
  <c r="CC326" i="13"/>
  <c r="O326" i="13"/>
  <c r="K326" i="13"/>
  <c r="Q326" i="13"/>
  <c r="Z327" i="13" s="1"/>
  <c r="F537" i="7" s="1"/>
  <c r="BR326" i="13"/>
  <c r="BS327" i="13" s="1"/>
  <c r="N438" i="12"/>
  <c r="BU326" i="13" l="1"/>
  <c r="BX326" i="13"/>
  <c r="J438" i="12"/>
  <c r="AW327" i="13"/>
  <c r="AZ327" i="13" s="1"/>
  <c r="AJ327" i="13"/>
  <c r="AS327" i="13" s="1"/>
  <c r="CB326" i="13"/>
  <c r="BH327" i="13"/>
  <c r="BQ327" i="13"/>
  <c r="J327" i="13"/>
  <c r="BN327" i="13"/>
  <c r="N326" i="13"/>
  <c r="BC327" i="13" l="1"/>
  <c r="AV327" i="13"/>
  <c r="AY327" i="13" s="1"/>
  <c r="AI327" i="13"/>
  <c r="AR327" i="13" s="1"/>
  <c r="CA326" i="13"/>
  <c r="CD326" i="13" s="1"/>
  <c r="CE326" i="13" s="1"/>
  <c r="M327" i="13"/>
  <c r="S327" i="13"/>
  <c r="AB328" i="13" s="1"/>
  <c r="BM327" i="13"/>
  <c r="I327" i="13"/>
  <c r="BP327" i="13"/>
  <c r="I538" i="7"/>
  <c r="O538" i="7"/>
  <c r="R538" i="7"/>
  <c r="G538" i="7"/>
  <c r="N538" i="7"/>
  <c r="P538" i="7"/>
  <c r="Q538" i="7"/>
  <c r="J538" i="7"/>
  <c r="H538" i="7"/>
  <c r="K538" i="7"/>
  <c r="BW327" i="13" l="1"/>
  <c r="BZ327" i="13"/>
  <c r="BB327" i="13"/>
  <c r="AU327" i="13"/>
  <c r="AX327" i="13" s="1"/>
  <c r="S538" i="7"/>
  <c r="K438" i="12" s="1"/>
  <c r="L438" i="12" s="1"/>
  <c r="M438" i="12" s="1"/>
  <c r="P327" i="13"/>
  <c r="R327" i="13"/>
  <c r="AA328" i="13" s="1"/>
  <c r="L327" i="13"/>
  <c r="BL327" i="13"/>
  <c r="BO327" i="13"/>
  <c r="H327" i="13"/>
  <c r="L538" i="7"/>
  <c r="G438" i="12" s="1"/>
  <c r="BV327" i="13" l="1"/>
  <c r="BY327" i="13"/>
  <c r="H438" i="12"/>
  <c r="I438" i="12" s="1"/>
  <c r="BA327" i="13"/>
  <c r="BD327" i="13" s="1"/>
  <c r="AK328" i="13"/>
  <c r="AT328" i="13" s="1"/>
  <c r="CC327" i="13"/>
  <c r="O327" i="13"/>
  <c r="N439" i="12"/>
  <c r="Q327" i="13"/>
  <c r="Z328" i="13" s="1"/>
  <c r="F538" i="7" s="1"/>
  <c r="BR327" i="13"/>
  <c r="BS328" i="13" s="1"/>
  <c r="K327" i="13"/>
  <c r="BU327" i="13" l="1"/>
  <c r="BX327" i="13"/>
  <c r="J439" i="12"/>
  <c r="AW328" i="13"/>
  <c r="AZ328" i="13" s="1"/>
  <c r="AJ328" i="13"/>
  <c r="AS328" i="13" s="1"/>
  <c r="CB327" i="13"/>
  <c r="BH328" i="13"/>
  <c r="N327" i="13"/>
  <c r="BQ328" i="13"/>
  <c r="BN328" i="13"/>
  <c r="J328" i="13"/>
  <c r="BC328" i="13" l="1"/>
  <c r="AV328" i="13"/>
  <c r="AY328" i="13" s="1"/>
  <c r="AI328" i="13"/>
  <c r="AR328" i="13" s="1"/>
  <c r="CA327" i="13"/>
  <c r="CD327" i="13" s="1"/>
  <c r="Q539" i="7"/>
  <c r="K539" i="7"/>
  <c r="P539" i="7"/>
  <c r="N539" i="7"/>
  <c r="R539" i="7"/>
  <c r="I539" i="7"/>
  <c r="J539" i="7"/>
  <c r="H539" i="7"/>
  <c r="G539" i="7"/>
  <c r="O539" i="7"/>
  <c r="S328" i="13"/>
  <c r="AB329" i="13" s="1"/>
  <c r="M328" i="13"/>
  <c r="BM328" i="13"/>
  <c r="I328" i="13"/>
  <c r="BP328" i="13"/>
  <c r="BW328" i="13" l="1"/>
  <c r="BZ328" i="13"/>
  <c r="BB328" i="13"/>
  <c r="AU328" i="13"/>
  <c r="AX328" i="13" s="1"/>
  <c r="CE327" i="13"/>
  <c r="L539" i="7"/>
  <c r="G439" i="12" s="1"/>
  <c r="P328" i="13"/>
  <c r="BL328" i="13"/>
  <c r="H328" i="13"/>
  <c r="BO328" i="13"/>
  <c r="L328" i="13"/>
  <c r="R328" i="13"/>
  <c r="AA329" i="13" s="1"/>
  <c r="S539" i="7"/>
  <c r="K439" i="12" s="1"/>
  <c r="L439" i="12" s="1"/>
  <c r="M439" i="12" s="1"/>
  <c r="BV328" i="13" l="1"/>
  <c r="BY328" i="13"/>
  <c r="BA328" i="13"/>
  <c r="BD328" i="13" s="1"/>
  <c r="H439" i="12"/>
  <c r="I439" i="12" s="1"/>
  <c r="AK329" i="13"/>
  <c r="AT329" i="13" s="1"/>
  <c r="CC328" i="13"/>
  <c r="O328" i="13"/>
  <c r="BR328" i="13"/>
  <c r="BS329" i="13" s="1"/>
  <c r="K328" i="13"/>
  <c r="Q328" i="13"/>
  <c r="Z329" i="13" s="1"/>
  <c r="F539" i="7" s="1"/>
  <c r="N440" i="12"/>
  <c r="BU328" i="13" l="1"/>
  <c r="BX328" i="13"/>
  <c r="J440" i="12"/>
  <c r="AW329" i="13"/>
  <c r="AZ329" i="13" s="1"/>
  <c r="AJ329" i="13"/>
  <c r="AS329" i="13" s="1"/>
  <c r="CB328" i="13"/>
  <c r="BH329" i="13"/>
  <c r="J329" i="13"/>
  <c r="BN329" i="13"/>
  <c r="BQ329" i="13"/>
  <c r="N328" i="13"/>
  <c r="BC329" i="13" l="1"/>
  <c r="AV329" i="13"/>
  <c r="AY329" i="13" s="1"/>
  <c r="AI329" i="13"/>
  <c r="AR329" i="13" s="1"/>
  <c r="CA328" i="13"/>
  <c r="CD328" i="13" s="1"/>
  <c r="CE328" i="13" s="1"/>
  <c r="I329" i="13"/>
  <c r="BM329" i="13"/>
  <c r="BP329" i="13"/>
  <c r="K540" i="7"/>
  <c r="P540" i="7"/>
  <c r="H540" i="7"/>
  <c r="I540" i="7"/>
  <c r="J540" i="7"/>
  <c r="G540" i="7"/>
  <c r="Q540" i="7"/>
  <c r="O540" i="7"/>
  <c r="N540" i="7"/>
  <c r="R540" i="7"/>
  <c r="M329" i="13"/>
  <c r="S329" i="13"/>
  <c r="AB330" i="13" s="1"/>
  <c r="BW329" i="13" l="1"/>
  <c r="BZ329" i="13"/>
  <c r="BB329" i="13"/>
  <c r="AU329" i="13"/>
  <c r="AX329" i="13" s="1"/>
  <c r="H329" i="13"/>
  <c r="BL329" i="13"/>
  <c r="BO329" i="13"/>
  <c r="L329" i="13"/>
  <c r="R329" i="13"/>
  <c r="AA330" i="13" s="1"/>
  <c r="S540" i="7"/>
  <c r="K440" i="12" s="1"/>
  <c r="L440" i="12" s="1"/>
  <c r="M440" i="12" s="1"/>
  <c r="L540" i="7"/>
  <c r="G440" i="12" s="1"/>
  <c r="P329" i="13"/>
  <c r="BV329" i="13" l="1"/>
  <c r="BY329" i="13"/>
  <c r="BA329" i="13"/>
  <c r="BD329" i="13" s="1"/>
  <c r="H440" i="12"/>
  <c r="I440" i="12" s="1"/>
  <c r="AK330" i="13"/>
  <c r="AT330" i="13" s="1"/>
  <c r="CC329" i="13"/>
  <c r="N441" i="12"/>
  <c r="K329" i="13"/>
  <c r="BR329" i="13"/>
  <c r="BS330" i="13" s="1"/>
  <c r="Q329" i="13"/>
  <c r="Z330" i="13" s="1"/>
  <c r="F540" i="7" s="1"/>
  <c r="O329" i="13"/>
  <c r="BU329" i="13" l="1"/>
  <c r="BX329" i="13"/>
  <c r="J441" i="12"/>
  <c r="AW330" i="13"/>
  <c r="AZ330" i="13" s="1"/>
  <c r="AJ330" i="13"/>
  <c r="AS330" i="13" s="1"/>
  <c r="CB329" i="13"/>
  <c r="BH330" i="13"/>
  <c r="J330" i="13"/>
  <c r="BQ330" i="13"/>
  <c r="BN330" i="13"/>
  <c r="N329" i="13"/>
  <c r="BC330" i="13" l="1"/>
  <c r="AV330" i="13"/>
  <c r="AY330" i="13" s="1"/>
  <c r="AI330" i="13"/>
  <c r="AR330" i="13" s="1"/>
  <c r="CA329" i="13"/>
  <c r="CD329" i="13" s="1"/>
  <c r="CE329" i="13" s="1"/>
  <c r="K541" i="7"/>
  <c r="I541" i="7"/>
  <c r="G541" i="7"/>
  <c r="R541" i="7"/>
  <c r="O541" i="7"/>
  <c r="P541" i="7"/>
  <c r="Q541" i="7"/>
  <c r="N541" i="7"/>
  <c r="H541" i="7"/>
  <c r="J541" i="7"/>
  <c r="I330" i="13"/>
  <c r="BM330" i="13"/>
  <c r="BP330" i="13"/>
  <c r="S330" i="13"/>
  <c r="AB331" i="13" s="1"/>
  <c r="M330" i="13"/>
  <c r="BW330" i="13" l="1"/>
  <c r="BZ330" i="13"/>
  <c r="BB330" i="13"/>
  <c r="AU330" i="13"/>
  <c r="AX330" i="13" s="1"/>
  <c r="R330" i="13"/>
  <c r="AA331" i="13" s="1"/>
  <c r="L330" i="13"/>
  <c r="L541" i="7"/>
  <c r="G441" i="12" s="1"/>
  <c r="P330" i="13"/>
  <c r="S541" i="7"/>
  <c r="K441" i="12" s="1"/>
  <c r="L441" i="12" s="1"/>
  <c r="M441" i="12" s="1"/>
  <c r="BL330" i="13"/>
  <c r="BO330" i="13"/>
  <c r="H330" i="13"/>
  <c r="BV330" i="13" l="1"/>
  <c r="BY330" i="13"/>
  <c r="H441" i="12"/>
  <c r="I441" i="12" s="1"/>
  <c r="BA330" i="13"/>
  <c r="BD330" i="13" s="1"/>
  <c r="AK331" i="13"/>
  <c r="AT331" i="13" s="1"/>
  <c r="CC330" i="13"/>
  <c r="BR330" i="13"/>
  <c r="BS331" i="13" s="1"/>
  <c r="Q330" i="13"/>
  <c r="Z331" i="13" s="1"/>
  <c r="F541" i="7" s="1"/>
  <c r="K330" i="13"/>
  <c r="O330" i="13"/>
  <c r="N442" i="12"/>
  <c r="BU330" i="13" l="1"/>
  <c r="BX330" i="13"/>
  <c r="J442" i="12"/>
  <c r="AW331" i="13"/>
  <c r="AZ331" i="13" s="1"/>
  <c r="AJ331" i="13"/>
  <c r="AS331" i="13" s="1"/>
  <c r="CB330" i="13"/>
  <c r="BH331" i="13"/>
  <c r="BQ331" i="13"/>
  <c r="J331" i="13"/>
  <c r="BN331" i="13"/>
  <c r="N330" i="13"/>
  <c r="BC331" i="13" l="1"/>
  <c r="AV331" i="13"/>
  <c r="AY331" i="13" s="1"/>
  <c r="AI331" i="13"/>
  <c r="AR331" i="13" s="1"/>
  <c r="CA330" i="13"/>
  <c r="CD330" i="13" s="1"/>
  <c r="G542" i="7"/>
  <c r="I542" i="7"/>
  <c r="P542" i="7"/>
  <c r="K542" i="7"/>
  <c r="N542" i="7"/>
  <c r="R542" i="7"/>
  <c r="J542" i="7"/>
  <c r="Q542" i="7"/>
  <c r="O542" i="7"/>
  <c r="H542" i="7"/>
  <c r="BP331" i="13"/>
  <c r="BM331" i="13"/>
  <c r="I331" i="13"/>
  <c r="S331" i="13"/>
  <c r="AB332" i="13" s="1"/>
  <c r="M331" i="13"/>
  <c r="BW331" i="13" l="1"/>
  <c r="BZ331" i="13"/>
  <c r="BB331" i="13"/>
  <c r="AU331" i="13"/>
  <c r="AX331" i="13" s="1"/>
  <c r="CE330" i="13"/>
  <c r="P331" i="13"/>
  <c r="BL331" i="13"/>
  <c r="H331" i="13"/>
  <c r="BO331" i="13"/>
  <c r="S542" i="7"/>
  <c r="K442" i="12" s="1"/>
  <c r="L442" i="12" s="1"/>
  <c r="M442" i="12" s="1"/>
  <c r="L542" i="7"/>
  <c r="G442" i="12" s="1"/>
  <c r="R331" i="13"/>
  <c r="AA332" i="13" s="1"/>
  <c r="L331" i="13"/>
  <c r="BV331" i="13" l="1"/>
  <c r="BY331" i="13"/>
  <c r="BA331" i="13"/>
  <c r="BD331" i="13" s="1"/>
  <c r="H442" i="12"/>
  <c r="I442" i="12" s="1"/>
  <c r="AK332" i="13"/>
  <c r="AT332" i="13" s="1"/>
  <c r="CC331" i="13"/>
  <c r="N443" i="12"/>
  <c r="O331" i="13"/>
  <c r="BR331" i="13"/>
  <c r="BS332" i="13" s="1"/>
  <c r="K331" i="13"/>
  <c r="Q331" i="13"/>
  <c r="Z332" i="13" s="1"/>
  <c r="F542" i="7" s="1"/>
  <c r="BU331" i="13" l="1"/>
  <c r="BX331" i="13"/>
  <c r="J443" i="12"/>
  <c r="AW332" i="13"/>
  <c r="AZ332" i="13" s="1"/>
  <c r="AJ332" i="13"/>
  <c r="AS332" i="13" s="1"/>
  <c r="CB331" i="13"/>
  <c r="BH332" i="13"/>
  <c r="N331" i="13"/>
  <c r="BQ332" i="13"/>
  <c r="BN332" i="13"/>
  <c r="J332" i="13"/>
  <c r="BC332" i="13" l="1"/>
  <c r="AV332" i="13"/>
  <c r="AY332" i="13" s="1"/>
  <c r="AI332" i="13"/>
  <c r="AR332" i="13" s="1"/>
  <c r="CA331" i="13"/>
  <c r="CD331" i="13" s="1"/>
  <c r="S332" i="13"/>
  <c r="AB333" i="13" s="1"/>
  <c r="M332" i="13"/>
  <c r="N543" i="7"/>
  <c r="Q543" i="7"/>
  <c r="I543" i="7"/>
  <c r="R543" i="7"/>
  <c r="P543" i="7"/>
  <c r="G543" i="7"/>
  <c r="H543" i="7"/>
  <c r="J543" i="7"/>
  <c r="O543" i="7"/>
  <c r="K543" i="7"/>
  <c r="I332" i="13"/>
  <c r="BM332" i="13"/>
  <c r="BP332" i="13"/>
  <c r="BW332" i="13" l="1"/>
  <c r="BZ332" i="13"/>
  <c r="BB332" i="13"/>
  <c r="AU332" i="13"/>
  <c r="AX332" i="13" s="1"/>
  <c r="CE331" i="13"/>
  <c r="S543" i="7"/>
  <c r="K443" i="12" s="1"/>
  <c r="L443" i="12" s="1"/>
  <c r="M443" i="12" s="1"/>
  <c r="L543" i="7"/>
  <c r="G443" i="12" s="1"/>
  <c r="R332" i="13"/>
  <c r="AA333" i="13" s="1"/>
  <c r="L332" i="13"/>
  <c r="P332" i="13"/>
  <c r="BL332" i="13"/>
  <c r="BO332" i="13"/>
  <c r="H332" i="13"/>
  <c r="BV332" i="13" l="1"/>
  <c r="BY332" i="13"/>
  <c r="H443" i="12"/>
  <c r="I443" i="12" s="1"/>
  <c r="BA332" i="13"/>
  <c r="BD332" i="13" s="1"/>
  <c r="AK333" i="13"/>
  <c r="AT333" i="13" s="1"/>
  <c r="CC332" i="13"/>
  <c r="N444" i="12"/>
  <c r="BR332" i="13"/>
  <c r="BS333" i="13" s="1"/>
  <c r="K332" i="13"/>
  <c r="Q332" i="13"/>
  <c r="Z333" i="13" s="1"/>
  <c r="F543" i="7" s="1"/>
  <c r="O332" i="13"/>
  <c r="BU332" i="13" l="1"/>
  <c r="BX332" i="13"/>
  <c r="J444" i="12"/>
  <c r="AW333" i="13"/>
  <c r="AZ333" i="13" s="1"/>
  <c r="AJ333" i="13"/>
  <c r="AS333" i="13" s="1"/>
  <c r="CB332" i="13"/>
  <c r="N332" i="13"/>
  <c r="BQ333" i="13"/>
  <c r="J333" i="13"/>
  <c r="BN333" i="13"/>
  <c r="BH333" i="13"/>
  <c r="BC333" i="13" l="1"/>
  <c r="AV333" i="13"/>
  <c r="AY333" i="13" s="1"/>
  <c r="AI333" i="13"/>
  <c r="AR333" i="13" s="1"/>
  <c r="CA332" i="13"/>
  <c r="CD332" i="13" s="1"/>
  <c r="BM333" i="13"/>
  <c r="BP333" i="13"/>
  <c r="I333" i="13"/>
  <c r="J544" i="7"/>
  <c r="N544" i="7"/>
  <c r="P544" i="7"/>
  <c r="R544" i="7"/>
  <c r="Q544" i="7"/>
  <c r="G544" i="7"/>
  <c r="O544" i="7"/>
  <c r="I544" i="7"/>
  <c r="K544" i="7"/>
  <c r="H544" i="7"/>
  <c r="M333" i="13"/>
  <c r="S333" i="13"/>
  <c r="AB334" i="13" s="1"/>
  <c r="BW333" i="13" l="1"/>
  <c r="BZ333" i="13"/>
  <c r="BB333" i="13"/>
  <c r="AU333" i="13"/>
  <c r="AX333" i="13" s="1"/>
  <c r="CE332" i="13"/>
  <c r="H333" i="13"/>
  <c r="BL333" i="13"/>
  <c r="BO333" i="13"/>
  <c r="L544" i="7"/>
  <c r="G444" i="12" s="1"/>
  <c r="S544" i="7"/>
  <c r="K444" i="12" s="1"/>
  <c r="L444" i="12" s="1"/>
  <c r="M444" i="12" s="1"/>
  <c r="P333" i="13"/>
  <c r="R333" i="13"/>
  <c r="AA334" i="13" s="1"/>
  <c r="L333" i="13"/>
  <c r="BV333" i="13" l="1"/>
  <c r="BY333" i="13"/>
  <c r="H444" i="12"/>
  <c r="I444" i="12" s="1"/>
  <c r="BA333" i="13"/>
  <c r="BD333" i="13" s="1"/>
  <c r="AK334" i="13"/>
  <c r="AT334" i="13" s="1"/>
  <c r="CC333" i="13"/>
  <c r="O333" i="13"/>
  <c r="BR333" i="13"/>
  <c r="BS334" i="13" s="1"/>
  <c r="K333" i="13"/>
  <c r="Q333" i="13"/>
  <c r="Z334" i="13" s="1"/>
  <c r="F544" i="7" s="1"/>
  <c r="N445" i="12"/>
  <c r="BU333" i="13" l="1"/>
  <c r="BX333" i="13"/>
  <c r="J445" i="12"/>
  <c r="AW334" i="13"/>
  <c r="AZ334" i="13" s="1"/>
  <c r="AJ334" i="13"/>
  <c r="AS334" i="13" s="1"/>
  <c r="CB333" i="13"/>
  <c r="BQ334" i="13"/>
  <c r="BN334" i="13"/>
  <c r="J334" i="13"/>
  <c r="BH334" i="13"/>
  <c r="N333" i="13"/>
  <c r="BC334" i="13" l="1"/>
  <c r="AV334" i="13"/>
  <c r="AY334" i="13" s="1"/>
  <c r="AI334" i="13"/>
  <c r="AR334" i="13" s="1"/>
  <c r="CA333" i="13"/>
  <c r="CD333" i="13" s="1"/>
  <c r="CE333" i="13" s="1"/>
  <c r="P545" i="7"/>
  <c r="Q545" i="7"/>
  <c r="J545" i="7"/>
  <c r="H545" i="7"/>
  <c r="G545" i="7"/>
  <c r="I545" i="7"/>
  <c r="O545" i="7"/>
  <c r="N545" i="7"/>
  <c r="K545" i="7"/>
  <c r="R545" i="7"/>
  <c r="I334" i="13"/>
  <c r="BM334" i="13"/>
  <c r="BP334" i="13"/>
  <c r="S334" i="13"/>
  <c r="AB335" i="13" s="1"/>
  <c r="M334" i="13"/>
  <c r="BW334" i="13" l="1"/>
  <c r="BZ334" i="13"/>
  <c r="BB334" i="13"/>
  <c r="AU334" i="13"/>
  <c r="AX334" i="13" s="1"/>
  <c r="P334" i="13"/>
  <c r="L545" i="7"/>
  <c r="G445" i="12" s="1"/>
  <c r="BO334" i="13"/>
  <c r="BL334" i="13"/>
  <c r="H334" i="13"/>
  <c r="S545" i="7"/>
  <c r="K445" i="12" s="1"/>
  <c r="L445" i="12" s="1"/>
  <c r="M445" i="12" s="1"/>
  <c r="L334" i="13"/>
  <c r="R334" i="13"/>
  <c r="AA335" i="13" s="1"/>
  <c r="BV334" i="13" l="1"/>
  <c r="BY334" i="13"/>
  <c r="BA334" i="13"/>
  <c r="BD334" i="13" s="1"/>
  <c r="H445" i="12"/>
  <c r="I445" i="12" s="1"/>
  <c r="AK335" i="13"/>
  <c r="AT335" i="13" s="1"/>
  <c r="CC334" i="13"/>
  <c r="N446" i="12"/>
  <c r="BR334" i="13"/>
  <c r="BS335" i="13" s="1"/>
  <c r="Q334" i="13"/>
  <c r="Z335" i="13" s="1"/>
  <c r="F545" i="7" s="1"/>
  <c r="K334" i="13"/>
  <c r="O334" i="13"/>
  <c r="BU334" i="13" l="1"/>
  <c r="BX334" i="13"/>
  <c r="J446" i="12"/>
  <c r="AW335" i="13"/>
  <c r="AZ335" i="13" s="1"/>
  <c r="AJ335" i="13"/>
  <c r="AS335" i="13" s="1"/>
  <c r="CB334" i="13"/>
  <c r="BN335" i="13"/>
  <c r="J335" i="13"/>
  <c r="BQ335" i="13"/>
  <c r="BH335" i="13"/>
  <c r="N334" i="13"/>
  <c r="BC335" i="13" l="1"/>
  <c r="AV335" i="13"/>
  <c r="AY335" i="13" s="1"/>
  <c r="AI335" i="13"/>
  <c r="AR335" i="13" s="1"/>
  <c r="CA334" i="13"/>
  <c r="CD334" i="13" s="1"/>
  <c r="H546" i="7"/>
  <c r="I546" i="7"/>
  <c r="J546" i="7"/>
  <c r="G546" i="7"/>
  <c r="R546" i="7"/>
  <c r="N546" i="7"/>
  <c r="O546" i="7"/>
  <c r="K546" i="7"/>
  <c r="Q546" i="7"/>
  <c r="P546" i="7"/>
  <c r="M335" i="13"/>
  <c r="S335" i="13"/>
  <c r="AB336" i="13" s="1"/>
  <c r="BP335" i="13"/>
  <c r="BM335" i="13"/>
  <c r="I335" i="13"/>
  <c r="BW335" i="13" l="1"/>
  <c r="BZ335" i="13"/>
  <c r="BB335" i="13"/>
  <c r="AU335" i="13"/>
  <c r="AX335" i="13" s="1"/>
  <c r="CE334" i="13"/>
  <c r="H335" i="13"/>
  <c r="BO335" i="13"/>
  <c r="BL335" i="13"/>
  <c r="P335" i="13"/>
  <c r="S546" i="7"/>
  <c r="K446" i="12" s="1"/>
  <c r="L446" i="12" s="1"/>
  <c r="M446" i="12" s="1"/>
  <c r="R335" i="13"/>
  <c r="AA336" i="13" s="1"/>
  <c r="L335" i="13"/>
  <c r="L546" i="7"/>
  <c r="G446" i="12" s="1"/>
  <c r="BV335" i="13" l="1"/>
  <c r="BY335" i="13"/>
  <c r="H446" i="12"/>
  <c r="I446" i="12" s="1"/>
  <c r="BA335" i="13"/>
  <c r="BD335" i="13" s="1"/>
  <c r="AK336" i="13"/>
  <c r="AT336" i="13" s="1"/>
  <c r="CC335" i="13"/>
  <c r="N447" i="12"/>
  <c r="O335" i="13"/>
  <c r="K335" i="13"/>
  <c r="BR335" i="13"/>
  <c r="BS336" i="13" s="1"/>
  <c r="Q335" i="13"/>
  <c r="Z336" i="13" s="1"/>
  <c r="F546" i="7" s="1"/>
  <c r="BU335" i="13" l="1"/>
  <c r="BX335" i="13"/>
  <c r="J447" i="12"/>
  <c r="AW336" i="13"/>
  <c r="AZ336" i="13" s="1"/>
  <c r="AJ336" i="13"/>
  <c r="AS336" i="13" s="1"/>
  <c r="CB335" i="13"/>
  <c r="BH336" i="13"/>
  <c r="N335" i="13"/>
  <c r="BQ336" i="13"/>
  <c r="J336" i="13"/>
  <c r="BN336" i="13"/>
  <c r="BC336" i="13" l="1"/>
  <c r="AV336" i="13"/>
  <c r="AY336" i="13" s="1"/>
  <c r="AI336" i="13"/>
  <c r="AR336" i="13" s="1"/>
  <c r="CA335" i="13"/>
  <c r="CD335" i="13" s="1"/>
  <c r="CE335" i="13" s="1"/>
  <c r="M336" i="13"/>
  <c r="S336" i="13"/>
  <c r="AB337" i="13" s="1"/>
  <c r="BP336" i="13"/>
  <c r="BM336" i="13"/>
  <c r="I336" i="13"/>
  <c r="H547" i="7"/>
  <c r="O547" i="7"/>
  <c r="G547" i="7"/>
  <c r="P547" i="7"/>
  <c r="K547" i="7"/>
  <c r="J547" i="7"/>
  <c r="N547" i="7"/>
  <c r="I547" i="7"/>
  <c r="R547" i="7"/>
  <c r="Q547" i="7"/>
  <c r="BW336" i="13" l="1"/>
  <c r="BZ336" i="13"/>
  <c r="BB336" i="13"/>
  <c r="AU336" i="13"/>
  <c r="AX336" i="13" s="1"/>
  <c r="BL336" i="13"/>
  <c r="H336" i="13"/>
  <c r="BO336" i="13"/>
  <c r="P336" i="13"/>
  <c r="R336" i="13"/>
  <c r="AA337" i="13" s="1"/>
  <c r="L336" i="13"/>
  <c r="S547" i="7"/>
  <c r="K447" i="12" s="1"/>
  <c r="L447" i="12" s="1"/>
  <c r="M447" i="12" s="1"/>
  <c r="L547" i="7"/>
  <c r="G447" i="12" s="1"/>
  <c r="BV336" i="13" l="1"/>
  <c r="BY336" i="13"/>
  <c r="H447" i="12"/>
  <c r="I447" i="12" s="1"/>
  <c r="BA336" i="13"/>
  <c r="BD336" i="13" s="1"/>
  <c r="AK337" i="13"/>
  <c r="AT337" i="13" s="1"/>
  <c r="CC336" i="13"/>
  <c r="O336" i="13"/>
  <c r="N448" i="12"/>
  <c r="K336" i="13"/>
  <c r="BR336" i="13"/>
  <c r="BS337" i="13" s="1"/>
  <c r="Q336" i="13"/>
  <c r="Z337" i="13" s="1"/>
  <c r="F547" i="7" s="1"/>
  <c r="BU336" i="13" l="1"/>
  <c r="BX336" i="13"/>
  <c r="J448" i="12"/>
  <c r="AW337" i="13"/>
  <c r="AZ337" i="13" s="1"/>
  <c r="AJ337" i="13"/>
  <c r="AS337" i="13" s="1"/>
  <c r="CB336" i="13"/>
  <c r="BH337" i="13"/>
  <c r="J337" i="13"/>
  <c r="BQ337" i="13"/>
  <c r="BN337" i="13"/>
  <c r="N336" i="13"/>
  <c r="BC337" i="13" l="1"/>
  <c r="AV337" i="13"/>
  <c r="AY337" i="13" s="1"/>
  <c r="AI337" i="13"/>
  <c r="AR337" i="13" s="1"/>
  <c r="CA336" i="13"/>
  <c r="CD336" i="13" s="1"/>
  <c r="CE336" i="13" s="1"/>
  <c r="M337" i="13"/>
  <c r="S337" i="13"/>
  <c r="AB338" i="13" s="1"/>
  <c r="P548" i="7"/>
  <c r="K548" i="7"/>
  <c r="R548" i="7"/>
  <c r="O548" i="7"/>
  <c r="N548" i="7"/>
  <c r="J548" i="7"/>
  <c r="Q548" i="7"/>
  <c r="G548" i="7"/>
  <c r="H548" i="7"/>
  <c r="I548" i="7"/>
  <c r="BM337" i="13"/>
  <c r="I337" i="13"/>
  <c r="BP337" i="13"/>
  <c r="BW337" i="13" l="1"/>
  <c r="BZ337" i="13"/>
  <c r="BB337" i="13"/>
  <c r="AU337" i="13"/>
  <c r="AX337" i="13" s="1"/>
  <c r="BL337" i="13"/>
  <c r="BO337" i="13"/>
  <c r="H337" i="13"/>
  <c r="L337" i="13"/>
  <c r="R337" i="13"/>
  <c r="AA338" i="13" s="1"/>
  <c r="S548" i="7"/>
  <c r="K448" i="12" s="1"/>
  <c r="L448" i="12" s="1"/>
  <c r="M448" i="12" s="1"/>
  <c r="P337" i="13"/>
  <c r="L548" i="7"/>
  <c r="G448" i="12" s="1"/>
  <c r="BV337" i="13" l="1"/>
  <c r="BY337" i="13"/>
  <c r="H448" i="12"/>
  <c r="I448" i="12" s="1"/>
  <c r="BA337" i="13"/>
  <c r="BD337" i="13" s="1"/>
  <c r="AK338" i="13"/>
  <c r="AT338" i="13" s="1"/>
  <c r="CC337" i="13"/>
  <c r="O337" i="13"/>
  <c r="N449" i="12"/>
  <c r="K337" i="13"/>
  <c r="BR337" i="13"/>
  <c r="BS338" i="13" s="1"/>
  <c r="Q337" i="13"/>
  <c r="Z338" i="13" s="1"/>
  <c r="F548" i="7" s="1"/>
  <c r="BU337" i="13" l="1"/>
  <c r="BX337" i="13"/>
  <c r="J449" i="12"/>
  <c r="AW338" i="13"/>
  <c r="AZ338" i="13" s="1"/>
  <c r="AJ338" i="13"/>
  <c r="AS338" i="13" s="1"/>
  <c r="CB337" i="13"/>
  <c r="N337" i="13"/>
  <c r="BN338" i="13"/>
  <c r="J338" i="13"/>
  <c r="BQ338" i="13"/>
  <c r="BH338" i="13"/>
  <c r="BC338" i="13" l="1"/>
  <c r="AV338" i="13"/>
  <c r="AY338" i="13" s="1"/>
  <c r="AI338" i="13"/>
  <c r="AR338" i="13" s="1"/>
  <c r="CA337" i="13"/>
  <c r="CD337" i="13" s="1"/>
  <c r="BP338" i="13"/>
  <c r="BM338" i="13"/>
  <c r="I338" i="13"/>
  <c r="M338" i="13"/>
  <c r="S338" i="13"/>
  <c r="AB339" i="13" s="1"/>
  <c r="N549" i="7"/>
  <c r="K549" i="7"/>
  <c r="P549" i="7"/>
  <c r="Q549" i="7"/>
  <c r="I549" i="7"/>
  <c r="J549" i="7"/>
  <c r="O549" i="7"/>
  <c r="G549" i="7"/>
  <c r="R549" i="7"/>
  <c r="H549" i="7"/>
  <c r="BW338" i="13" l="1"/>
  <c r="BZ338" i="13"/>
  <c r="BB338" i="13"/>
  <c r="AU338" i="13"/>
  <c r="AX338" i="13" s="1"/>
  <c r="CE337" i="13"/>
  <c r="H338" i="13"/>
  <c r="BL338" i="13"/>
  <c r="BO338" i="13"/>
  <c r="L549" i="7"/>
  <c r="G449" i="12" s="1"/>
  <c r="L338" i="13"/>
  <c r="R338" i="13"/>
  <c r="AA339" i="13" s="1"/>
  <c r="S549" i="7"/>
  <c r="K449" i="12" s="1"/>
  <c r="L449" i="12" s="1"/>
  <c r="M449" i="12" s="1"/>
  <c r="P338" i="13"/>
  <c r="BV338" i="13" l="1"/>
  <c r="BY338" i="13"/>
  <c r="H449" i="12"/>
  <c r="I449" i="12" s="1"/>
  <c r="BA338" i="13"/>
  <c r="BD338" i="13" s="1"/>
  <c r="AK339" i="13"/>
  <c r="AT339" i="13" s="1"/>
  <c r="CC338" i="13"/>
  <c r="O338" i="13"/>
  <c r="N450" i="12"/>
  <c r="BR338" i="13"/>
  <c r="BS339" i="13" s="1"/>
  <c r="K338" i="13"/>
  <c r="Q338" i="13"/>
  <c r="Z339" i="13" s="1"/>
  <c r="F549" i="7" s="1"/>
  <c r="BU338" i="13" l="1"/>
  <c r="BX338" i="13"/>
  <c r="J450" i="12"/>
  <c r="AW339" i="13"/>
  <c r="AZ339" i="13" s="1"/>
  <c r="AJ339" i="13"/>
  <c r="AS339" i="13" s="1"/>
  <c r="CB338" i="13"/>
  <c r="J339" i="13"/>
  <c r="BN339" i="13"/>
  <c r="BQ339" i="13"/>
  <c r="N338" i="13"/>
  <c r="BH339" i="13"/>
  <c r="BC339" i="13" l="1"/>
  <c r="AV339" i="13"/>
  <c r="AY339" i="13" s="1"/>
  <c r="AI339" i="13"/>
  <c r="AR339" i="13" s="1"/>
  <c r="CA338" i="13"/>
  <c r="CD338" i="13" s="1"/>
  <c r="I339" i="13"/>
  <c r="BP339" i="13"/>
  <c r="BM339" i="13"/>
  <c r="M339" i="13"/>
  <c r="S339" i="13"/>
  <c r="AB340" i="13" s="1"/>
  <c r="K550" i="7"/>
  <c r="O550" i="7"/>
  <c r="I550" i="7"/>
  <c r="N550" i="7"/>
  <c r="Q550" i="7"/>
  <c r="J550" i="7"/>
  <c r="G550" i="7"/>
  <c r="P550" i="7"/>
  <c r="R550" i="7"/>
  <c r="H550" i="7"/>
  <c r="BW339" i="13" l="1"/>
  <c r="BZ339" i="13"/>
  <c r="BB339" i="13"/>
  <c r="AU339" i="13"/>
  <c r="AX339" i="13" s="1"/>
  <c r="CE338" i="13"/>
  <c r="H339" i="13"/>
  <c r="BO339" i="13"/>
  <c r="BL339" i="13"/>
  <c r="L550" i="7"/>
  <c r="G450" i="12" s="1"/>
  <c r="S550" i="7"/>
  <c r="K450" i="12" s="1"/>
  <c r="L450" i="12" s="1"/>
  <c r="M450" i="12" s="1"/>
  <c r="R339" i="13"/>
  <c r="AA340" i="13" s="1"/>
  <c r="L339" i="13"/>
  <c r="P339" i="13"/>
  <c r="BV339" i="13" l="1"/>
  <c r="BY339" i="13"/>
  <c r="H450" i="12"/>
  <c r="I450" i="12" s="1"/>
  <c r="BA339" i="13"/>
  <c r="BD339" i="13" s="1"/>
  <c r="AK340" i="13"/>
  <c r="AT340" i="13" s="1"/>
  <c r="CC339" i="13"/>
  <c r="K339" i="13"/>
  <c r="Q339" i="13"/>
  <c r="Z340" i="13" s="1"/>
  <c r="F550" i="7" s="1"/>
  <c r="BR339" i="13"/>
  <c r="BS340" i="13" s="1"/>
  <c r="N451" i="12"/>
  <c r="O339" i="13"/>
  <c r="BU339" i="13" l="1"/>
  <c r="BX339" i="13"/>
  <c r="J451" i="12"/>
  <c r="AW340" i="13"/>
  <c r="AZ340" i="13" s="1"/>
  <c r="AJ340" i="13"/>
  <c r="AS340" i="13" s="1"/>
  <c r="CB339" i="13"/>
  <c r="BQ340" i="13"/>
  <c r="BN340" i="13"/>
  <c r="J340" i="13"/>
  <c r="BH340" i="13"/>
  <c r="N339" i="13"/>
  <c r="BC340" i="13" l="1"/>
  <c r="AV340" i="13"/>
  <c r="AY340" i="13" s="1"/>
  <c r="AI340" i="13"/>
  <c r="AR340" i="13" s="1"/>
  <c r="CA339" i="13"/>
  <c r="CD339" i="13" s="1"/>
  <c r="CE339" i="13" s="1"/>
  <c r="N551" i="7"/>
  <c r="Q551" i="7"/>
  <c r="H551" i="7"/>
  <c r="G551" i="7"/>
  <c r="P551" i="7"/>
  <c r="J551" i="7"/>
  <c r="O551" i="7"/>
  <c r="R551" i="7"/>
  <c r="K551" i="7"/>
  <c r="I551" i="7"/>
  <c r="BP340" i="13"/>
  <c r="BM340" i="13"/>
  <c r="I340" i="13"/>
  <c r="M340" i="13"/>
  <c r="S340" i="13"/>
  <c r="AB341" i="13" s="1"/>
  <c r="BW340" i="13" l="1"/>
  <c r="BZ340" i="13"/>
  <c r="BB340" i="13"/>
  <c r="AU340" i="13"/>
  <c r="AX340" i="13" s="1"/>
  <c r="R340" i="13"/>
  <c r="AA341" i="13" s="1"/>
  <c r="L340" i="13"/>
  <c r="H340" i="13"/>
  <c r="BO340" i="13"/>
  <c r="BL340" i="13"/>
  <c r="L551" i="7"/>
  <c r="G451" i="12" s="1"/>
  <c r="P340" i="13"/>
  <c r="S551" i="7"/>
  <c r="K451" i="12" s="1"/>
  <c r="L451" i="12" s="1"/>
  <c r="M451" i="12" s="1"/>
  <c r="BV340" i="13" l="1"/>
  <c r="BY340" i="13"/>
  <c r="BA340" i="13"/>
  <c r="BD340" i="13" s="1"/>
  <c r="H451" i="12"/>
  <c r="I451" i="12" s="1"/>
  <c r="AK341" i="13"/>
  <c r="AT341" i="13" s="1"/>
  <c r="CC340" i="13"/>
  <c r="BR340" i="13"/>
  <c r="BS341" i="13" s="1"/>
  <c r="Q340" i="13"/>
  <c r="Z341" i="13" s="1"/>
  <c r="F551" i="7" s="1"/>
  <c r="K340" i="13"/>
  <c r="O340" i="13"/>
  <c r="N452" i="12"/>
  <c r="BU340" i="13" l="1"/>
  <c r="BX340" i="13"/>
  <c r="J452" i="12"/>
  <c r="AW341" i="13"/>
  <c r="AZ341" i="13" s="1"/>
  <c r="AJ341" i="13"/>
  <c r="AS341" i="13" s="1"/>
  <c r="CB340" i="13"/>
  <c r="BH341" i="13"/>
  <c r="N340" i="13"/>
  <c r="BN341" i="13"/>
  <c r="BQ341" i="13"/>
  <c r="J341" i="13"/>
  <c r="BC341" i="13" l="1"/>
  <c r="AV341" i="13"/>
  <c r="AY341" i="13" s="1"/>
  <c r="AI341" i="13"/>
  <c r="AR341" i="13" s="1"/>
  <c r="CA340" i="13"/>
  <c r="CD340" i="13" s="1"/>
  <c r="CE340" i="13" s="1"/>
  <c r="I341" i="13"/>
  <c r="BM341" i="13"/>
  <c r="BP341" i="13"/>
  <c r="O552" i="7"/>
  <c r="I552" i="7"/>
  <c r="P552" i="7"/>
  <c r="G552" i="7"/>
  <c r="R552" i="7"/>
  <c r="H552" i="7"/>
  <c r="Q552" i="7"/>
  <c r="J552" i="7"/>
  <c r="N552" i="7"/>
  <c r="K552" i="7"/>
  <c r="M341" i="13"/>
  <c r="S341" i="13"/>
  <c r="AB342" i="13" s="1"/>
  <c r="BW341" i="13" l="1"/>
  <c r="BZ341" i="13"/>
  <c r="BB341" i="13"/>
  <c r="AU341" i="13"/>
  <c r="AX341" i="13" s="1"/>
  <c r="S552" i="7"/>
  <c r="K452" i="12" s="1"/>
  <c r="L452" i="12" s="1"/>
  <c r="M452" i="12" s="1"/>
  <c r="BO341" i="13"/>
  <c r="H341" i="13"/>
  <c r="BL341" i="13"/>
  <c r="P341" i="13"/>
  <c r="L552" i="7"/>
  <c r="G452" i="12" s="1"/>
  <c r="R341" i="13"/>
  <c r="AA342" i="13" s="1"/>
  <c r="L341" i="13"/>
  <c r="BV341" i="13" l="1"/>
  <c r="BY341" i="13"/>
  <c r="H452" i="12"/>
  <c r="I452" i="12" s="1"/>
  <c r="BA341" i="13"/>
  <c r="BD341" i="13" s="1"/>
  <c r="AK342" i="13"/>
  <c r="AT342" i="13" s="1"/>
  <c r="CC341" i="13"/>
  <c r="O341" i="13"/>
  <c r="BR341" i="13"/>
  <c r="BS342" i="13" s="1"/>
  <c r="K341" i="13"/>
  <c r="Q341" i="13"/>
  <c r="Z342" i="13" s="1"/>
  <c r="F552" i="7" s="1"/>
  <c r="N453" i="12"/>
  <c r="BU341" i="13" l="1"/>
  <c r="BX341" i="13"/>
  <c r="J453" i="12"/>
  <c r="AW342" i="13"/>
  <c r="AZ342" i="13" s="1"/>
  <c r="AJ342" i="13"/>
  <c r="AS342" i="13" s="1"/>
  <c r="CB341" i="13"/>
  <c r="N341" i="13"/>
  <c r="BH342" i="13"/>
  <c r="J342" i="13"/>
  <c r="BQ342" i="13"/>
  <c r="BN342" i="13"/>
  <c r="BC342" i="13" l="1"/>
  <c r="AV342" i="13"/>
  <c r="AY342" i="13" s="1"/>
  <c r="AI342" i="13"/>
  <c r="AR342" i="13" s="1"/>
  <c r="CA341" i="13"/>
  <c r="CD341" i="13" s="1"/>
  <c r="CE341" i="13" s="1"/>
  <c r="BM342" i="13"/>
  <c r="BP342" i="13"/>
  <c r="I342" i="13"/>
  <c r="S342" i="13"/>
  <c r="AB343" i="13" s="1"/>
  <c r="M342" i="13"/>
  <c r="Q553" i="7"/>
  <c r="K553" i="7"/>
  <c r="G553" i="7"/>
  <c r="O553" i="7"/>
  <c r="I553" i="7"/>
  <c r="R553" i="7"/>
  <c r="P553" i="7"/>
  <c r="H553" i="7"/>
  <c r="J553" i="7"/>
  <c r="N553" i="7"/>
  <c r="BW342" i="13" l="1"/>
  <c r="BZ342" i="13"/>
  <c r="BB342" i="13"/>
  <c r="AU342" i="13"/>
  <c r="AX342" i="13" s="1"/>
  <c r="H342" i="13"/>
  <c r="BO342" i="13"/>
  <c r="BL342" i="13"/>
  <c r="P342" i="13"/>
  <c r="S553" i="7"/>
  <c r="K453" i="12" s="1"/>
  <c r="L453" i="12" s="1"/>
  <c r="M453" i="12" s="1"/>
  <c r="L553" i="7"/>
  <c r="G453" i="12" s="1"/>
  <c r="L342" i="13"/>
  <c r="R342" i="13"/>
  <c r="AA343" i="13" s="1"/>
  <c r="BV342" i="13" l="1"/>
  <c r="BY342" i="13"/>
  <c r="H453" i="12"/>
  <c r="I453" i="12" s="1"/>
  <c r="BA342" i="13"/>
  <c r="BD342" i="13" s="1"/>
  <c r="AK343" i="13"/>
  <c r="AT343" i="13" s="1"/>
  <c r="CC342" i="13"/>
  <c r="N454" i="12"/>
  <c r="K342" i="13"/>
  <c r="Q342" i="13"/>
  <c r="Z343" i="13" s="1"/>
  <c r="F553" i="7" s="1"/>
  <c r="BR342" i="13"/>
  <c r="BS343" i="13" s="1"/>
  <c r="O342" i="13"/>
  <c r="BU342" i="13" l="1"/>
  <c r="BX342" i="13"/>
  <c r="J454" i="12"/>
  <c r="AW343" i="13"/>
  <c r="AZ343" i="13" s="1"/>
  <c r="AJ343" i="13"/>
  <c r="AS343" i="13" s="1"/>
  <c r="CB342" i="13"/>
  <c r="N342" i="13"/>
  <c r="BH343" i="13"/>
  <c r="BQ343" i="13"/>
  <c r="BN343" i="13"/>
  <c r="J343" i="13"/>
  <c r="BC343" i="13" l="1"/>
  <c r="AV343" i="13"/>
  <c r="AY343" i="13" s="1"/>
  <c r="AI343" i="13"/>
  <c r="AR343" i="13" s="1"/>
  <c r="CA342" i="13"/>
  <c r="CD342" i="13" s="1"/>
  <c r="M343" i="13"/>
  <c r="S343" i="13"/>
  <c r="AB344" i="13" s="1"/>
  <c r="Q554" i="7"/>
  <c r="P554" i="7"/>
  <c r="N554" i="7"/>
  <c r="K554" i="7"/>
  <c r="R554" i="7"/>
  <c r="I554" i="7"/>
  <c r="H554" i="7"/>
  <c r="G554" i="7"/>
  <c r="J554" i="7"/>
  <c r="O554" i="7"/>
  <c r="BM343" i="13"/>
  <c r="BP343" i="13"/>
  <c r="I343" i="13"/>
  <c r="BW343" i="13" l="1"/>
  <c r="BZ343" i="13"/>
  <c r="BB343" i="13"/>
  <c r="H343" i="13"/>
  <c r="CE342" i="13"/>
  <c r="L343" i="13"/>
  <c r="R343" i="13"/>
  <c r="AA344" i="13" s="1"/>
  <c r="S554" i="7"/>
  <c r="K454" i="12" s="1"/>
  <c r="L454" i="12" s="1"/>
  <c r="M454" i="12" s="1"/>
  <c r="P343" i="13"/>
  <c r="L554" i="7"/>
  <c r="G454" i="12" s="1"/>
  <c r="BV343" i="13" l="1"/>
  <c r="BY343" i="13"/>
  <c r="H454" i="12"/>
  <c r="I454" i="12" s="1"/>
  <c r="AU343" i="13"/>
  <c r="AX343" i="13" s="1"/>
  <c r="BL343" i="13"/>
  <c r="BO343" i="13"/>
  <c r="AK344" i="13"/>
  <c r="AT344" i="13" s="1"/>
  <c r="CC343" i="13"/>
  <c r="N455" i="12"/>
  <c r="O343" i="13"/>
  <c r="BR343" i="13"/>
  <c r="BS344" i="13" s="1"/>
  <c r="Q343" i="13"/>
  <c r="Z344" i="13" s="1"/>
  <c r="F554" i="7" s="1"/>
  <c r="K343" i="13"/>
  <c r="BU343" i="13" l="1"/>
  <c r="BX343" i="13"/>
  <c r="J455" i="12"/>
  <c r="BA343" i="13"/>
  <c r="BD343" i="13" s="1"/>
  <c r="AW344" i="13"/>
  <c r="AZ344" i="13" s="1"/>
  <c r="AJ344" i="13"/>
  <c r="AS344" i="13" s="1"/>
  <c r="CB343" i="13"/>
  <c r="BH344" i="13"/>
  <c r="N343" i="13"/>
  <c r="BQ344" i="13"/>
  <c r="J344" i="13"/>
  <c r="BN344" i="13"/>
  <c r="BC344" i="13" l="1"/>
  <c r="AV344" i="13"/>
  <c r="AY344" i="13" s="1"/>
  <c r="AI344" i="13"/>
  <c r="AR344" i="13" s="1"/>
  <c r="CA343" i="13"/>
  <c r="CD343" i="13" s="1"/>
  <c r="R555" i="7"/>
  <c r="G555" i="7"/>
  <c r="P555" i="7"/>
  <c r="J555" i="7"/>
  <c r="I555" i="7"/>
  <c r="N555" i="7"/>
  <c r="H555" i="7"/>
  <c r="Q555" i="7"/>
  <c r="O555" i="7"/>
  <c r="K555" i="7"/>
  <c r="M344" i="13"/>
  <c r="S344" i="13"/>
  <c r="AB345" i="13" s="1"/>
  <c r="BP344" i="13"/>
  <c r="I344" i="13"/>
  <c r="BM344" i="13"/>
  <c r="BW344" i="13" l="1"/>
  <c r="BZ344" i="13"/>
  <c r="BB344" i="13"/>
  <c r="AU344" i="13"/>
  <c r="AX344" i="13" s="1"/>
  <c r="CE343" i="13"/>
  <c r="R344" i="13"/>
  <c r="AA345" i="13" s="1"/>
  <c r="L344" i="13"/>
  <c r="S555" i="7"/>
  <c r="K455" i="12" s="1"/>
  <c r="L455" i="12" s="1"/>
  <c r="M455" i="12" s="1"/>
  <c r="H344" i="13"/>
  <c r="BO344" i="13"/>
  <c r="BL344" i="13"/>
  <c r="P344" i="13"/>
  <c r="L555" i="7"/>
  <c r="G455" i="12" s="1"/>
  <c r="BV344" i="13" l="1"/>
  <c r="BY344" i="13"/>
  <c r="H455" i="12"/>
  <c r="I455" i="12" s="1"/>
  <c r="BA344" i="13"/>
  <c r="BD344" i="13" s="1"/>
  <c r="AK345" i="13"/>
  <c r="AT345" i="13" s="1"/>
  <c r="CC344" i="13"/>
  <c r="N456" i="12"/>
  <c r="O344" i="13"/>
  <c r="BR344" i="13"/>
  <c r="BS345" i="13" s="1"/>
  <c r="K344" i="13"/>
  <c r="Q344" i="13"/>
  <c r="Z345" i="13" s="1"/>
  <c r="F555" i="7" s="1"/>
  <c r="BU344" i="13" l="1"/>
  <c r="BX344" i="13"/>
  <c r="J456" i="12"/>
  <c r="AW345" i="13"/>
  <c r="AZ345" i="13" s="1"/>
  <c r="AJ345" i="13"/>
  <c r="AS345" i="13" s="1"/>
  <c r="CB344" i="13"/>
  <c r="N344" i="13"/>
  <c r="BH345" i="13"/>
  <c r="BQ345" i="13"/>
  <c r="BN345" i="13"/>
  <c r="J345" i="13"/>
  <c r="BC345" i="13" l="1"/>
  <c r="AV345" i="13"/>
  <c r="AY345" i="13" s="1"/>
  <c r="AI345" i="13"/>
  <c r="AR345" i="13" s="1"/>
  <c r="CA344" i="13"/>
  <c r="CD344" i="13" s="1"/>
  <c r="R556" i="7"/>
  <c r="N556" i="7"/>
  <c r="Q556" i="7"/>
  <c r="K556" i="7"/>
  <c r="P556" i="7"/>
  <c r="G556" i="7"/>
  <c r="H556" i="7"/>
  <c r="O556" i="7"/>
  <c r="J556" i="7"/>
  <c r="I556" i="7"/>
  <c r="I345" i="13"/>
  <c r="BM345" i="13"/>
  <c r="BP345" i="13"/>
  <c r="S345" i="13"/>
  <c r="AB346" i="13" s="1"/>
  <c r="M345" i="13"/>
  <c r="BW345" i="13" l="1"/>
  <c r="BZ345" i="13"/>
  <c r="BB345" i="13"/>
  <c r="AU345" i="13"/>
  <c r="AX345" i="13" s="1"/>
  <c r="CE344" i="13"/>
  <c r="L556" i="7"/>
  <c r="G456" i="12" s="1"/>
  <c r="S556" i="7"/>
  <c r="K456" i="12" s="1"/>
  <c r="L456" i="12" s="1"/>
  <c r="M456" i="12" s="1"/>
  <c r="P345" i="13"/>
  <c r="H345" i="13"/>
  <c r="BO345" i="13"/>
  <c r="BL345" i="13"/>
  <c r="L345" i="13"/>
  <c r="R345" i="13"/>
  <c r="AA346" i="13" s="1"/>
  <c r="BV345" i="13" l="1"/>
  <c r="BY345" i="13"/>
  <c r="BA345" i="13"/>
  <c r="BD345" i="13" s="1"/>
  <c r="H456" i="12"/>
  <c r="I456" i="12" s="1"/>
  <c r="AK346" i="13"/>
  <c r="AT346" i="13" s="1"/>
  <c r="CC345" i="13"/>
  <c r="O345" i="13"/>
  <c r="BR345" i="13"/>
  <c r="BS346" i="13" s="1"/>
  <c r="K345" i="13"/>
  <c r="Q345" i="13"/>
  <c r="Z346" i="13" s="1"/>
  <c r="F556" i="7" s="1"/>
  <c r="BU345" i="13" l="1"/>
  <c r="BX345" i="13"/>
  <c r="AW346" i="13"/>
  <c r="AZ346" i="13" s="1"/>
  <c r="AJ346" i="13"/>
  <c r="AS346" i="13" s="1"/>
  <c r="CB345" i="13"/>
  <c r="BH346" i="13"/>
  <c r="J346" i="13"/>
  <c r="BQ346" i="13"/>
  <c r="BN346" i="13"/>
  <c r="N345" i="13"/>
  <c r="BC346" i="13" l="1"/>
  <c r="BC3" i="13" s="1"/>
  <c r="AV346" i="13"/>
  <c r="AY346" i="13" s="1"/>
  <c r="AI346" i="13"/>
  <c r="AR346" i="13" s="1"/>
  <c r="CA345" i="13"/>
  <c r="CD345" i="13" s="1"/>
  <c r="I346" i="13"/>
  <c r="BP346" i="13"/>
  <c r="BM346" i="13"/>
  <c r="S346" i="13"/>
  <c r="M346" i="13"/>
  <c r="BW346" i="13" l="1"/>
  <c r="BZ346" i="13"/>
  <c r="BB346" i="13"/>
  <c r="BB3" i="13" s="1"/>
  <c r="AU346" i="13"/>
  <c r="AX346" i="13" s="1"/>
  <c r="CE345" i="13"/>
  <c r="P346" i="13"/>
  <c r="BO346" i="13"/>
  <c r="H346" i="13"/>
  <c r="BL346" i="13"/>
  <c r="L346" i="13"/>
  <c r="R346" i="13"/>
  <c r="BV346" i="13" l="1"/>
  <c r="BY346" i="13"/>
  <c r="BA346" i="13"/>
  <c r="CC346" i="13"/>
  <c r="BR346" i="13"/>
  <c r="Q346" i="13"/>
  <c r="K346" i="13"/>
  <c r="O346" i="13"/>
  <c r="BD346" i="13" l="1"/>
  <c r="BD3" i="13" s="1"/>
  <c r="BA3" i="13"/>
  <c r="BU346" i="13"/>
  <c r="BX346" i="13"/>
  <c r="CB346" i="13"/>
  <c r="N346" i="13"/>
  <c r="CA346" i="13" l="1"/>
  <c r="CD346" i="13" s="1"/>
  <c r="CE346" i="13" s="1"/>
  <c r="CE5" i="13" s="1"/>
</calcChain>
</file>

<file path=xl/sharedStrings.xml><?xml version="1.0" encoding="utf-8"?>
<sst xmlns="http://schemas.openxmlformats.org/spreadsheetml/2006/main" count="209" uniqueCount="86">
  <si>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</si>
  <si>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</si>
  <si>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</si>
  <si>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</si>
  <si>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</si>
  <si>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</si>
  <si>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</si>
  <si>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</si>
  <si>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</si>
  <si>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</si>
  <si>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</si>
  <si>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</si>
  <si>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</si>
  <si>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</si>
  <si>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</si>
  <si>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</si>
  <si>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</si>
  <si>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</si>
  <si>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</si>
  <si>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</si>
  <si>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</si>
  <si>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</si>
  <si>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Population</t>
  </si>
  <si>
    <t>GDP</t>
  </si>
  <si>
    <t>Energy</t>
  </si>
  <si>
    <t>Rich</t>
  </si>
  <si>
    <t>Middle</t>
  </si>
  <si>
    <t>Poor</t>
  </si>
  <si>
    <t>million people</t>
  </si>
  <si>
    <t>billion US dollar</t>
  </si>
  <si>
    <t>million tonnes of oil equivalent</t>
  </si>
  <si>
    <t>million tonnes of carbon dioxide</t>
  </si>
  <si>
    <t>Population growth</t>
  </si>
  <si>
    <t>GDP/capita</t>
  </si>
  <si>
    <t>Income growth</t>
  </si>
  <si>
    <t>dollar per person per year</t>
  </si>
  <si>
    <t>percent</t>
  </si>
  <si>
    <t>Energy intensity</t>
  </si>
  <si>
    <t>TOE/dollar</t>
  </si>
  <si>
    <t>Intensity change</t>
  </si>
  <si>
    <t>Carbon intensity</t>
  </si>
  <si>
    <t>tCO2/TOE</t>
  </si>
  <si>
    <t>percentage</t>
  </si>
  <si>
    <r>
      <t>observed/</t>
    </r>
    <r>
      <rPr>
        <sz val="11"/>
        <color rgb="FFFF0000"/>
        <rFont val="Calibri"/>
        <family val="2"/>
        <scheme val="minor"/>
      </rPr>
      <t>modelled</t>
    </r>
  </si>
  <si>
    <t>Capital</t>
  </si>
  <si>
    <t>Total factor productivity</t>
  </si>
  <si>
    <t>Output</t>
  </si>
  <si>
    <t>Investment</t>
  </si>
  <si>
    <t>Technological progress</t>
  </si>
  <si>
    <t>Emission reduction</t>
  </si>
  <si>
    <t>Relative abatement costs</t>
  </si>
  <si>
    <t>Total abatement costs</t>
  </si>
  <si>
    <t>Marginal abatement costs</t>
  </si>
  <si>
    <t>fraction GDP</t>
  </si>
  <si>
    <t>fraction</t>
  </si>
  <si>
    <t>billion dollar</t>
  </si>
  <si>
    <t>dollar per tonne of CO2</t>
  </si>
  <si>
    <t>World</t>
  </si>
  <si>
    <t>perturbed</t>
  </si>
  <si>
    <t>extra emissions</t>
  </si>
  <si>
    <t>difference</t>
  </si>
  <si>
    <t>Ramsey rate</t>
  </si>
  <si>
    <t>Ramsey factor</t>
  </si>
  <si>
    <t>Discount factor</t>
  </si>
  <si>
    <t>Ramsey discount</t>
  </si>
  <si>
    <t>bln $</t>
  </si>
  <si>
    <t>Social cost of carbon</t>
  </si>
  <si>
    <t>dollar per tonne of carbon</t>
  </si>
  <si>
    <t>Consumption per capita</t>
  </si>
  <si>
    <t>Utility</t>
  </si>
  <si>
    <t>NPV</t>
  </si>
  <si>
    <t>Impact of climate change</t>
  </si>
  <si>
    <t>rich</t>
  </si>
  <si>
    <t>mid</t>
  </si>
  <si>
    <t>poor</t>
  </si>
  <si>
    <t>Coop</t>
  </si>
  <si>
    <t>NonCoop</t>
  </si>
  <si>
    <t>assuming other regions do not act</t>
  </si>
  <si>
    <t>assuming other regions act as in previous iteration</t>
  </si>
  <si>
    <t>14.11.1</t>
  </si>
  <si>
    <t>14.11.2</t>
  </si>
  <si>
    <t>world</t>
  </si>
  <si>
    <t>Diff</t>
  </si>
  <si>
    <t>YpC,2015</t>
  </si>
  <si>
    <t>dU/dC</t>
  </si>
  <si>
    <t>WTAC, WTP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</si>
</sst>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0.0000"/>
    <numFmt numFmtId="167" formatCode="0.000000"/>
    <numFmt numFmtId="168" formatCode="0.0%"/>
    <numFmt numFmtId="169" formatCode="0.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1" fontId="0" fillId="0" borderId="0" xfId="0" applyNumberFormat="1"/>
    <xf numFmtId="0" fontId="0" fillId="0" borderId="0" xfId="0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 applyFill="1"/>
    <xf numFmtId="164" fontId="18" fillId="0" borderId="0" xfId="0" applyNumberFormat="1" applyFont="1"/>
    <xf numFmtId="164" fontId="18" fillId="0" borderId="0" xfId="0" applyNumberFormat="1" applyFont="1" applyFill="1" applyBorder="1" applyAlignment="1">
      <alignment wrapText="1"/>
    </xf>
    <xf numFmtId="0" fontId="0" fillId="0" borderId="0" xfId="0" applyFont="1"/>
    <xf numFmtId="164" fontId="0" fillId="0" borderId="0" xfId="0" applyNumberFormat="1" applyFont="1"/>
    <xf numFmtId="10" fontId="0" fillId="0" borderId="0" xfId="0" applyNumberFormat="1"/>
    <xf numFmtId="2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10" fontId="14" fillId="0" borderId="0" xfId="0" applyNumberFormat="1" applyFont="1"/>
    <xf numFmtId="2" fontId="14" fillId="0" borderId="0" xfId="0" applyNumberFormat="1" applyFont="1"/>
    <xf numFmtId="166" fontId="0" fillId="0" borderId="0" xfId="0" applyNumberFormat="1"/>
    <xf numFmtId="9" fontId="0" fillId="0" borderId="0" xfId="0" applyNumberFormat="1"/>
    <xf numFmtId="167" fontId="0" fillId="0" borderId="0" xfId="0" applyNumberFormat="1"/>
    <xf numFmtId="2" fontId="0" fillId="0" borderId="0" xfId="0" quotePrefix="1" applyNumberFormat="1"/>
    <xf numFmtId="168" fontId="0" fillId="0" borderId="0" xfId="0" applyNumberForma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10"/>
  <sheetViews>
    <sheetView workbookViewId="0">
      <pane xSplit="5" ySplit="5" topLeftCell="F539" activePane="bottomRight" state="frozen"/>
      <selection pane="topRight" activeCell="F1" sqref="F1"/>
      <selection pane="bottomLeft" activeCell="A6" sqref="A6"/>
      <selection pane="bottomRight" activeCell="F266" sqref="F266:F556"/>
    </sheetView>
  </sheetViews>
  <sheetFormatPr defaultRowHeight="15" x14ac:dyDescent="0.25"/>
  <cols>
    <col min="1" max="5" width="9.140625" style="2"/>
    <col min="6" max="6" width="10" style="2" bestFit="1" customWidth="1"/>
    <col min="7" max="11" width="9.140625" style="2"/>
    <col min="12" max="13" width="9.42578125" style="2" customWidth="1"/>
    <col min="14" max="16384" width="9.140625" style="2"/>
  </cols>
  <sheetData>
    <row r="1" spans="1:38" x14ac:dyDescent="0.25">
      <c r="A1" s="2" t="s">
        <v>10</v>
      </c>
      <c r="G1" s="2" t="s">
        <v>11</v>
      </c>
      <c r="M1" s="2" t="s">
        <v>58</v>
      </c>
    </row>
    <row r="2" spans="1:38" x14ac:dyDescent="0.25">
      <c r="A2" s="2" t="s">
        <v>9</v>
      </c>
      <c r="B2" s="2" t="s">
        <v>5</v>
      </c>
      <c r="C2" s="2" t="s">
        <v>9</v>
      </c>
      <c r="D2" s="2" t="s">
        <v>5</v>
      </c>
      <c r="E2" s="2" t="s">
        <v>9</v>
      </c>
      <c r="F2" s="2" t="s">
        <v>8</v>
      </c>
      <c r="G2" s="2" t="s">
        <v>0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  <c r="M2" s="2" t="s">
        <v>59</v>
      </c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S2" s="2" t="s">
        <v>5</v>
      </c>
    </row>
    <row r="3" spans="1:38" x14ac:dyDescent="0.25">
      <c r="B3" s="2" t="s">
        <v>6</v>
      </c>
      <c r="D3" s="2" t="s">
        <v>6</v>
      </c>
      <c r="F3" s="2" t="s">
        <v>7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  <c r="N3" s="2" t="s">
        <v>6</v>
      </c>
      <c r="O3" s="2" t="s">
        <v>6</v>
      </c>
      <c r="P3" s="2" t="s">
        <v>6</v>
      </c>
      <c r="Q3" s="2" t="s">
        <v>6</v>
      </c>
      <c r="R3" s="2" t="s">
        <v>6</v>
      </c>
      <c r="S3" s="2" t="s">
        <v>6</v>
      </c>
    </row>
    <row r="4" spans="1:38" x14ac:dyDescent="0.25">
      <c r="G4" s="2">
        <v>0.13</v>
      </c>
      <c r="H4" s="2">
        <v>0.2</v>
      </c>
      <c r="I4" s="2">
        <v>0.32</v>
      </c>
      <c r="J4" s="2">
        <v>0.25</v>
      </c>
      <c r="K4" s="2">
        <v>0.1</v>
      </c>
      <c r="L4" s="2">
        <f>1/2.13</f>
        <v>0.46948356807511737</v>
      </c>
      <c r="N4" s="2">
        <f>G4</f>
        <v>0.13</v>
      </c>
      <c r="O4" s="2">
        <f t="shared" ref="O4:S4" si="0">H4</f>
        <v>0.2</v>
      </c>
      <c r="P4" s="2">
        <f t="shared" si="0"/>
        <v>0.32</v>
      </c>
      <c r="Q4" s="2">
        <f t="shared" si="0"/>
        <v>0.25</v>
      </c>
      <c r="R4" s="2">
        <f t="shared" si="0"/>
        <v>0.1</v>
      </c>
      <c r="S4" s="2">
        <f t="shared" si="0"/>
        <v>0.46948356807511737</v>
      </c>
    </row>
    <row r="5" spans="1:38" x14ac:dyDescent="0.25">
      <c r="H5" s="2">
        <f>1-EXP(-1/363)</f>
        <v>2.7510298994511961E-3</v>
      </c>
      <c r="I5" s="2">
        <f>1-EXP(-1/74)</f>
        <v>1.3422615899161938E-2</v>
      </c>
      <c r="J5" s="2">
        <f>1-EXP(-1/17)</f>
        <v>5.7126856145125027E-2</v>
      </c>
      <c r="K5" s="2">
        <f>1-EXP(-1/2)</f>
        <v>0.39346934028736658</v>
      </c>
      <c r="L5" s="2">
        <v>275</v>
      </c>
      <c r="O5" s="2">
        <f t="shared" ref="O5" si="1">H5</f>
        <v>2.7510298994511961E-3</v>
      </c>
      <c r="P5" s="2">
        <f t="shared" ref="P5" si="2">I5</f>
        <v>1.3422615899161938E-2</v>
      </c>
      <c r="Q5" s="2">
        <f t="shared" ref="Q5" si="3">J5</f>
        <v>5.7126856145125027E-2</v>
      </c>
      <c r="R5" s="2">
        <f t="shared" ref="R5" si="4">K5</f>
        <v>0.39346934028736658</v>
      </c>
      <c r="S5" s="2">
        <f t="shared" ref="S5" si="5">L5</f>
        <v>275</v>
      </c>
    </row>
    <row r="6" spans="1:38" x14ac:dyDescent="0.25">
      <c r="A6" s="6">
        <v>2006</v>
      </c>
      <c r="B6" s="6">
        <v>378.7</v>
      </c>
      <c r="C6" s="10">
        <v>1976.3688999999999</v>
      </c>
      <c r="D6" s="10">
        <v>328.86099999999999</v>
      </c>
      <c r="E6" s="2">
        <v>1750</v>
      </c>
      <c r="F6" s="2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f>SUM(G6:K6,L$5)</f>
        <v>275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>SUM(N6:R6,S$5)</f>
        <v>275</v>
      </c>
      <c r="T6" s="3"/>
      <c r="U6" s="3"/>
      <c r="V6" s="3"/>
      <c r="X6" s="3"/>
      <c r="Y6" s="3"/>
      <c r="Z6" s="3"/>
      <c r="AA6" s="3"/>
      <c r="AB6" s="3"/>
      <c r="AC6" s="3"/>
      <c r="AD6" s="3"/>
      <c r="AF6" s="3"/>
      <c r="AG6" s="3"/>
      <c r="AH6" s="3"/>
      <c r="AI6" s="3"/>
      <c r="AJ6" s="3"/>
      <c r="AK6" s="3"/>
      <c r="AL6" s="3"/>
    </row>
    <row r="7" spans="1:38" x14ac:dyDescent="0.25">
      <c r="A7" s="6">
        <v>2005</v>
      </c>
      <c r="B7" s="6">
        <v>376.7</v>
      </c>
      <c r="C7" s="10">
        <v>1976.4536000000001</v>
      </c>
      <c r="D7" s="10">
        <v>328.988</v>
      </c>
      <c r="E7" s="2">
        <v>1751</v>
      </c>
      <c r="F7" s="2">
        <v>3</v>
      </c>
      <c r="G7" s="3">
        <f t="shared" ref="G7:K22" si="6">G6*(1-G$5)+G$4*$F6*$L$4/1000</f>
        <v>0</v>
      </c>
      <c r="H7" s="3">
        <f t="shared" si="6"/>
        <v>0</v>
      </c>
      <c r="I7" s="3">
        <f t="shared" si="6"/>
        <v>0</v>
      </c>
      <c r="J7" s="3">
        <f t="shared" si="6"/>
        <v>0</v>
      </c>
      <c r="K7" s="3">
        <f t="shared" si="6"/>
        <v>0</v>
      </c>
      <c r="L7" s="3">
        <f t="shared" ref="L7:L70" si="7">SUM(G7:K7,L$5)</f>
        <v>275</v>
      </c>
      <c r="M7" s="3">
        <v>0</v>
      </c>
      <c r="N7" s="3">
        <f>N6*(1-N$5)+N$4*($F6+$M6)*$L$4/1000</f>
        <v>0</v>
      </c>
      <c r="O7" s="3">
        <f t="shared" ref="O7:O70" si="8">O6*(1-O$5)+O$4*($F6+$M6)*$L$4/1000</f>
        <v>0</v>
      </c>
      <c r="P7" s="3">
        <f t="shared" ref="P7:P70" si="9">P6*(1-P$5)+P$4*($F6+$M6)*$L$4/1000</f>
        <v>0</v>
      </c>
      <c r="Q7" s="3">
        <f t="shared" ref="Q7:Q70" si="10">Q6*(1-Q$5)+Q$4*($F6+$M6)*$L$4/1000</f>
        <v>0</v>
      </c>
      <c r="R7" s="3">
        <f t="shared" ref="R7:R70" si="11">R6*(1-R$5)+R$4*($F6+$M6)*$L$4/1000</f>
        <v>0</v>
      </c>
      <c r="S7" s="3">
        <f t="shared" ref="S7" si="12">SUM(N7:R7,S$5)</f>
        <v>275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25">
      <c r="A8" s="6">
        <v>2004</v>
      </c>
      <c r="B8" s="6">
        <v>374.7</v>
      </c>
      <c r="C8" s="10">
        <v>1976.5355</v>
      </c>
      <c r="D8" s="10">
        <v>329.65300000000002</v>
      </c>
      <c r="E8" s="2">
        <v>1752</v>
      </c>
      <c r="F8" s="2">
        <v>3</v>
      </c>
      <c r="G8" s="3">
        <f t="shared" si="6"/>
        <v>1.8309859154929577E-4</v>
      </c>
      <c r="H8" s="3">
        <f t="shared" si="6"/>
        <v>2.8169014084507049E-4</v>
      </c>
      <c r="I8" s="3">
        <f t="shared" si="6"/>
        <v>4.5070422535211269E-4</v>
      </c>
      <c r="J8" s="3">
        <f t="shared" si="6"/>
        <v>3.5211267605633799E-4</v>
      </c>
      <c r="K8" s="3">
        <f t="shared" si="6"/>
        <v>1.4084507042253525E-4</v>
      </c>
      <c r="L8" s="3">
        <f t="shared" si="7"/>
        <v>275.00140845070422</v>
      </c>
      <c r="M8" s="3">
        <v>0</v>
      </c>
      <c r="N8" s="3">
        <f t="shared" ref="N8:N71" si="13">N7*(1-N$5)+N$4*($F7+$M7)*$L$4/1000</f>
        <v>1.8309859154929577E-4</v>
      </c>
      <c r="O8" s="3">
        <f t="shared" si="8"/>
        <v>2.8169014084507049E-4</v>
      </c>
      <c r="P8" s="3">
        <f t="shared" si="9"/>
        <v>4.5070422535211269E-4</v>
      </c>
      <c r="Q8" s="3">
        <f t="shared" si="10"/>
        <v>3.5211267605633799E-4</v>
      </c>
      <c r="R8" s="3">
        <f t="shared" si="11"/>
        <v>1.4084507042253525E-4</v>
      </c>
      <c r="S8" s="3">
        <f t="shared" ref="S8:S71" si="14">SUM(N8:R8,S$5)</f>
        <v>275.00140845070422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x14ac:dyDescent="0.25">
      <c r="A9" s="6">
        <v>2003</v>
      </c>
      <c r="B9" s="6">
        <v>372.78</v>
      </c>
      <c r="C9" s="10">
        <v>1976.6202000000001</v>
      </c>
      <c r="D9" s="10">
        <v>330.55</v>
      </c>
      <c r="E9" s="2">
        <v>1753</v>
      </c>
      <c r="F9" s="2">
        <v>3</v>
      </c>
      <c r="G9" s="3">
        <f t="shared" si="6"/>
        <v>3.6619718309859154E-4</v>
      </c>
      <c r="H9" s="3">
        <f t="shared" si="6"/>
        <v>5.626053436902955E-4</v>
      </c>
      <c r="I9" s="3">
        <f t="shared" si="6"/>
        <v>8.9535882100319464E-4</v>
      </c>
      <c r="J9" s="3">
        <f t="shared" si="6"/>
        <v>6.8411026192073058E-4</v>
      </c>
      <c r="K9" s="3">
        <f t="shared" si="6"/>
        <v>2.2627192390318784E-4</v>
      </c>
      <c r="L9" s="3">
        <f t="shared" si="7"/>
        <v>275.00273454353362</v>
      </c>
      <c r="M9" s="3">
        <v>0</v>
      </c>
      <c r="N9" s="3">
        <f t="shared" si="13"/>
        <v>3.6619718309859154E-4</v>
      </c>
      <c r="O9" s="3">
        <f t="shared" si="8"/>
        <v>5.626053436902955E-4</v>
      </c>
      <c r="P9" s="3">
        <f t="shared" si="9"/>
        <v>8.9535882100319464E-4</v>
      </c>
      <c r="Q9" s="3">
        <f t="shared" si="10"/>
        <v>6.8411026192073058E-4</v>
      </c>
      <c r="R9" s="3">
        <f t="shared" si="11"/>
        <v>2.2627192390318784E-4</v>
      </c>
      <c r="S9" s="3">
        <f t="shared" si="14"/>
        <v>275.00273454353362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25">
      <c r="A10" s="6">
        <v>2002</v>
      </c>
      <c r="B10" s="6">
        <v>370.5</v>
      </c>
      <c r="C10" s="10">
        <v>1976.7049</v>
      </c>
      <c r="D10" s="10">
        <v>330.87200000000001</v>
      </c>
      <c r="E10" s="2">
        <v>1754</v>
      </c>
      <c r="F10" s="2">
        <v>3</v>
      </c>
      <c r="G10" s="3">
        <f t="shared" si="6"/>
        <v>5.4929577464788728E-4</v>
      </c>
      <c r="H10" s="3">
        <f t="shared" si="6"/>
        <v>8.4274774041328301E-4</v>
      </c>
      <c r="I10" s="3">
        <f t="shared" si="6"/>
        <v>1.334044988809055E-3</v>
      </c>
      <c r="J10" s="3">
        <f t="shared" si="6"/>
        <v>9.9714186945691922E-4</v>
      </c>
      <c r="K10" s="3">
        <f t="shared" si="6"/>
        <v>2.7808592970198257E-4</v>
      </c>
      <c r="L10" s="3">
        <f t="shared" si="7"/>
        <v>275.004001316303</v>
      </c>
      <c r="M10" s="3">
        <v>0</v>
      </c>
      <c r="N10" s="3">
        <f t="shared" si="13"/>
        <v>5.4929577464788728E-4</v>
      </c>
      <c r="O10" s="3">
        <f t="shared" si="8"/>
        <v>8.4274774041328301E-4</v>
      </c>
      <c r="P10" s="3">
        <f t="shared" si="9"/>
        <v>1.334044988809055E-3</v>
      </c>
      <c r="Q10" s="3">
        <f t="shared" si="10"/>
        <v>9.9714186945691922E-4</v>
      </c>
      <c r="R10" s="3">
        <f t="shared" si="11"/>
        <v>2.7808592970198257E-4</v>
      </c>
      <c r="S10" s="3">
        <f t="shared" si="14"/>
        <v>275.004001316303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25">
      <c r="A11" s="6">
        <v>2001</v>
      </c>
      <c r="B11" s="6">
        <v>368.33</v>
      </c>
      <c r="C11" s="10">
        <v>1976.7869000000001</v>
      </c>
      <c r="D11" s="10">
        <v>330.899</v>
      </c>
      <c r="E11" s="2">
        <v>1755</v>
      </c>
      <c r="F11" s="2">
        <v>3</v>
      </c>
      <c r="G11" s="3">
        <f t="shared" si="6"/>
        <v>7.3239436619718307E-4</v>
      </c>
      <c r="H11" s="3">
        <f t="shared" si="6"/>
        <v>1.1221194570267816E-3</v>
      </c>
      <c r="I11" s="3">
        <f t="shared" si="6"/>
        <v>1.766842840684182E-3</v>
      </c>
      <c r="J11" s="3">
        <f t="shared" si="6"/>
        <v>1.2922909653805107E-3</v>
      </c>
      <c r="K11" s="3">
        <f t="shared" si="6"/>
        <v>3.0951271282147975E-4</v>
      </c>
      <c r="L11" s="3">
        <f t="shared" si="7"/>
        <v>275.0052231603421</v>
      </c>
      <c r="M11" s="3">
        <v>0</v>
      </c>
      <c r="N11" s="3">
        <f t="shared" si="13"/>
        <v>7.3239436619718307E-4</v>
      </c>
      <c r="O11" s="3">
        <f t="shared" si="8"/>
        <v>1.1221194570267816E-3</v>
      </c>
      <c r="P11" s="3">
        <f t="shared" si="9"/>
        <v>1.766842840684182E-3</v>
      </c>
      <c r="Q11" s="3">
        <f t="shared" si="10"/>
        <v>1.2922909653805107E-3</v>
      </c>
      <c r="R11" s="3">
        <f t="shared" si="11"/>
        <v>3.0951271282147975E-4</v>
      </c>
      <c r="S11" s="3">
        <f t="shared" si="14"/>
        <v>275.0052231603421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25">
      <c r="A12" s="6">
        <v>2000</v>
      </c>
      <c r="B12" s="6">
        <v>366.82</v>
      </c>
      <c r="C12" s="10">
        <v>1976.8715999999999</v>
      </c>
      <c r="D12" s="10">
        <v>330.88299999999998</v>
      </c>
      <c r="E12" s="2">
        <v>1756</v>
      </c>
      <c r="F12" s="2">
        <v>3</v>
      </c>
      <c r="G12" s="3">
        <f t="shared" si="6"/>
        <v>9.1549295774647887E-4</v>
      </c>
      <c r="H12" s="3">
        <f t="shared" si="6"/>
        <v>1.4007226136948155E-3</v>
      </c>
      <c r="I12" s="3">
        <f t="shared" si="6"/>
        <v>2.1938314132316067E-3</v>
      </c>
      <c r="J12" s="3">
        <f t="shared" si="6"/>
        <v>1.5705791213599116E-3</v>
      </c>
      <c r="K12" s="3">
        <f t="shared" si="6"/>
        <v>3.2857402031959419E-4</v>
      </c>
      <c r="L12" s="3">
        <f t="shared" si="7"/>
        <v>275.00640920012637</v>
      </c>
      <c r="M12" s="3">
        <v>0</v>
      </c>
      <c r="N12" s="3">
        <f t="shared" si="13"/>
        <v>9.1549295774647887E-4</v>
      </c>
      <c r="O12" s="3">
        <f t="shared" si="8"/>
        <v>1.4007226136948155E-3</v>
      </c>
      <c r="P12" s="3">
        <f t="shared" si="9"/>
        <v>2.1938314132316067E-3</v>
      </c>
      <c r="Q12" s="3">
        <f t="shared" si="10"/>
        <v>1.5705791213599116E-3</v>
      </c>
      <c r="R12" s="3">
        <f t="shared" si="11"/>
        <v>3.2857402031959419E-4</v>
      </c>
      <c r="S12" s="3">
        <f t="shared" si="14"/>
        <v>275.00640920012637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25">
      <c r="A13" s="6">
        <v>1999</v>
      </c>
      <c r="B13" s="6">
        <v>365.54</v>
      </c>
      <c r="C13" s="10">
        <v>1976.9536000000001</v>
      </c>
      <c r="D13" s="10">
        <v>330.67700000000002</v>
      </c>
      <c r="E13" s="2">
        <v>1757</v>
      </c>
      <c r="F13" s="2">
        <v>3</v>
      </c>
      <c r="G13" s="3">
        <f t="shared" si="6"/>
        <v>1.0985915492957746E-3</v>
      </c>
      <c r="H13" s="3">
        <f t="shared" si="6"/>
        <v>1.6785593247487741E-3</v>
      </c>
      <c r="I13" s="3">
        <f t="shared" si="6"/>
        <v>2.6150886821763959E-3</v>
      </c>
      <c r="J13" s="3">
        <f t="shared" si="6"/>
        <v>1.832969549885785E-3</v>
      </c>
      <c r="K13" s="3">
        <f t="shared" si="6"/>
        <v>3.4013528773141094E-4</v>
      </c>
      <c r="L13" s="3">
        <f t="shared" si="7"/>
        <v>275.00756534439381</v>
      </c>
      <c r="M13" s="3">
        <v>0</v>
      </c>
      <c r="N13" s="3">
        <f t="shared" si="13"/>
        <v>1.0985915492957746E-3</v>
      </c>
      <c r="O13" s="3">
        <f t="shared" si="8"/>
        <v>1.6785593247487741E-3</v>
      </c>
      <c r="P13" s="3">
        <f t="shared" si="9"/>
        <v>2.6150886821763959E-3</v>
      </c>
      <c r="Q13" s="3">
        <f t="shared" si="10"/>
        <v>1.832969549885785E-3</v>
      </c>
      <c r="R13" s="3">
        <f t="shared" si="11"/>
        <v>3.4013528773141094E-4</v>
      </c>
      <c r="S13" s="3">
        <f t="shared" si="14"/>
        <v>275.00756534439381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25">
      <c r="A14" s="6">
        <v>1998</v>
      </c>
      <c r="B14" s="6">
        <v>363.6</v>
      </c>
      <c r="C14" s="10">
        <v>1977.0383999999999</v>
      </c>
      <c r="D14" s="10">
        <v>330.529</v>
      </c>
      <c r="E14" s="2">
        <v>1758</v>
      </c>
      <c r="F14" s="2">
        <v>3</v>
      </c>
      <c r="G14" s="3">
        <f t="shared" si="6"/>
        <v>1.2816901408450702E-3</v>
      </c>
      <c r="H14" s="3">
        <f t="shared" si="6"/>
        <v>1.9556316987034581E-3</v>
      </c>
      <c r="I14" s="3">
        <f t="shared" si="6"/>
        <v>3.0306915766054091E-3</v>
      </c>
      <c r="J14" s="3">
        <f t="shared" si="6"/>
        <v>2.0803704381474031E-3</v>
      </c>
      <c r="K14" s="3">
        <f t="shared" si="6"/>
        <v>3.4714755088181436E-4</v>
      </c>
      <c r="L14" s="3">
        <f t="shared" si="7"/>
        <v>275.00869553140518</v>
      </c>
      <c r="M14" s="3">
        <v>0</v>
      </c>
      <c r="N14" s="3">
        <f t="shared" si="13"/>
        <v>1.2816901408450702E-3</v>
      </c>
      <c r="O14" s="3">
        <f t="shared" si="8"/>
        <v>1.9556316987034581E-3</v>
      </c>
      <c r="P14" s="3">
        <f t="shared" si="9"/>
        <v>3.0306915766054091E-3</v>
      </c>
      <c r="Q14" s="3">
        <f t="shared" si="10"/>
        <v>2.0803704381474031E-3</v>
      </c>
      <c r="R14" s="3">
        <f t="shared" si="11"/>
        <v>3.4714755088181436E-4</v>
      </c>
      <c r="S14" s="3">
        <f t="shared" si="14"/>
        <v>275.00869553140518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25">
      <c r="A15" s="6">
        <v>1997</v>
      </c>
      <c r="B15" s="6">
        <v>361.13</v>
      </c>
      <c r="C15" s="10">
        <v>1977.1233</v>
      </c>
      <c r="D15" s="10">
        <v>330.54300000000001</v>
      </c>
      <c r="E15" s="2">
        <v>1759</v>
      </c>
      <c r="F15" s="2">
        <v>3</v>
      </c>
      <c r="G15" s="3">
        <f t="shared" si="6"/>
        <v>1.4647887323943659E-3</v>
      </c>
      <c r="H15" s="3">
        <f t="shared" si="6"/>
        <v>2.231941838273081E-3</v>
      </c>
      <c r="I15" s="3">
        <f t="shared" si="6"/>
        <v>3.4407159930159217E-3</v>
      </c>
      <c r="J15" s="3">
        <f t="shared" si="6"/>
        <v>2.3136380914551237E-3</v>
      </c>
      <c r="K15" s="3">
        <f t="shared" si="6"/>
        <v>3.5140070347650706E-4</v>
      </c>
      <c r="L15" s="3">
        <f t="shared" si="7"/>
        <v>275.00980248535859</v>
      </c>
      <c r="M15" s="3">
        <v>0</v>
      </c>
      <c r="N15" s="3">
        <f t="shared" si="13"/>
        <v>1.4647887323943659E-3</v>
      </c>
      <c r="O15" s="3">
        <f t="shared" si="8"/>
        <v>2.231941838273081E-3</v>
      </c>
      <c r="P15" s="3">
        <f t="shared" si="9"/>
        <v>3.4407159930159217E-3</v>
      </c>
      <c r="Q15" s="3">
        <f t="shared" si="10"/>
        <v>2.3136380914551237E-3</v>
      </c>
      <c r="R15" s="3">
        <f t="shared" si="11"/>
        <v>3.5140070347650706E-4</v>
      </c>
      <c r="S15" s="3">
        <f t="shared" si="14"/>
        <v>275.00980248535859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25">
      <c r="A16" s="6">
        <v>1996</v>
      </c>
      <c r="B16" s="6">
        <v>359.8</v>
      </c>
      <c r="C16" s="10">
        <v>1977.2</v>
      </c>
      <c r="D16" s="10">
        <v>330.72399999999999</v>
      </c>
      <c r="E16" s="2">
        <v>1760</v>
      </c>
      <c r="F16" s="2">
        <v>3</v>
      </c>
      <c r="G16" s="3">
        <f t="shared" si="6"/>
        <v>1.6478873239436616E-3</v>
      </c>
      <c r="H16" s="3">
        <f t="shared" si="6"/>
        <v>2.5074918403872265E-3</v>
      </c>
      <c r="I16" s="3">
        <f t="shared" si="6"/>
        <v>3.845236809175678E-3</v>
      </c>
      <c r="J16" s="3">
        <f t="shared" si="6"/>
        <v>2.5335798970890231E-3</v>
      </c>
      <c r="K16" s="3">
        <f t="shared" si="6"/>
        <v>3.5398037092562458E-4</v>
      </c>
      <c r="L16" s="3">
        <f t="shared" si="7"/>
        <v>275.01088817624151</v>
      </c>
      <c r="M16" s="3">
        <v>0</v>
      </c>
      <c r="N16" s="3">
        <f t="shared" si="13"/>
        <v>1.6478873239436616E-3</v>
      </c>
      <c r="O16" s="3">
        <f t="shared" si="8"/>
        <v>2.5074918403872265E-3</v>
      </c>
      <c r="P16" s="3">
        <f t="shared" si="9"/>
        <v>3.845236809175678E-3</v>
      </c>
      <c r="Q16" s="3">
        <f t="shared" si="10"/>
        <v>2.5335798970890231E-3</v>
      </c>
      <c r="R16" s="3">
        <f t="shared" si="11"/>
        <v>3.5398037092562458E-4</v>
      </c>
      <c r="S16" s="3">
        <f t="shared" si="14"/>
        <v>275.01088817624151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x14ac:dyDescent="0.25">
      <c r="A17" s="6">
        <v>1995</v>
      </c>
      <c r="B17" s="6">
        <v>358.31</v>
      </c>
      <c r="C17" s="10">
        <v>1977.2849000000001</v>
      </c>
      <c r="D17" s="10">
        <v>330.80500000000001</v>
      </c>
      <c r="E17" s="2">
        <v>1761</v>
      </c>
      <c r="F17" s="2">
        <v>3</v>
      </c>
      <c r="G17" s="3">
        <f t="shared" si="6"/>
        <v>1.8309859154929573E-3</v>
      </c>
      <c r="H17" s="3">
        <f t="shared" si="6"/>
        <v>2.782283796206762E-3</v>
      </c>
      <c r="I17" s="3">
        <f t="shared" si="6"/>
        <v>4.2443278977969063E-3</v>
      </c>
      <c r="J17" s="3">
        <f t="shared" si="6"/>
        <v>2.7409571188321759E-3</v>
      </c>
      <c r="K17" s="3">
        <f t="shared" si="6"/>
        <v>3.5554501832537699E-4</v>
      </c>
      <c r="L17" s="3">
        <f t="shared" si="7"/>
        <v>275.01195409974667</v>
      </c>
      <c r="M17" s="3">
        <v>0</v>
      </c>
      <c r="N17" s="3">
        <f t="shared" si="13"/>
        <v>1.8309859154929573E-3</v>
      </c>
      <c r="O17" s="3">
        <f t="shared" si="8"/>
        <v>2.782283796206762E-3</v>
      </c>
      <c r="P17" s="3">
        <f t="shared" si="9"/>
        <v>4.2443278977969063E-3</v>
      </c>
      <c r="Q17" s="3">
        <f t="shared" si="10"/>
        <v>2.7409571188321759E-3</v>
      </c>
      <c r="R17" s="3">
        <f t="shared" si="11"/>
        <v>3.5554501832537699E-4</v>
      </c>
      <c r="S17" s="3">
        <f t="shared" si="14"/>
        <v>275.01195409974667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x14ac:dyDescent="0.25">
      <c r="A18" s="6">
        <v>1994</v>
      </c>
      <c r="B18" s="6">
        <v>356.32</v>
      </c>
      <c r="C18" s="10">
        <v>1977.3670999999999</v>
      </c>
      <c r="D18" s="10">
        <v>331.00700000000001</v>
      </c>
      <c r="E18" s="2">
        <v>1762</v>
      </c>
      <c r="F18" s="2">
        <v>3</v>
      </c>
      <c r="G18" s="3">
        <f t="shared" si="6"/>
        <v>2.014084507042253E-3</v>
      </c>
      <c r="H18" s="3">
        <f t="shared" si="6"/>
        <v>3.0563197911397093E-3</v>
      </c>
      <c r="I18" s="3">
        <f t="shared" si="6"/>
        <v>4.6380621400267932E-3</v>
      </c>
      <c r="J18" s="3">
        <f t="shared" si="6"/>
        <v>2.936487531861032E-3</v>
      </c>
      <c r="K18" s="3">
        <f t="shared" si="6"/>
        <v>3.5649402494496651E-4</v>
      </c>
      <c r="L18" s="3">
        <f t="shared" si="7"/>
        <v>275.01300144799501</v>
      </c>
      <c r="M18" s="3">
        <v>0</v>
      </c>
      <c r="N18" s="3">
        <f t="shared" si="13"/>
        <v>2.014084507042253E-3</v>
      </c>
      <c r="O18" s="3">
        <f t="shared" si="8"/>
        <v>3.0563197911397093E-3</v>
      </c>
      <c r="P18" s="3">
        <f t="shared" si="9"/>
        <v>4.6380621400267932E-3</v>
      </c>
      <c r="Q18" s="3">
        <f t="shared" si="10"/>
        <v>2.936487531861032E-3</v>
      </c>
      <c r="R18" s="3">
        <f t="shared" si="11"/>
        <v>3.5649402494496651E-4</v>
      </c>
      <c r="S18" s="3">
        <f t="shared" si="14"/>
        <v>275.01300144799501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x14ac:dyDescent="0.25">
      <c r="A19" s="6">
        <v>1993</v>
      </c>
      <c r="B19" s="6">
        <v>354.87</v>
      </c>
      <c r="C19" s="10">
        <v>1977.4521</v>
      </c>
      <c r="D19" s="10">
        <v>331.5</v>
      </c>
      <c r="E19" s="2">
        <v>1763</v>
      </c>
      <c r="F19" s="2">
        <v>3</v>
      </c>
      <c r="G19" s="3">
        <f t="shared" si="6"/>
        <v>2.1971830985915487E-3</v>
      </c>
      <c r="H19" s="3">
        <f t="shared" si="6"/>
        <v>3.3296019048570701E-3</v>
      </c>
      <c r="I19" s="3">
        <f t="shared" si="6"/>
        <v>5.0265114387568807E-3</v>
      </c>
      <c r="J19" s="3">
        <f t="shared" si="6"/>
        <v>3.1208479071127915E-3</v>
      </c>
      <c r="K19" s="3">
        <f t="shared" si="6"/>
        <v>3.570696265560178E-4</v>
      </c>
      <c r="L19" s="3">
        <f t="shared" si="7"/>
        <v>275.0140312139759</v>
      </c>
      <c r="M19" s="3">
        <v>0</v>
      </c>
      <c r="N19" s="3">
        <f t="shared" si="13"/>
        <v>2.1971830985915487E-3</v>
      </c>
      <c r="O19" s="3">
        <f t="shared" si="8"/>
        <v>3.3296019048570701E-3</v>
      </c>
      <c r="P19" s="3">
        <f t="shared" si="9"/>
        <v>5.0265114387568807E-3</v>
      </c>
      <c r="Q19" s="3">
        <f t="shared" si="10"/>
        <v>3.1208479071127915E-3</v>
      </c>
      <c r="R19" s="3">
        <f t="shared" si="11"/>
        <v>3.570696265560178E-4</v>
      </c>
      <c r="S19" s="3">
        <f t="shared" si="14"/>
        <v>275.0140312139759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x14ac:dyDescent="0.25">
      <c r="A20" s="6">
        <v>1992</v>
      </c>
      <c r="B20" s="6">
        <v>354.07</v>
      </c>
      <c r="C20" s="10">
        <v>1977.5342000000001</v>
      </c>
      <c r="D20" s="10">
        <v>331.8</v>
      </c>
      <c r="E20" s="2">
        <v>1764</v>
      </c>
      <c r="F20" s="2">
        <v>3</v>
      </c>
      <c r="G20" s="3">
        <f t="shared" si="6"/>
        <v>2.3802816901408444E-3</v>
      </c>
      <c r="H20" s="3">
        <f t="shared" si="6"/>
        <v>3.6021322113086091E-3</v>
      </c>
      <c r="I20" s="3">
        <f t="shared" si="6"/>
        <v>5.4097467317538155E-3</v>
      </c>
      <c r="J20" s="3">
        <f t="shared" si="6"/>
        <v>3.2946763537286825E-3</v>
      </c>
      <c r="K20" s="3">
        <f t="shared" si="6"/>
        <v>3.5741874658090037E-4</v>
      </c>
      <c r="L20" s="3">
        <f t="shared" si="7"/>
        <v>275.01504425573353</v>
      </c>
      <c r="M20" s="3">
        <v>0</v>
      </c>
      <c r="N20" s="3">
        <f t="shared" si="13"/>
        <v>2.3802816901408444E-3</v>
      </c>
      <c r="O20" s="3">
        <f t="shared" si="8"/>
        <v>3.6021322113086091E-3</v>
      </c>
      <c r="P20" s="3">
        <f t="shared" si="9"/>
        <v>5.4097467317538155E-3</v>
      </c>
      <c r="Q20" s="3">
        <f t="shared" si="10"/>
        <v>3.2946763537286825E-3</v>
      </c>
      <c r="R20" s="3">
        <f t="shared" si="11"/>
        <v>3.5741874658090037E-4</v>
      </c>
      <c r="S20" s="3">
        <f t="shared" si="14"/>
        <v>275.01504425573353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x14ac:dyDescent="0.25">
      <c r="A21" s="6">
        <v>1991</v>
      </c>
      <c r="B21" s="6">
        <v>352.5660833</v>
      </c>
      <c r="C21" s="10">
        <v>1977.6192000000001</v>
      </c>
      <c r="D21" s="10">
        <v>332.327</v>
      </c>
      <c r="E21" s="2">
        <v>1765</v>
      </c>
      <c r="F21" s="2">
        <v>3</v>
      </c>
      <c r="G21" s="3">
        <f t="shared" si="6"/>
        <v>2.56338028169014E-3</v>
      </c>
      <c r="H21" s="3">
        <f t="shared" si="6"/>
        <v>3.8739127787385938E-3</v>
      </c>
      <c r="I21" s="3">
        <f t="shared" si="6"/>
        <v>5.7878380046138501E-3</v>
      </c>
      <c r="J21" s="3">
        <f t="shared" si="6"/>
        <v>3.4585745276808169E-3</v>
      </c>
      <c r="K21" s="3">
        <f t="shared" si="6"/>
        <v>3.576304985799113E-4</v>
      </c>
      <c r="L21" s="3">
        <f t="shared" si="7"/>
        <v>275.01604133609129</v>
      </c>
      <c r="M21" s="3">
        <v>0</v>
      </c>
      <c r="N21" s="3">
        <f t="shared" si="13"/>
        <v>2.56338028169014E-3</v>
      </c>
      <c r="O21" s="3">
        <f t="shared" si="8"/>
        <v>3.8739127787385938E-3</v>
      </c>
      <c r="P21" s="3">
        <f t="shared" si="9"/>
        <v>5.7878380046138501E-3</v>
      </c>
      <c r="Q21" s="3">
        <f t="shared" si="10"/>
        <v>3.4585745276808169E-3</v>
      </c>
      <c r="R21" s="3">
        <f t="shared" si="11"/>
        <v>3.576304985799113E-4</v>
      </c>
      <c r="S21" s="3">
        <f t="shared" si="14"/>
        <v>275.01604133609129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x14ac:dyDescent="0.25">
      <c r="A22" s="6">
        <v>1990</v>
      </c>
      <c r="B22" s="6">
        <v>350.95974999999999</v>
      </c>
      <c r="C22" s="10">
        <v>1977.7040999999999</v>
      </c>
      <c r="D22" s="10">
        <v>332.94</v>
      </c>
      <c r="E22" s="2">
        <v>1766</v>
      </c>
      <c r="F22" s="2">
        <v>3</v>
      </c>
      <c r="G22" s="3">
        <f t="shared" si="6"/>
        <v>2.7464788732394357E-3</v>
      </c>
      <c r="H22" s="3">
        <f t="shared" si="6"/>
        <v>4.1449456697014884E-3</v>
      </c>
      <c r="I22" s="3">
        <f t="shared" si="6"/>
        <v>6.1608543035434589E-3</v>
      </c>
      <c r="J22" s="3">
        <f t="shared" si="6"/>
        <v>3.613109714227139E-3</v>
      </c>
      <c r="K22" s="3">
        <f t="shared" si="6"/>
        <v>3.5775893265956689E-4</v>
      </c>
      <c r="L22" s="3">
        <f t="shared" si="7"/>
        <v>275.01702314749338</v>
      </c>
      <c r="M22" s="3">
        <v>0</v>
      </c>
      <c r="N22" s="3">
        <f t="shared" si="13"/>
        <v>2.7464788732394357E-3</v>
      </c>
      <c r="O22" s="3">
        <f t="shared" si="8"/>
        <v>4.1449456697014884E-3</v>
      </c>
      <c r="P22" s="3">
        <f t="shared" si="9"/>
        <v>6.1608543035434589E-3</v>
      </c>
      <c r="Q22" s="3">
        <f t="shared" si="10"/>
        <v>3.613109714227139E-3</v>
      </c>
      <c r="R22" s="3">
        <f t="shared" si="11"/>
        <v>3.5775893265956689E-4</v>
      </c>
      <c r="S22" s="3">
        <f t="shared" si="14"/>
        <v>275.01702314749338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25">
      <c r="A23" s="6">
        <v>1989</v>
      </c>
      <c r="B23" s="6">
        <v>349.49725000000001</v>
      </c>
      <c r="C23" s="10">
        <v>1977.7863</v>
      </c>
      <c r="D23" s="10">
        <v>333.03399999999999</v>
      </c>
      <c r="E23" s="2">
        <v>1767</v>
      </c>
      <c r="F23" s="2">
        <v>3</v>
      </c>
      <c r="G23" s="3">
        <f t="shared" ref="G23:K38" si="15">G22*(1-G$5)+G$4*$F22*$L$4/1000</f>
        <v>2.9295774647887314E-3</v>
      </c>
      <c r="H23" s="3">
        <f t="shared" si="15"/>
        <v>4.4152329410776089E-3</v>
      </c>
      <c r="I23" s="3">
        <f t="shared" si="15"/>
        <v>6.5288637479684088E-3</v>
      </c>
      <c r="J23" s="3">
        <f t="shared" si="15"/>
        <v>3.7588167914022696E-3</v>
      </c>
      <c r="K23" s="3">
        <f t="shared" si="15"/>
        <v>3.5783683186662994E-4</v>
      </c>
      <c r="L23" s="3">
        <f t="shared" si="7"/>
        <v>275.01799032777711</v>
      </c>
      <c r="M23" s="3">
        <v>0</v>
      </c>
      <c r="N23" s="3">
        <f t="shared" si="13"/>
        <v>2.9295774647887314E-3</v>
      </c>
      <c r="O23" s="3">
        <f t="shared" si="8"/>
        <v>4.4152329410776089E-3</v>
      </c>
      <c r="P23" s="3">
        <f t="shared" si="9"/>
        <v>6.5288637479684088E-3</v>
      </c>
      <c r="Q23" s="3">
        <f t="shared" si="10"/>
        <v>3.7588167914022696E-3</v>
      </c>
      <c r="R23" s="3">
        <f t="shared" si="11"/>
        <v>3.5783683186662994E-4</v>
      </c>
      <c r="S23" s="3">
        <f t="shared" si="14"/>
        <v>275.01799032777711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25">
      <c r="A24" s="6">
        <v>1988</v>
      </c>
      <c r="B24" s="6">
        <v>348.3018333</v>
      </c>
      <c r="C24" s="10">
        <v>1977.8712</v>
      </c>
      <c r="D24" s="10">
        <v>332.77800000000002</v>
      </c>
      <c r="E24" s="2">
        <v>1768</v>
      </c>
      <c r="F24" s="2">
        <v>3</v>
      </c>
      <c r="G24" s="3">
        <f t="shared" si="15"/>
        <v>3.1126760563380271E-3</v>
      </c>
      <c r="H24" s="3">
        <f t="shared" si="15"/>
        <v>4.6847766440887327E-3</v>
      </c>
      <c r="I24" s="3">
        <f t="shared" si="15"/>
        <v>6.8919335429735787E-3</v>
      </c>
      <c r="J24" s="3">
        <f t="shared" si="15"/>
        <v>3.8962000813402898E-3</v>
      </c>
      <c r="K24" s="3">
        <f t="shared" si="15"/>
        <v>3.5788408012408103E-4</v>
      </c>
      <c r="L24" s="3">
        <f t="shared" si="7"/>
        <v>275.01894347040485</v>
      </c>
      <c r="M24" s="3">
        <v>0</v>
      </c>
      <c r="N24" s="3">
        <f t="shared" si="13"/>
        <v>3.1126760563380271E-3</v>
      </c>
      <c r="O24" s="3">
        <f t="shared" si="8"/>
        <v>4.6847766440887327E-3</v>
      </c>
      <c r="P24" s="3">
        <f t="shared" si="9"/>
        <v>6.8919335429735787E-3</v>
      </c>
      <c r="Q24" s="3">
        <f t="shared" si="10"/>
        <v>3.8962000813402898E-3</v>
      </c>
      <c r="R24" s="3">
        <f t="shared" si="11"/>
        <v>3.5788408012408103E-4</v>
      </c>
      <c r="S24" s="3">
        <f t="shared" si="14"/>
        <v>275.01894347040485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x14ac:dyDescent="0.25">
      <c r="A25" s="6">
        <v>1987</v>
      </c>
      <c r="B25" s="6">
        <v>346.12925000000001</v>
      </c>
      <c r="C25" s="10">
        <v>1977.9534000000001</v>
      </c>
      <c r="D25" s="10">
        <v>332.37700000000001</v>
      </c>
      <c r="E25" s="2">
        <v>1769</v>
      </c>
      <c r="F25" s="2">
        <v>3</v>
      </c>
      <c r="G25" s="3">
        <f t="shared" si="15"/>
        <v>3.2957746478873228E-3</v>
      </c>
      <c r="H25" s="3">
        <f t="shared" si="15"/>
        <v>4.9535788243136643E-3</v>
      </c>
      <c r="I25" s="3">
        <f t="shared" si="15"/>
        <v>7.2501299915758068E-3</v>
      </c>
      <c r="J25" s="3">
        <f t="shared" si="15"/>
        <v>4.0257350958372764E-3</v>
      </c>
      <c r="K25" s="3">
        <f t="shared" si="15"/>
        <v>3.579127376408431E-4</v>
      </c>
      <c r="L25" s="3">
        <f t="shared" si="7"/>
        <v>275.01988313129726</v>
      </c>
      <c r="M25" s="3">
        <v>0</v>
      </c>
      <c r="N25" s="3">
        <f t="shared" si="13"/>
        <v>3.2957746478873228E-3</v>
      </c>
      <c r="O25" s="3">
        <f t="shared" si="8"/>
        <v>4.9535788243136643E-3</v>
      </c>
      <c r="P25" s="3">
        <f t="shared" si="9"/>
        <v>7.2501299915758068E-3</v>
      </c>
      <c r="Q25" s="3">
        <f t="shared" si="10"/>
        <v>4.0257350958372764E-3</v>
      </c>
      <c r="R25" s="3">
        <f t="shared" si="11"/>
        <v>3.579127376408431E-4</v>
      </c>
      <c r="S25" s="3">
        <f t="shared" si="14"/>
        <v>275.01988313129726</v>
      </c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x14ac:dyDescent="0.25">
      <c r="A26" s="6">
        <v>1986</v>
      </c>
      <c r="B26" s="6">
        <v>344.45466670000002</v>
      </c>
      <c r="C26" s="10">
        <v>1978.0383999999999</v>
      </c>
      <c r="D26" s="10">
        <v>332.09399999999999</v>
      </c>
      <c r="E26" s="2">
        <v>1770</v>
      </c>
      <c r="F26" s="2">
        <v>3</v>
      </c>
      <c r="G26" s="3">
        <f t="shared" si="15"/>
        <v>3.4788732394366185E-3</v>
      </c>
      <c r="H26" s="3">
        <f t="shared" si="15"/>
        <v>5.2216415217037591E-3</v>
      </c>
      <c r="I26" s="3">
        <f t="shared" si="15"/>
        <v>7.6035185068320035E-3</v>
      </c>
      <c r="J26" s="3">
        <f t="shared" si="15"/>
        <v>4.1478701821953366E-3</v>
      </c>
      <c r="K26" s="3">
        <f t="shared" si="15"/>
        <v>3.5793011930339053E-4</v>
      </c>
      <c r="L26" s="3">
        <f t="shared" si="7"/>
        <v>275.02080983356944</v>
      </c>
      <c r="M26" s="3">
        <v>0</v>
      </c>
      <c r="N26" s="3">
        <f t="shared" si="13"/>
        <v>3.4788732394366185E-3</v>
      </c>
      <c r="O26" s="3">
        <f t="shared" si="8"/>
        <v>5.2216415217037591E-3</v>
      </c>
      <c r="P26" s="3">
        <f t="shared" si="9"/>
        <v>7.6035185068320035E-3</v>
      </c>
      <c r="Q26" s="3">
        <f t="shared" si="10"/>
        <v>4.1478701821953366E-3</v>
      </c>
      <c r="R26" s="3">
        <f t="shared" si="11"/>
        <v>3.5793011930339053E-4</v>
      </c>
      <c r="S26" s="3">
        <f t="shared" si="14"/>
        <v>275.02080983356944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25">
      <c r="A27" s="6">
        <v>1985</v>
      </c>
      <c r="B27" s="6">
        <v>343.24783330000002</v>
      </c>
      <c r="C27" s="10">
        <v>1978.1233</v>
      </c>
      <c r="D27" s="10">
        <v>332.17500000000001</v>
      </c>
      <c r="E27" s="2">
        <v>1771</v>
      </c>
      <c r="F27" s="2">
        <v>4</v>
      </c>
      <c r="G27" s="3">
        <f t="shared" si="15"/>
        <v>3.6619718309859142E-3</v>
      </c>
      <c r="H27" s="3">
        <f t="shared" si="15"/>
        <v>5.4889667705984068E-3</v>
      </c>
      <c r="I27" s="3">
        <f t="shared" si="15"/>
        <v>7.9521636237847408E-3</v>
      </c>
      <c r="J27" s="3">
        <f t="shared" si="15"/>
        <v>4.2630280750447485E-3</v>
      </c>
      <c r="K27" s="3">
        <f t="shared" si="15"/>
        <v>3.5794066181464232E-4</v>
      </c>
      <c r="L27" s="3">
        <f t="shared" si="7"/>
        <v>275.02172407096225</v>
      </c>
      <c r="M27" s="3">
        <v>0</v>
      </c>
      <c r="N27" s="3">
        <f t="shared" si="13"/>
        <v>3.6619718309859142E-3</v>
      </c>
      <c r="O27" s="3">
        <f t="shared" si="8"/>
        <v>5.4889667705984068E-3</v>
      </c>
      <c r="P27" s="3">
        <f t="shared" si="9"/>
        <v>7.9521636237847408E-3</v>
      </c>
      <c r="Q27" s="3">
        <f t="shared" si="10"/>
        <v>4.2630280750447485E-3</v>
      </c>
      <c r="R27" s="3">
        <f t="shared" si="11"/>
        <v>3.5794066181464232E-4</v>
      </c>
      <c r="S27" s="3">
        <f t="shared" si="14"/>
        <v>275.02172407096225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x14ac:dyDescent="0.25">
      <c r="A28" s="6">
        <v>1984</v>
      </c>
      <c r="B28" s="6">
        <v>341.84866670000002</v>
      </c>
      <c r="C28" s="10">
        <v>1978.2</v>
      </c>
      <c r="D28" s="10">
        <v>332.39800000000002</v>
      </c>
      <c r="E28" s="2">
        <v>1772</v>
      </c>
      <c r="F28" s="2">
        <v>4</v>
      </c>
      <c r="G28" s="3">
        <f t="shared" si="15"/>
        <v>3.9061032863849754E-3</v>
      </c>
      <c r="H28" s="3">
        <f t="shared" si="15"/>
        <v>5.8494533133554901E-3</v>
      </c>
      <c r="I28" s="3">
        <f t="shared" si="15"/>
        <v>8.44636375303154E-3</v>
      </c>
      <c r="J28" s="3">
        <f t="shared" si="15"/>
        <v>4.4889782515341549E-3</v>
      </c>
      <c r="K28" s="3">
        <f t="shared" si="15"/>
        <v>4.0489541297845856E-4</v>
      </c>
      <c r="L28" s="3">
        <f t="shared" si="7"/>
        <v>275.02309579401731</v>
      </c>
      <c r="M28" s="3">
        <v>0</v>
      </c>
      <c r="N28" s="3">
        <f t="shared" si="13"/>
        <v>3.9061032863849754E-3</v>
      </c>
      <c r="O28" s="3">
        <f t="shared" si="8"/>
        <v>5.8494533133554901E-3</v>
      </c>
      <c r="P28" s="3">
        <f t="shared" si="9"/>
        <v>8.44636375303154E-3</v>
      </c>
      <c r="Q28" s="3">
        <f t="shared" si="10"/>
        <v>4.4889782515341549E-3</v>
      </c>
      <c r="R28" s="3">
        <f t="shared" si="11"/>
        <v>4.0489541297845856E-4</v>
      </c>
      <c r="S28" s="3">
        <f t="shared" si="14"/>
        <v>275.02309579401731</v>
      </c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x14ac:dyDescent="0.25">
      <c r="A29" s="6">
        <v>1983</v>
      </c>
      <c r="B29" s="6">
        <v>340.06866669999999</v>
      </c>
      <c r="C29" s="10">
        <v>1978.2849000000001</v>
      </c>
      <c r="D29" s="10">
        <v>332.47399999999999</v>
      </c>
      <c r="E29" s="2">
        <v>1773</v>
      </c>
      <c r="F29" s="2">
        <v>4</v>
      </c>
      <c r="G29" s="3">
        <f t="shared" si="15"/>
        <v>4.1502347417840361E-3</v>
      </c>
      <c r="H29" s="3">
        <f t="shared" si="15"/>
        <v>6.208948146855099E-3</v>
      </c>
      <c r="I29" s="3">
        <f t="shared" si="15"/>
        <v>8.9339304237661434E-3</v>
      </c>
      <c r="J29" s="3">
        <f t="shared" si="15"/>
        <v>4.7020206047952854E-3</v>
      </c>
      <c r="K29" s="3">
        <f t="shared" si="15"/>
        <v>4.3337490917849062E-4</v>
      </c>
      <c r="L29" s="3">
        <f t="shared" si="7"/>
        <v>275.02442850882636</v>
      </c>
      <c r="M29" s="3">
        <v>0</v>
      </c>
      <c r="N29" s="3">
        <f t="shared" si="13"/>
        <v>4.1502347417840361E-3</v>
      </c>
      <c r="O29" s="3">
        <f t="shared" si="8"/>
        <v>6.208948146855099E-3</v>
      </c>
      <c r="P29" s="3">
        <f t="shared" si="9"/>
        <v>8.9339304237661434E-3</v>
      </c>
      <c r="Q29" s="3">
        <f t="shared" si="10"/>
        <v>4.7020206047952854E-3</v>
      </c>
      <c r="R29" s="3">
        <f t="shared" si="11"/>
        <v>4.3337490917849062E-4</v>
      </c>
      <c r="S29" s="3">
        <f t="shared" si="14"/>
        <v>275.02442850882636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x14ac:dyDescent="0.25">
      <c r="A30" s="6">
        <v>1982</v>
      </c>
      <c r="B30" s="6">
        <v>338.11783329999997</v>
      </c>
      <c r="C30" s="10">
        <v>1978.3670999999999</v>
      </c>
      <c r="D30" s="10">
        <v>332.64600000000002</v>
      </c>
      <c r="E30" s="2">
        <v>1774</v>
      </c>
      <c r="F30" s="2">
        <v>4</v>
      </c>
      <c r="G30" s="3">
        <f t="shared" si="15"/>
        <v>4.3943661971830974E-3</v>
      </c>
      <c r="H30" s="3">
        <f t="shared" si="15"/>
        <v>6.567453999319052E-3</v>
      </c>
      <c r="I30" s="3">
        <f t="shared" si="15"/>
        <v>9.4149526743542433E-3</v>
      </c>
      <c r="J30" s="3">
        <f t="shared" si="15"/>
        <v>4.9028925181888484E-3</v>
      </c>
      <c r="K30" s="3">
        <f t="shared" si="15"/>
        <v>4.5064859679697951E-4</v>
      </c>
      <c r="L30" s="3">
        <f t="shared" si="7"/>
        <v>275.02573031398583</v>
      </c>
      <c r="M30" s="3">
        <v>0</v>
      </c>
      <c r="N30" s="3">
        <f t="shared" si="13"/>
        <v>4.3943661971830974E-3</v>
      </c>
      <c r="O30" s="3">
        <f t="shared" si="8"/>
        <v>6.567453999319052E-3</v>
      </c>
      <c r="P30" s="3">
        <f t="shared" si="9"/>
        <v>9.4149526743542433E-3</v>
      </c>
      <c r="Q30" s="3">
        <f t="shared" si="10"/>
        <v>4.9028925181888484E-3</v>
      </c>
      <c r="R30" s="3">
        <f t="shared" si="11"/>
        <v>4.5064859679697951E-4</v>
      </c>
      <c r="S30" s="3">
        <f t="shared" si="14"/>
        <v>275.02573031398583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x14ac:dyDescent="0.25">
      <c r="A31" s="6">
        <v>1981</v>
      </c>
      <c r="B31" s="6">
        <v>337.63400000000001</v>
      </c>
      <c r="C31" s="10">
        <v>1978.4521</v>
      </c>
      <c r="D31" s="10">
        <v>333.01499999999999</v>
      </c>
      <c r="E31" s="2">
        <v>1775</v>
      </c>
      <c r="F31" s="2">
        <v>4</v>
      </c>
      <c r="G31" s="3">
        <f t="shared" si="15"/>
        <v>4.6384976525821586E-3</v>
      </c>
      <c r="H31" s="3">
        <f t="shared" si="15"/>
        <v>6.9249735914637487E-3</v>
      </c>
      <c r="I31" s="3">
        <f t="shared" si="15"/>
        <v>9.8895183480337476E-3</v>
      </c>
      <c r="J31" s="3">
        <f t="shared" si="15"/>
        <v>5.0922892506823809E-3</v>
      </c>
      <c r="K31" s="3">
        <f t="shared" si="15"/>
        <v>4.6112561794389148E-4</v>
      </c>
      <c r="L31" s="3">
        <f t="shared" si="7"/>
        <v>275.02700640446068</v>
      </c>
      <c r="M31" s="3">
        <v>0</v>
      </c>
      <c r="N31" s="3">
        <f t="shared" si="13"/>
        <v>4.6384976525821586E-3</v>
      </c>
      <c r="O31" s="3">
        <f t="shared" si="8"/>
        <v>6.9249735914637487E-3</v>
      </c>
      <c r="P31" s="3">
        <f t="shared" si="9"/>
        <v>9.8895183480337476E-3</v>
      </c>
      <c r="Q31" s="3">
        <f t="shared" si="10"/>
        <v>5.0922892506823809E-3</v>
      </c>
      <c r="R31" s="3">
        <f t="shared" si="11"/>
        <v>4.6112561794389148E-4</v>
      </c>
      <c r="S31" s="3">
        <f t="shared" si="14"/>
        <v>275.02700640446068</v>
      </c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x14ac:dyDescent="0.25">
      <c r="A32" s="6">
        <v>1980</v>
      </c>
      <c r="B32" s="6">
        <v>336.58983330000001</v>
      </c>
      <c r="C32" s="10">
        <v>1978.5342000000001</v>
      </c>
      <c r="D32" s="10">
        <v>333.31700000000001</v>
      </c>
      <c r="E32" s="2">
        <v>1776</v>
      </c>
      <c r="F32" s="2">
        <v>4</v>
      </c>
      <c r="G32" s="3">
        <f t="shared" si="15"/>
        <v>4.8826291079812198E-3</v>
      </c>
      <c r="H32" s="3">
        <f t="shared" si="15"/>
        <v>7.2815096365208155E-3</v>
      </c>
      <c r="I32" s="3">
        <f t="shared" si="15"/>
        <v>1.0357714108956525E-2</v>
      </c>
      <c r="J32" s="3">
        <f t="shared" si="15"/>
        <v>5.2708663432843991E-3</v>
      </c>
      <c r="K32" s="3">
        <f t="shared" si="15"/>
        <v>4.6748025249195122E-4</v>
      </c>
      <c r="L32" s="3">
        <f t="shared" si="7"/>
        <v>275.02826019944922</v>
      </c>
      <c r="M32" s="3">
        <v>0</v>
      </c>
      <c r="N32" s="3">
        <f t="shared" si="13"/>
        <v>4.8826291079812198E-3</v>
      </c>
      <c r="O32" s="3">
        <f t="shared" si="8"/>
        <v>7.2815096365208155E-3</v>
      </c>
      <c r="P32" s="3">
        <f t="shared" si="9"/>
        <v>1.0357714108956525E-2</v>
      </c>
      <c r="Q32" s="3">
        <f t="shared" si="10"/>
        <v>5.2708663432843991E-3</v>
      </c>
      <c r="R32" s="3">
        <f t="shared" si="11"/>
        <v>4.6748025249195122E-4</v>
      </c>
      <c r="S32" s="3">
        <f t="shared" si="14"/>
        <v>275.02826019944922</v>
      </c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x14ac:dyDescent="0.25">
      <c r="A33" s="6">
        <v>1979</v>
      </c>
      <c r="B33" s="6">
        <v>335.2824167</v>
      </c>
      <c r="C33" s="10">
        <v>1978.6192000000001</v>
      </c>
      <c r="D33" s="10">
        <v>333.92599999999999</v>
      </c>
      <c r="E33" s="2">
        <v>1777</v>
      </c>
      <c r="F33" s="2">
        <v>4</v>
      </c>
      <c r="G33" s="3">
        <f t="shared" si="15"/>
        <v>5.126760563380281E-3</v>
      </c>
      <c r="H33" s="3">
        <f t="shared" si="15"/>
        <v>7.6370648402576983E-3</v>
      </c>
      <c r="I33" s="3">
        <f t="shared" si="15"/>
        <v>1.081962545801482E-2</v>
      </c>
      <c r="J33" s="3">
        <f t="shared" si="15"/>
        <v>5.4392418880065269E-3</v>
      </c>
      <c r="K33" s="3">
        <f t="shared" si="15"/>
        <v>4.7133453317661859E-4</v>
      </c>
      <c r="L33" s="3">
        <f t="shared" si="7"/>
        <v>275.02949402728285</v>
      </c>
      <c r="M33" s="3">
        <v>0</v>
      </c>
      <c r="N33" s="3">
        <f t="shared" si="13"/>
        <v>5.126760563380281E-3</v>
      </c>
      <c r="O33" s="3">
        <f t="shared" si="8"/>
        <v>7.6370648402576983E-3</v>
      </c>
      <c r="P33" s="3">
        <f t="shared" si="9"/>
        <v>1.081962545801482E-2</v>
      </c>
      <c r="Q33" s="3">
        <f t="shared" si="10"/>
        <v>5.4392418880065269E-3</v>
      </c>
      <c r="R33" s="3">
        <f t="shared" si="11"/>
        <v>4.7133453317661859E-4</v>
      </c>
      <c r="S33" s="3">
        <f t="shared" si="14"/>
        <v>275.02949402728285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x14ac:dyDescent="0.25">
      <c r="A34" s="6">
        <v>1978</v>
      </c>
      <c r="B34" s="6">
        <v>333.49275</v>
      </c>
      <c r="C34" s="10">
        <v>1978.7040999999999</v>
      </c>
      <c r="D34" s="10">
        <v>334.97699999999998</v>
      </c>
      <c r="E34" s="2">
        <v>1778</v>
      </c>
      <c r="F34" s="2">
        <v>4</v>
      </c>
      <c r="G34" s="3">
        <f t="shared" si="15"/>
        <v>5.3708920187793422E-3</v>
      </c>
      <c r="H34" s="3">
        <f t="shared" si="15"/>
        <v>7.9916419009981952E-3</v>
      </c>
      <c r="I34" s="3">
        <f t="shared" si="15"/>
        <v>1.1275336748455243E-2</v>
      </c>
      <c r="J34" s="3">
        <f t="shared" si="15"/>
        <v>5.5979986672069571E-3</v>
      </c>
      <c r="K34" s="3">
        <f t="shared" si="15"/>
        <v>4.7367227258300756E-4</v>
      </c>
      <c r="L34" s="3">
        <f t="shared" si="7"/>
        <v>275.03070954160802</v>
      </c>
      <c r="M34" s="3">
        <v>0</v>
      </c>
      <c r="N34" s="3">
        <f t="shared" si="13"/>
        <v>5.3708920187793422E-3</v>
      </c>
      <c r="O34" s="3">
        <f t="shared" si="8"/>
        <v>7.9916419009981952E-3</v>
      </c>
      <c r="P34" s="3">
        <f t="shared" si="9"/>
        <v>1.1275336748455243E-2</v>
      </c>
      <c r="Q34" s="3">
        <f t="shared" si="10"/>
        <v>5.5979986672069571E-3</v>
      </c>
      <c r="R34" s="3">
        <f t="shared" si="11"/>
        <v>4.7367227258300756E-4</v>
      </c>
      <c r="S34" s="3">
        <f t="shared" si="14"/>
        <v>275.03070954160802</v>
      </c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x14ac:dyDescent="0.25">
      <c r="A35" s="6">
        <v>1977</v>
      </c>
      <c r="B35" s="6">
        <v>331.73058329999998</v>
      </c>
      <c r="C35" s="10">
        <v>1978.7863</v>
      </c>
      <c r="D35" s="10">
        <v>335.33300000000003</v>
      </c>
      <c r="E35" s="2">
        <v>1779</v>
      </c>
      <c r="F35" s="2">
        <v>4</v>
      </c>
      <c r="G35" s="3">
        <f t="shared" si="15"/>
        <v>5.6150234741784034E-3</v>
      </c>
      <c r="H35" s="3">
        <f t="shared" si="15"/>
        <v>8.3452435096429359E-3</v>
      </c>
      <c r="I35" s="3">
        <f t="shared" si="15"/>
        <v>1.1724931201283172E-2</v>
      </c>
      <c r="J35" s="3">
        <f t="shared" si="15"/>
        <v>5.7476861707199409E-3</v>
      </c>
      <c r="K35" s="3">
        <f t="shared" si="15"/>
        <v>4.7509018320740086E-4</v>
      </c>
      <c r="L35" s="3">
        <f t="shared" si="7"/>
        <v>275.03190797453902</v>
      </c>
      <c r="M35" s="3">
        <v>0</v>
      </c>
      <c r="N35" s="3">
        <f t="shared" si="13"/>
        <v>5.6150234741784034E-3</v>
      </c>
      <c r="O35" s="3">
        <f t="shared" si="8"/>
        <v>8.3452435096429359E-3</v>
      </c>
      <c r="P35" s="3">
        <f t="shared" si="9"/>
        <v>1.1724931201283172E-2</v>
      </c>
      <c r="Q35" s="3">
        <f t="shared" si="10"/>
        <v>5.7476861707199409E-3</v>
      </c>
      <c r="R35" s="3">
        <f t="shared" si="11"/>
        <v>4.7509018320740086E-4</v>
      </c>
      <c r="S35" s="3">
        <f t="shared" si="14"/>
        <v>275.03190797453902</v>
      </c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x14ac:dyDescent="0.25">
      <c r="A36" s="6">
        <v>1973</v>
      </c>
      <c r="B36" s="6">
        <v>329.19694499999997</v>
      </c>
      <c r="C36" s="10">
        <v>1978.8712</v>
      </c>
      <c r="D36" s="10">
        <v>334.82600000000002</v>
      </c>
      <c r="E36" s="2">
        <v>1780</v>
      </c>
      <c r="F36" s="2">
        <v>4</v>
      </c>
      <c r="G36" s="3">
        <f t="shared" si="15"/>
        <v>5.8591549295774646E-3</v>
      </c>
      <c r="H36" s="3">
        <f t="shared" si="15"/>
        <v>8.6978723496898003E-3</v>
      </c>
      <c r="I36" s="3">
        <f t="shared" si="15"/>
        <v>1.2168490920460398E-2</v>
      </c>
      <c r="J36" s="3">
        <f t="shared" si="15"/>
        <v>5.8888224977530152E-3</v>
      </c>
      <c r="K36" s="3">
        <f t="shared" si="15"/>
        <v>4.7595018947382768E-4</v>
      </c>
      <c r="L36" s="3">
        <f t="shared" si="7"/>
        <v>275.03309029088695</v>
      </c>
      <c r="M36" s="3">
        <v>0</v>
      </c>
      <c r="N36" s="3">
        <f t="shared" si="13"/>
        <v>5.8591549295774646E-3</v>
      </c>
      <c r="O36" s="3">
        <f t="shared" si="8"/>
        <v>8.6978723496898003E-3</v>
      </c>
      <c r="P36" s="3">
        <f t="shared" si="9"/>
        <v>1.2168490920460398E-2</v>
      </c>
      <c r="Q36" s="3">
        <f t="shared" si="10"/>
        <v>5.8888224977530152E-3</v>
      </c>
      <c r="R36" s="3">
        <f t="shared" si="11"/>
        <v>4.7595018947382768E-4</v>
      </c>
      <c r="S36" s="3">
        <f t="shared" si="14"/>
        <v>275.03309029088695</v>
      </c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x14ac:dyDescent="0.25">
      <c r="A37" s="6">
        <v>1970</v>
      </c>
      <c r="B37" s="6">
        <v>323.16888333333333</v>
      </c>
      <c r="C37" s="10">
        <v>1978.9534000000001</v>
      </c>
      <c r="D37" s="10">
        <v>334.53100000000001</v>
      </c>
      <c r="E37" s="2">
        <v>1781</v>
      </c>
      <c r="F37" s="2">
        <v>5</v>
      </c>
      <c r="G37" s="3">
        <f t="shared" si="15"/>
        <v>6.1032863849765258E-3</v>
      </c>
      <c r="H37" s="3">
        <f t="shared" si="15"/>
        <v>9.0495310972542875E-3</v>
      </c>
      <c r="I37" s="3">
        <f t="shared" si="15"/>
        <v>1.2606096907898767E-2</v>
      </c>
      <c r="J37" s="3">
        <f t="shared" si="15"/>
        <v>6.02189615013482E-3</v>
      </c>
      <c r="K37" s="3">
        <f t="shared" si="15"/>
        <v>4.7647180964196053E-4</v>
      </c>
      <c r="L37" s="3">
        <f t="shared" si="7"/>
        <v>275.03425728234993</v>
      </c>
      <c r="M37" s="3">
        <v>0</v>
      </c>
      <c r="N37" s="3">
        <f t="shared" si="13"/>
        <v>6.1032863849765258E-3</v>
      </c>
      <c r="O37" s="3">
        <f t="shared" si="8"/>
        <v>9.0495310972542875E-3</v>
      </c>
      <c r="P37" s="3">
        <f t="shared" si="9"/>
        <v>1.2606096907898767E-2</v>
      </c>
      <c r="Q37" s="3">
        <f t="shared" si="10"/>
        <v>6.02189615013482E-3</v>
      </c>
      <c r="R37" s="3">
        <f t="shared" si="11"/>
        <v>4.7647180964196053E-4</v>
      </c>
      <c r="S37" s="3">
        <f t="shared" si="14"/>
        <v>275.03425728234993</v>
      </c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x14ac:dyDescent="0.25">
      <c r="A38" s="6">
        <v>1969</v>
      </c>
      <c r="B38" s="6">
        <v>323.733</v>
      </c>
      <c r="C38" s="10">
        <v>1979.0383999999999</v>
      </c>
      <c r="D38" s="10">
        <v>334.49799999999999</v>
      </c>
      <c r="E38" s="2">
        <v>1782</v>
      </c>
      <c r="F38" s="2">
        <v>5</v>
      </c>
      <c r="G38" s="3">
        <f t="shared" si="15"/>
        <v>6.4084507042253521E-3</v>
      </c>
      <c r="H38" s="3">
        <f t="shared" si="15"/>
        <v>9.494119134704845E-3</v>
      </c>
      <c r="I38" s="3">
        <f t="shared" si="15"/>
        <v>1.3188063820036617E-2</v>
      </c>
      <c r="J38" s="3">
        <f t="shared" si="15"/>
        <v>6.2647386151390826E-3</v>
      </c>
      <c r="K38" s="3">
        <f t="shared" si="15"/>
        <v>5.237365450741693E-4</v>
      </c>
      <c r="L38" s="3">
        <f t="shared" si="7"/>
        <v>275.03587910881919</v>
      </c>
      <c r="M38" s="3">
        <v>0</v>
      </c>
      <c r="N38" s="3">
        <f t="shared" si="13"/>
        <v>6.4084507042253521E-3</v>
      </c>
      <c r="O38" s="3">
        <f t="shared" si="8"/>
        <v>9.494119134704845E-3</v>
      </c>
      <c r="P38" s="3">
        <f t="shared" si="9"/>
        <v>1.3188063820036617E-2</v>
      </c>
      <c r="Q38" s="3">
        <f t="shared" si="10"/>
        <v>6.2647386151390826E-3</v>
      </c>
      <c r="R38" s="3">
        <f t="shared" si="11"/>
        <v>5.237365450741693E-4</v>
      </c>
      <c r="S38" s="3">
        <f t="shared" si="14"/>
        <v>275.03587910881919</v>
      </c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x14ac:dyDescent="0.25">
      <c r="A39" s="6">
        <v>1966</v>
      </c>
      <c r="B39" s="6">
        <v>318.75549999999998</v>
      </c>
      <c r="C39" s="10">
        <v>1979.1233</v>
      </c>
      <c r="D39" s="10">
        <v>334.58499999999998</v>
      </c>
      <c r="E39" s="2">
        <v>1783</v>
      </c>
      <c r="F39" s="2">
        <v>5</v>
      </c>
      <c r="G39" s="3">
        <f t="shared" ref="G39:K54" si="16">G38*(1-G$5)+G$4*$F38*$L$4/1000</f>
        <v>6.7136150234741784E-3</v>
      </c>
      <c r="H39" s="3">
        <f t="shared" si="16"/>
        <v>9.9374840971714375E-3</v>
      </c>
      <c r="I39" s="3">
        <f t="shared" si="16"/>
        <v>1.3762219213846818E-2</v>
      </c>
      <c r="J39" s="3">
        <f t="shared" si="16"/>
        <v>6.4937082535791186E-3</v>
      </c>
      <c r="K39" s="3">
        <f t="shared" si="16"/>
        <v>5.5240405623700989E-4</v>
      </c>
      <c r="L39" s="3">
        <f t="shared" si="7"/>
        <v>275.03745943064433</v>
      </c>
      <c r="M39" s="3">
        <v>0</v>
      </c>
      <c r="N39" s="3">
        <f t="shared" si="13"/>
        <v>6.7136150234741784E-3</v>
      </c>
      <c r="O39" s="3">
        <f t="shared" si="8"/>
        <v>9.9374840971714375E-3</v>
      </c>
      <c r="P39" s="3">
        <f t="shared" si="9"/>
        <v>1.3762219213846818E-2</v>
      </c>
      <c r="Q39" s="3">
        <f t="shared" si="10"/>
        <v>6.4937082535791186E-3</v>
      </c>
      <c r="R39" s="3">
        <f t="shared" si="11"/>
        <v>5.5240405623700989E-4</v>
      </c>
      <c r="S39" s="3">
        <f t="shared" si="14"/>
        <v>275.03745943064433</v>
      </c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x14ac:dyDescent="0.25">
      <c r="A40" s="6">
        <v>1966</v>
      </c>
      <c r="B40" s="6">
        <v>319.45234999999997</v>
      </c>
      <c r="C40" s="10">
        <v>1979.2</v>
      </c>
      <c r="D40" s="10">
        <v>334.76299999999998</v>
      </c>
      <c r="E40" s="2">
        <v>1784</v>
      </c>
      <c r="F40" s="2">
        <v>5</v>
      </c>
      <c r="G40" s="3">
        <f t="shared" si="16"/>
        <v>7.0187793427230047E-3</v>
      </c>
      <c r="H40" s="3">
        <f t="shared" si="16"/>
        <v>1.0379629349369916E-2</v>
      </c>
      <c r="I40" s="3">
        <f t="shared" si="16"/>
        <v>1.4328667940339473E-2</v>
      </c>
      <c r="J40" s="3">
        <f t="shared" si="16"/>
        <v>6.7095975764223893E-3</v>
      </c>
      <c r="K40" s="3">
        <f t="shared" si="16"/>
        <v>5.6979178069492694E-4</v>
      </c>
      <c r="L40" s="3">
        <f t="shared" si="7"/>
        <v>275.03900646598953</v>
      </c>
      <c r="M40" s="3">
        <v>0</v>
      </c>
      <c r="N40" s="3">
        <f t="shared" si="13"/>
        <v>7.0187793427230047E-3</v>
      </c>
      <c r="O40" s="3">
        <f t="shared" si="8"/>
        <v>1.0379629349369916E-2</v>
      </c>
      <c r="P40" s="3">
        <f t="shared" si="9"/>
        <v>1.4328667940339473E-2</v>
      </c>
      <c r="Q40" s="3">
        <f t="shared" si="10"/>
        <v>6.7095975764223893E-3</v>
      </c>
      <c r="R40" s="3">
        <f t="shared" si="11"/>
        <v>5.6979178069492694E-4</v>
      </c>
      <c r="S40" s="3">
        <f t="shared" si="14"/>
        <v>275.03900646598953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x14ac:dyDescent="0.25">
      <c r="A41" s="6">
        <v>1964</v>
      </c>
      <c r="B41" s="6">
        <v>318.15819999999997</v>
      </c>
      <c r="C41" s="10">
        <v>1979.2849000000001</v>
      </c>
      <c r="D41" s="10">
        <v>334.70299999999997</v>
      </c>
      <c r="E41" s="2">
        <v>1785</v>
      </c>
      <c r="F41" s="2">
        <v>5</v>
      </c>
      <c r="G41" s="3">
        <f t="shared" si="16"/>
        <v>7.3239436619718309E-3</v>
      </c>
      <c r="H41" s="3">
        <f t="shared" si="16"/>
        <v>1.0820558246759697E-2</v>
      </c>
      <c r="I41" s="3">
        <f t="shared" si="16"/>
        <v>1.4887513443149848E-2</v>
      </c>
      <c r="J41" s="3">
        <f t="shared" si="16"/>
        <v>6.9131538209763243E-3</v>
      </c>
      <c r="K41" s="3">
        <f t="shared" si="16"/>
        <v>5.8033796868128882E-4</v>
      </c>
      <c r="L41" s="3">
        <f t="shared" si="7"/>
        <v>275.04052550714152</v>
      </c>
      <c r="M41" s="3">
        <v>0</v>
      </c>
      <c r="N41" s="3">
        <f t="shared" si="13"/>
        <v>7.3239436619718309E-3</v>
      </c>
      <c r="O41" s="3">
        <f t="shared" si="8"/>
        <v>1.0820558246759697E-2</v>
      </c>
      <c r="P41" s="3">
        <f t="shared" si="9"/>
        <v>1.4887513443149848E-2</v>
      </c>
      <c r="Q41" s="3">
        <f t="shared" si="10"/>
        <v>6.9131538209763243E-3</v>
      </c>
      <c r="R41" s="3">
        <f t="shared" si="11"/>
        <v>5.8033796868128882E-4</v>
      </c>
      <c r="S41" s="3">
        <f t="shared" si="14"/>
        <v>275.04052550714152</v>
      </c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x14ac:dyDescent="0.25">
      <c r="A42" s="6">
        <v>1964</v>
      </c>
      <c r="B42" s="6">
        <v>318.96725500000002</v>
      </c>
      <c r="C42" s="10">
        <v>1979.3670999999999</v>
      </c>
      <c r="D42" s="10">
        <v>334.62599999999998</v>
      </c>
      <c r="E42" s="2">
        <v>1786</v>
      </c>
      <c r="F42" s="2">
        <v>5</v>
      </c>
      <c r="G42" s="3">
        <f t="shared" si="16"/>
        <v>7.6291079812206572E-3</v>
      </c>
      <c r="H42" s="3">
        <f t="shared" si="16"/>
        <v>1.1260274135569225E-2</v>
      </c>
      <c r="I42" s="3">
        <f t="shared" si="16"/>
        <v>1.5438857777429026E-2</v>
      </c>
      <c r="J42" s="3">
        <f t="shared" si="16"/>
        <v>7.1050815372301849E-3</v>
      </c>
      <c r="K42" s="3">
        <f t="shared" si="16"/>
        <v>5.867345550381103E-4</v>
      </c>
      <c r="L42" s="3">
        <f t="shared" si="7"/>
        <v>275.04202005598648</v>
      </c>
      <c r="M42" s="3">
        <v>0</v>
      </c>
      <c r="N42" s="3">
        <f t="shared" si="13"/>
        <v>7.6291079812206572E-3</v>
      </c>
      <c r="O42" s="3">
        <f t="shared" si="8"/>
        <v>1.1260274135569225E-2</v>
      </c>
      <c r="P42" s="3">
        <f t="shared" si="9"/>
        <v>1.5438857777429026E-2</v>
      </c>
      <c r="Q42" s="3">
        <f t="shared" si="10"/>
        <v>7.1050815372301849E-3</v>
      </c>
      <c r="R42" s="3">
        <f t="shared" si="11"/>
        <v>5.867345550381103E-4</v>
      </c>
      <c r="S42" s="3">
        <f t="shared" si="14"/>
        <v>275.04202005598648</v>
      </c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x14ac:dyDescent="0.25">
      <c r="A43" s="6">
        <v>1963</v>
      </c>
      <c r="B43" s="6">
        <v>317.0083975</v>
      </c>
      <c r="C43" s="10">
        <v>1979.4521</v>
      </c>
      <c r="D43" s="10">
        <v>334.88900000000001</v>
      </c>
      <c r="E43" s="2">
        <v>1787</v>
      </c>
      <c r="F43" s="2">
        <v>5</v>
      </c>
      <c r="G43" s="3">
        <f t="shared" si="16"/>
        <v>7.9342723004694835E-3</v>
      </c>
      <c r="H43" s="3">
        <f t="shared" si="16"/>
        <v>1.1698780352821375E-2</v>
      </c>
      <c r="I43" s="3">
        <f t="shared" si="16"/>
        <v>1.5982801628480994E-2</v>
      </c>
      <c r="J43" s="3">
        <f t="shared" si="16"/>
        <v>7.2860450264473492E-3</v>
      </c>
      <c r="K43" s="3">
        <f t="shared" si="16"/>
        <v>5.9061428078102207E-4</v>
      </c>
      <c r="L43" s="3">
        <f t="shared" si="7"/>
        <v>275.043492513589</v>
      </c>
      <c r="M43" s="3">
        <v>0</v>
      </c>
      <c r="N43" s="3">
        <f t="shared" si="13"/>
        <v>7.9342723004694835E-3</v>
      </c>
      <c r="O43" s="3">
        <f t="shared" si="8"/>
        <v>1.1698780352821375E-2</v>
      </c>
      <c r="P43" s="3">
        <f t="shared" si="9"/>
        <v>1.5982801628480994E-2</v>
      </c>
      <c r="Q43" s="3">
        <f t="shared" si="10"/>
        <v>7.2860450264473492E-3</v>
      </c>
      <c r="R43" s="3">
        <f t="shared" si="11"/>
        <v>5.9061428078102207E-4</v>
      </c>
      <c r="S43" s="3">
        <f t="shared" si="14"/>
        <v>275.043492513589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x14ac:dyDescent="0.25">
      <c r="A44" s="6">
        <v>1963</v>
      </c>
      <c r="B44" s="6">
        <v>317.013375</v>
      </c>
      <c r="C44" s="10">
        <v>1979.5342000000001</v>
      </c>
      <c r="D44" s="10">
        <v>335.452</v>
      </c>
      <c r="E44" s="2">
        <v>1788</v>
      </c>
      <c r="F44" s="2">
        <v>5</v>
      </c>
      <c r="G44" s="3">
        <f t="shared" si="16"/>
        <v>8.2394366197183107E-3</v>
      </c>
      <c r="H44" s="3">
        <f t="shared" si="16"/>
        <v>1.2136080226358769E-2</v>
      </c>
      <c r="I44" s="3">
        <f t="shared" si="16"/>
        <v>1.6519444330149582E-2</v>
      </c>
      <c r="J44" s="3">
        <f t="shared" si="16"/>
        <v>7.4566706404484845E-3</v>
      </c>
      <c r="K44" s="3">
        <f t="shared" si="16"/>
        <v>5.9296745339537443E-4</v>
      </c>
      <c r="L44" s="3">
        <f t="shared" si="7"/>
        <v>275.04494459927008</v>
      </c>
      <c r="M44" s="3">
        <v>0</v>
      </c>
      <c r="N44" s="3">
        <f t="shared" si="13"/>
        <v>8.2394366197183107E-3</v>
      </c>
      <c r="O44" s="3">
        <f t="shared" si="8"/>
        <v>1.2136080226358769E-2</v>
      </c>
      <c r="P44" s="3">
        <f t="shared" si="9"/>
        <v>1.6519444330149582E-2</v>
      </c>
      <c r="Q44" s="3">
        <f t="shared" si="10"/>
        <v>7.4566706404484845E-3</v>
      </c>
      <c r="R44" s="3">
        <f t="shared" si="11"/>
        <v>5.9296745339537443E-4</v>
      </c>
      <c r="S44" s="3">
        <f t="shared" si="14"/>
        <v>275.04494459927008</v>
      </c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x14ac:dyDescent="0.25">
      <c r="A45" s="6">
        <v>1963</v>
      </c>
      <c r="B45" s="6">
        <v>318.70572499999997</v>
      </c>
      <c r="C45" s="10">
        <v>1979.6192000000001</v>
      </c>
      <c r="D45" s="10">
        <v>335.93599999999998</v>
      </c>
      <c r="E45" s="2">
        <v>1789</v>
      </c>
      <c r="F45" s="2">
        <v>5</v>
      </c>
      <c r="G45" s="3">
        <f t="shared" si="16"/>
        <v>8.5446009389671361E-3</v>
      </c>
      <c r="H45" s="3">
        <f t="shared" si="16"/>
        <v>1.2572177074869035E-2</v>
      </c>
      <c r="I45" s="3">
        <f t="shared" si="16"/>
        <v>1.7048883882958582E-2</v>
      </c>
      <c r="J45" s="3">
        <f t="shared" si="16"/>
        <v>7.6175489495439027E-3</v>
      </c>
      <c r="K45" s="3">
        <f t="shared" si="16"/>
        <v>5.9439472473357528E-4</v>
      </c>
      <c r="L45" s="3">
        <f t="shared" si="7"/>
        <v>275.04637760557108</v>
      </c>
      <c r="M45" s="3">
        <v>0</v>
      </c>
      <c r="N45" s="3">
        <f t="shared" si="13"/>
        <v>8.5446009389671361E-3</v>
      </c>
      <c r="O45" s="3">
        <f t="shared" si="8"/>
        <v>1.2572177074869035E-2</v>
      </c>
      <c r="P45" s="3">
        <f t="shared" si="9"/>
        <v>1.7048883882958582E-2</v>
      </c>
      <c r="Q45" s="3">
        <f t="shared" si="10"/>
        <v>7.6175489495439027E-3</v>
      </c>
      <c r="R45" s="3">
        <f t="shared" si="11"/>
        <v>5.9439472473357528E-4</v>
      </c>
      <c r="S45" s="3">
        <f t="shared" si="14"/>
        <v>275.04637760557108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 x14ac:dyDescent="0.25">
      <c r="A46" s="6">
        <v>1963</v>
      </c>
      <c r="B46" s="6">
        <v>319.3528</v>
      </c>
      <c r="C46" s="10">
        <v>1979.7040999999999</v>
      </c>
      <c r="D46" s="10">
        <v>335.98099999999999</v>
      </c>
      <c r="E46" s="2">
        <v>1790</v>
      </c>
      <c r="F46" s="2">
        <v>5</v>
      </c>
      <c r="G46" s="3">
        <f t="shared" si="16"/>
        <v>8.8497652582159615E-3</v>
      </c>
      <c r="H46" s="3">
        <f t="shared" si="16"/>
        <v>1.3007074207909993E-2</v>
      </c>
      <c r="I46" s="3">
        <f t="shared" si="16"/>
        <v>1.7571216972008405E-2</v>
      </c>
      <c r="J46" s="3">
        <f t="shared" si="16"/>
        <v>7.7692367866187568E-3</v>
      </c>
      <c r="K46" s="3">
        <f t="shared" si="16"/>
        <v>5.9526040855992321E-4</v>
      </c>
      <c r="L46" s="3">
        <f t="shared" si="7"/>
        <v>275.04779255363331</v>
      </c>
      <c r="M46" s="3">
        <v>0</v>
      </c>
      <c r="N46" s="3">
        <f t="shared" si="13"/>
        <v>8.8497652582159615E-3</v>
      </c>
      <c r="O46" s="3">
        <f t="shared" si="8"/>
        <v>1.3007074207909993E-2</v>
      </c>
      <c r="P46" s="3">
        <f t="shared" si="9"/>
        <v>1.7571216972008405E-2</v>
      </c>
      <c r="Q46" s="3">
        <f t="shared" si="10"/>
        <v>7.7692367866187568E-3</v>
      </c>
      <c r="R46" s="3">
        <f t="shared" si="11"/>
        <v>5.9526040855992321E-4</v>
      </c>
      <c r="S46" s="3">
        <f t="shared" si="14"/>
        <v>275.04779255363331</v>
      </c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 x14ac:dyDescent="0.25">
      <c r="A47" s="6">
        <v>1959</v>
      </c>
      <c r="B47" s="6">
        <v>316.26945000000001</v>
      </c>
      <c r="C47" s="10">
        <v>1979.7863</v>
      </c>
      <c r="D47" s="10">
        <v>335.97899999999998</v>
      </c>
      <c r="E47" s="2">
        <v>1791</v>
      </c>
      <c r="F47" s="2">
        <v>6</v>
      </c>
      <c r="G47" s="3">
        <f t="shared" si="16"/>
        <v>9.1549295774647869E-3</v>
      </c>
      <c r="H47" s="3">
        <f t="shared" si="16"/>
        <v>1.3440774925934771E-2</v>
      </c>
      <c r="I47" s="3">
        <f t="shared" si="16"/>
        <v>1.8086538984632489E-2</v>
      </c>
      <c r="J47" s="3">
        <f t="shared" si="16"/>
        <v>7.91225917444607E-3</v>
      </c>
      <c r="K47" s="3">
        <f t="shared" si="16"/>
        <v>5.9578547234222061E-4</v>
      </c>
      <c r="L47" s="3">
        <f t="shared" si="7"/>
        <v>275.04919028813481</v>
      </c>
      <c r="M47" s="3">
        <v>0</v>
      </c>
      <c r="N47" s="3">
        <f t="shared" si="13"/>
        <v>9.1549295774647869E-3</v>
      </c>
      <c r="O47" s="3">
        <f t="shared" si="8"/>
        <v>1.3440774925934771E-2</v>
      </c>
      <c r="P47" s="3">
        <f t="shared" si="9"/>
        <v>1.8086538984632489E-2</v>
      </c>
      <c r="Q47" s="3">
        <f t="shared" si="10"/>
        <v>7.91225917444607E-3</v>
      </c>
      <c r="R47" s="3">
        <f t="shared" si="11"/>
        <v>5.9578547234222061E-4</v>
      </c>
      <c r="S47" s="3">
        <f t="shared" si="14"/>
        <v>275.04919028813481</v>
      </c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 x14ac:dyDescent="0.25">
      <c r="A48" s="7">
        <v>1958</v>
      </c>
      <c r="B48" s="7">
        <v>314.37799999999999</v>
      </c>
      <c r="C48" s="10">
        <v>1979.8712</v>
      </c>
      <c r="D48" s="10">
        <v>335.971</v>
      </c>
      <c r="E48" s="2">
        <v>1792</v>
      </c>
      <c r="F48" s="2">
        <v>6</v>
      </c>
      <c r="G48" s="3">
        <f t="shared" si="16"/>
        <v>9.5211267605633792E-3</v>
      </c>
      <c r="H48" s="3">
        <f t="shared" si="16"/>
        <v>1.396717923393187E-2</v>
      </c>
      <c r="I48" s="3">
        <f t="shared" si="16"/>
        <v>1.8745178769600777E-2</v>
      </c>
      <c r="J48" s="3">
        <f t="shared" si="16"/>
        <v>8.1644820349172191E-3</v>
      </c>
      <c r="K48" s="3">
        <f t="shared" si="16"/>
        <v>6.4305229643200055E-4</v>
      </c>
      <c r="L48" s="3">
        <f t="shared" si="7"/>
        <v>275.05104101909546</v>
      </c>
      <c r="M48" s="3">
        <v>0</v>
      </c>
      <c r="N48" s="3">
        <f t="shared" si="13"/>
        <v>9.5211267605633792E-3</v>
      </c>
      <c r="O48" s="3">
        <f t="shared" si="8"/>
        <v>1.396717923393187E-2</v>
      </c>
      <c r="P48" s="3">
        <f t="shared" si="9"/>
        <v>1.8745178769600777E-2</v>
      </c>
      <c r="Q48" s="3">
        <f t="shared" si="10"/>
        <v>8.1644820349172191E-3</v>
      </c>
      <c r="R48" s="3">
        <f t="shared" si="11"/>
        <v>6.4305229643200055E-4</v>
      </c>
      <c r="S48" s="3">
        <f t="shared" si="14"/>
        <v>275.05104101909546</v>
      </c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 x14ac:dyDescent="0.25">
      <c r="A49" s="7">
        <v>1957</v>
      </c>
      <c r="B49" s="7">
        <v>314.03953000000001</v>
      </c>
      <c r="C49" s="10">
        <v>1979.9534000000001</v>
      </c>
      <c r="D49" s="10">
        <v>335.733</v>
      </c>
      <c r="E49" s="2">
        <v>1793</v>
      </c>
      <c r="F49" s="2">
        <v>6</v>
      </c>
      <c r="G49" s="3">
        <f t="shared" si="16"/>
        <v>9.8873239436619714E-3</v>
      </c>
      <c r="H49" s="3">
        <f t="shared" si="16"/>
        <v>1.4492135387938469E-2</v>
      </c>
      <c r="I49" s="3">
        <f t="shared" si="16"/>
        <v>1.9394977885719526E-2</v>
      </c>
      <c r="J49" s="3">
        <f t="shared" si="16"/>
        <v>8.4022961963217211E-3</v>
      </c>
      <c r="K49" s="3">
        <f t="shared" si="16"/>
        <v>6.7172107442969571E-4</v>
      </c>
      <c r="L49" s="3">
        <f t="shared" si="7"/>
        <v>275.05284845448807</v>
      </c>
      <c r="M49" s="3">
        <v>0</v>
      </c>
      <c r="N49" s="3">
        <f t="shared" si="13"/>
        <v>9.8873239436619714E-3</v>
      </c>
      <c r="O49" s="3">
        <f t="shared" si="8"/>
        <v>1.4492135387938469E-2</v>
      </c>
      <c r="P49" s="3">
        <f t="shared" si="9"/>
        <v>1.9394977885719526E-2</v>
      </c>
      <c r="Q49" s="3">
        <f t="shared" si="10"/>
        <v>8.4022961963217211E-3</v>
      </c>
      <c r="R49" s="3">
        <f t="shared" si="11"/>
        <v>6.7172107442969571E-4</v>
      </c>
      <c r="S49" s="3">
        <f t="shared" si="14"/>
        <v>275.05284845448807</v>
      </c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 x14ac:dyDescent="0.25">
      <c r="A50" s="6">
        <v>1955</v>
      </c>
      <c r="B50" s="6">
        <v>313.48795499999994</v>
      </c>
      <c r="C50" s="10">
        <v>1980.0382999999999</v>
      </c>
      <c r="D50" s="10">
        <v>335.678</v>
      </c>
      <c r="E50" s="2">
        <v>1794</v>
      </c>
      <c r="F50" s="2">
        <v>6</v>
      </c>
      <c r="G50" s="3">
        <f t="shared" si="16"/>
        <v>1.0253521126760564E-2</v>
      </c>
      <c r="H50" s="3">
        <f t="shared" si="16"/>
        <v>1.5015647371869497E-2</v>
      </c>
      <c r="I50" s="3">
        <f t="shared" si="16"/>
        <v>2.0036054997891E-2</v>
      </c>
      <c r="J50" s="3">
        <f t="shared" si="16"/>
        <v>8.6265247823383955E-3</v>
      </c>
      <c r="K50" s="3">
        <f t="shared" si="16"/>
        <v>6.8910956726179269E-4</v>
      </c>
      <c r="L50" s="3">
        <f t="shared" si="7"/>
        <v>275.05462085784615</v>
      </c>
      <c r="M50" s="3">
        <v>0</v>
      </c>
      <c r="N50" s="3">
        <f t="shared" si="13"/>
        <v>1.0253521126760564E-2</v>
      </c>
      <c r="O50" s="3">
        <f t="shared" si="8"/>
        <v>1.5015647371869497E-2</v>
      </c>
      <c r="P50" s="3">
        <f t="shared" si="9"/>
        <v>2.0036054997891E-2</v>
      </c>
      <c r="Q50" s="3">
        <f t="shared" si="10"/>
        <v>8.6265247823383955E-3</v>
      </c>
      <c r="R50" s="3">
        <f t="shared" si="11"/>
        <v>6.8910956726179269E-4</v>
      </c>
      <c r="S50" s="3">
        <f t="shared" si="14"/>
        <v>275.05462085784615</v>
      </c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 x14ac:dyDescent="0.25">
      <c r="A51" s="6">
        <v>1955</v>
      </c>
      <c r="B51" s="6">
        <v>313.79655999999994</v>
      </c>
      <c r="C51" s="10">
        <v>1980.123</v>
      </c>
      <c r="D51" s="10">
        <v>335.77800000000002</v>
      </c>
      <c r="E51" s="2">
        <v>1795</v>
      </c>
      <c r="F51" s="2">
        <v>6</v>
      </c>
      <c r="G51" s="3">
        <f t="shared" si="16"/>
        <v>1.0619718309859156E-2</v>
      </c>
      <c r="H51" s="3">
        <f t="shared" si="16"/>
        <v>1.5537719158680009E-2</v>
      </c>
      <c r="I51" s="3">
        <f t="shared" si="16"/>
        <v>2.0668527178224053E-2</v>
      </c>
      <c r="J51" s="3">
        <f t="shared" si="16"/>
        <v>8.8379438941780693E-3</v>
      </c>
      <c r="K51" s="3">
        <f t="shared" si="16"/>
        <v>6.9965622129065301E-4</v>
      </c>
      <c r="L51" s="3">
        <f t="shared" si="7"/>
        <v>275.05636356476225</v>
      </c>
      <c r="M51" s="3">
        <v>0</v>
      </c>
      <c r="N51" s="3">
        <f t="shared" si="13"/>
        <v>1.0619718309859156E-2</v>
      </c>
      <c r="O51" s="3">
        <f t="shared" si="8"/>
        <v>1.5537719158680009E-2</v>
      </c>
      <c r="P51" s="3">
        <f t="shared" si="9"/>
        <v>2.0668527178224053E-2</v>
      </c>
      <c r="Q51" s="3">
        <f t="shared" si="10"/>
        <v>8.8379438941780693E-3</v>
      </c>
      <c r="R51" s="3">
        <f t="shared" si="11"/>
        <v>6.9965622129065301E-4</v>
      </c>
      <c r="S51" s="3">
        <f t="shared" si="14"/>
        <v>275.05636356476225</v>
      </c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 x14ac:dyDescent="0.25">
      <c r="A52" s="6">
        <v>1954</v>
      </c>
      <c r="B52" s="6">
        <v>310.99059999999997</v>
      </c>
      <c r="C52" s="10">
        <v>1980.2021999999999</v>
      </c>
      <c r="D52" s="10">
        <v>335.89800000000002</v>
      </c>
      <c r="E52" s="2">
        <v>1796</v>
      </c>
      <c r="F52" s="2">
        <v>6</v>
      </c>
      <c r="G52" s="3">
        <f t="shared" si="16"/>
        <v>1.0985915492957748E-2</v>
      </c>
      <c r="H52" s="3">
        <f t="shared" si="16"/>
        <v>1.6058354710395347E-2</v>
      </c>
      <c r="I52" s="3">
        <f t="shared" si="16"/>
        <v>2.1292509927413588E-2</v>
      </c>
      <c r="J52" s="3">
        <f t="shared" si="16"/>
        <v>9.0372852968293484E-3</v>
      </c>
      <c r="K52" s="3">
        <f t="shared" si="16"/>
        <v>7.0605309031653843E-4</v>
      </c>
      <c r="L52" s="3">
        <f t="shared" si="7"/>
        <v>275.05808011851792</v>
      </c>
      <c r="M52" s="3">
        <v>0</v>
      </c>
      <c r="N52" s="3">
        <f t="shared" si="13"/>
        <v>1.0985915492957748E-2</v>
      </c>
      <c r="O52" s="3">
        <f t="shared" si="8"/>
        <v>1.6058354710395347E-2</v>
      </c>
      <c r="P52" s="3">
        <f t="shared" si="9"/>
        <v>2.1292509927413588E-2</v>
      </c>
      <c r="Q52" s="3">
        <f t="shared" si="10"/>
        <v>9.0372852968293484E-3</v>
      </c>
      <c r="R52" s="3">
        <f t="shared" si="11"/>
        <v>7.0605309031653843E-4</v>
      </c>
      <c r="S52" s="3">
        <f t="shared" si="14"/>
        <v>275.05808011851792</v>
      </c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 x14ac:dyDescent="0.25">
      <c r="A53" s="6">
        <v>1954</v>
      </c>
      <c r="B53" s="6">
        <v>311.88655</v>
      </c>
      <c r="C53" s="10">
        <v>1980.2869000000001</v>
      </c>
      <c r="D53" s="10">
        <v>336.05700000000002</v>
      </c>
      <c r="E53" s="2">
        <v>1797</v>
      </c>
      <c r="F53" s="2">
        <v>7</v>
      </c>
      <c r="G53" s="3">
        <f t="shared" si="16"/>
        <v>1.135211267605634E-2</v>
      </c>
      <c r="H53" s="3">
        <f t="shared" si="16"/>
        <v>1.65775579781412E-2</v>
      </c>
      <c r="I53" s="3">
        <f t="shared" si="16"/>
        <v>2.1908117195833049E-2</v>
      </c>
      <c r="J53" s="3">
        <f t="shared" si="16"/>
        <v>9.2252389518476009E-3</v>
      </c>
      <c r="K53" s="3">
        <f t="shared" si="16"/>
        <v>7.0993298750690408E-4</v>
      </c>
      <c r="L53" s="3">
        <f t="shared" si="7"/>
        <v>275.05977295978937</v>
      </c>
      <c r="M53" s="3">
        <v>0</v>
      </c>
      <c r="N53" s="3">
        <f t="shared" si="13"/>
        <v>1.135211267605634E-2</v>
      </c>
      <c r="O53" s="3">
        <f t="shared" si="8"/>
        <v>1.65775579781412E-2</v>
      </c>
      <c r="P53" s="3">
        <f t="shared" si="9"/>
        <v>2.1908117195833049E-2</v>
      </c>
      <c r="Q53" s="3">
        <f t="shared" si="10"/>
        <v>9.2252389518476009E-3</v>
      </c>
      <c r="R53" s="3">
        <f t="shared" si="11"/>
        <v>7.0993298750690408E-4</v>
      </c>
      <c r="S53" s="3">
        <f t="shared" si="14"/>
        <v>275.05977295978937</v>
      </c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 x14ac:dyDescent="0.25">
      <c r="A54" s="6">
        <v>1954</v>
      </c>
      <c r="B54" s="6">
        <v>312.68294999999995</v>
      </c>
      <c r="C54" s="10">
        <v>1980.3688999999999</v>
      </c>
      <c r="D54" s="10">
        <v>336.185</v>
      </c>
      <c r="E54" s="2">
        <v>1798</v>
      </c>
      <c r="F54" s="2">
        <v>7</v>
      </c>
      <c r="G54" s="3">
        <f t="shared" si="16"/>
        <v>1.1779342723004698E-2</v>
      </c>
      <c r="H54" s="3">
        <f t="shared" si="16"/>
        <v>1.7189229615788611E-2</v>
      </c>
      <c r="I54" s="3">
        <f t="shared" si="16"/>
        <v>2.2665696146127821E-2</v>
      </c>
      <c r="J54" s="3">
        <f t="shared" si="16"/>
        <v>9.519826297472455E-3</v>
      </c>
      <c r="K54" s="3">
        <f t="shared" si="16"/>
        <v>7.5923462091690547E-4</v>
      </c>
      <c r="L54" s="3">
        <f t="shared" si="7"/>
        <v>275.0619133294033</v>
      </c>
      <c r="M54" s="3">
        <v>0</v>
      </c>
      <c r="N54" s="3">
        <f t="shared" si="13"/>
        <v>1.1779342723004698E-2</v>
      </c>
      <c r="O54" s="3">
        <f t="shared" si="8"/>
        <v>1.7189229615788611E-2</v>
      </c>
      <c r="P54" s="3">
        <f t="shared" si="9"/>
        <v>2.2665696146127821E-2</v>
      </c>
      <c r="Q54" s="3">
        <f t="shared" si="10"/>
        <v>9.519826297472455E-3</v>
      </c>
      <c r="R54" s="3">
        <f t="shared" si="11"/>
        <v>7.5923462091690547E-4</v>
      </c>
      <c r="S54" s="3">
        <f t="shared" si="14"/>
        <v>275.0619133294033</v>
      </c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 x14ac:dyDescent="0.25">
      <c r="A55" s="6">
        <v>1954</v>
      </c>
      <c r="B55" s="6">
        <v>311.67614499999996</v>
      </c>
      <c r="C55" s="10">
        <v>1980.4536000000001</v>
      </c>
      <c r="D55" s="10">
        <v>336.53199999999998</v>
      </c>
      <c r="E55" s="2">
        <v>1799</v>
      </c>
      <c r="F55" s="2">
        <v>7</v>
      </c>
      <c r="G55" s="3">
        <f t="shared" ref="G55:K70" si="17">G54*(1-G$5)+G$4*$F54*$L$4/1000</f>
        <v>1.2206572769953055E-2</v>
      </c>
      <c r="H55" s="3">
        <f t="shared" si="17"/>
        <v>1.7799218526472208E-2</v>
      </c>
      <c r="I55" s="3">
        <f t="shared" si="17"/>
        <v>2.3413106405159496E-2</v>
      </c>
      <c r="J55" s="3">
        <f t="shared" si="17"/>
        <v>9.797584794181623E-3</v>
      </c>
      <c r="K55" s="3">
        <f t="shared" si="17"/>
        <v>7.8913757315398399E-4</v>
      </c>
      <c r="L55" s="3">
        <f t="shared" si="7"/>
        <v>275.06400562006894</v>
      </c>
      <c r="M55" s="3">
        <v>0</v>
      </c>
      <c r="N55" s="3">
        <f t="shared" si="13"/>
        <v>1.2206572769953055E-2</v>
      </c>
      <c r="O55" s="3">
        <f t="shared" si="8"/>
        <v>1.7799218526472208E-2</v>
      </c>
      <c r="P55" s="3">
        <f t="shared" si="9"/>
        <v>2.3413106405159496E-2</v>
      </c>
      <c r="Q55" s="3">
        <f t="shared" si="10"/>
        <v>9.797584794181623E-3</v>
      </c>
      <c r="R55" s="3">
        <f t="shared" si="11"/>
        <v>7.8913757315398399E-4</v>
      </c>
      <c r="S55" s="3">
        <f t="shared" si="14"/>
        <v>275.06400562006894</v>
      </c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 x14ac:dyDescent="0.25">
      <c r="A56" s="7">
        <v>1953</v>
      </c>
      <c r="B56" s="7">
        <v>312.05848500000002</v>
      </c>
      <c r="C56" s="10">
        <v>1980.5355</v>
      </c>
      <c r="D56" s="10">
        <v>336.93</v>
      </c>
      <c r="E56" s="2">
        <v>1800</v>
      </c>
      <c r="F56" s="2">
        <v>8</v>
      </c>
      <c r="G56" s="3">
        <f t="shared" si="17"/>
        <v>1.2633802816901412E-2</v>
      </c>
      <c r="H56" s="3">
        <f t="shared" si="17"/>
        <v>1.8407529339424182E-2</v>
      </c>
      <c r="I56" s="3">
        <f t="shared" si="17"/>
        <v>2.4150484463365096E-2</v>
      </c>
      <c r="J56" s="3">
        <f t="shared" si="17"/>
        <v>1.00594758212062E-2</v>
      </c>
      <c r="K56" s="3">
        <f t="shared" si="17"/>
        <v>8.0727463050169466E-4</v>
      </c>
      <c r="L56" s="3">
        <f t="shared" si="7"/>
        <v>275.06605856707142</v>
      </c>
      <c r="M56" s="3">
        <v>0</v>
      </c>
      <c r="N56" s="3">
        <f t="shared" si="13"/>
        <v>1.2633802816901412E-2</v>
      </c>
      <c r="O56" s="3">
        <f t="shared" si="8"/>
        <v>1.8407529339424182E-2</v>
      </c>
      <c r="P56" s="3">
        <f t="shared" si="9"/>
        <v>2.4150484463365096E-2</v>
      </c>
      <c r="Q56" s="3">
        <f t="shared" si="10"/>
        <v>1.00594758212062E-2</v>
      </c>
      <c r="R56" s="3">
        <f t="shared" si="11"/>
        <v>8.0727463050169466E-4</v>
      </c>
      <c r="S56" s="3">
        <f t="shared" si="14"/>
        <v>275.06605856707142</v>
      </c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 x14ac:dyDescent="0.25">
      <c r="A57" s="6">
        <v>1950</v>
      </c>
      <c r="B57" s="6">
        <v>312.55218499999995</v>
      </c>
      <c r="C57" s="10">
        <v>1980.6202000000001</v>
      </c>
      <c r="D57" s="10">
        <v>337.096</v>
      </c>
      <c r="E57" s="2">
        <v>1801</v>
      </c>
      <c r="F57" s="2">
        <v>8</v>
      </c>
      <c r="G57" s="3">
        <f t="shared" si="17"/>
        <v>1.3122065727699535E-2</v>
      </c>
      <c r="H57" s="3">
        <f t="shared" si="17"/>
        <v>1.9108063384756589E-2</v>
      </c>
      <c r="I57" s="3">
        <f t="shared" si="17"/>
        <v>2.5028199720906967E-2</v>
      </c>
      <c r="J57" s="3">
        <f t="shared" si="17"/>
        <v>1.0423776729223025E-2</v>
      </c>
      <c r="K57" s="3">
        <f t="shared" si="17"/>
        <v>8.6522366866755918E-4</v>
      </c>
      <c r="L57" s="3">
        <f t="shared" si="7"/>
        <v>275.06854732923125</v>
      </c>
      <c r="M57" s="3">
        <v>0</v>
      </c>
      <c r="N57" s="3">
        <f t="shared" si="13"/>
        <v>1.3122065727699535E-2</v>
      </c>
      <c r="O57" s="3">
        <f t="shared" si="8"/>
        <v>1.9108063384756589E-2</v>
      </c>
      <c r="P57" s="3">
        <f t="shared" si="9"/>
        <v>2.5028199720906967E-2</v>
      </c>
      <c r="Q57" s="3">
        <f t="shared" si="10"/>
        <v>1.0423776729223025E-2</v>
      </c>
      <c r="R57" s="3">
        <f t="shared" si="11"/>
        <v>8.6522366866755918E-4</v>
      </c>
      <c r="S57" s="3">
        <f t="shared" si="14"/>
        <v>275.06854732923125</v>
      </c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1:38" x14ac:dyDescent="0.25">
      <c r="A58" s="7">
        <v>1949</v>
      </c>
      <c r="B58" s="7">
        <v>311.15258</v>
      </c>
      <c r="C58" s="10">
        <v>1980.7049</v>
      </c>
      <c r="D58" s="10">
        <v>337.19</v>
      </c>
      <c r="E58" s="2">
        <v>1802</v>
      </c>
      <c r="F58" s="2">
        <v>10</v>
      </c>
      <c r="G58" s="3">
        <f t="shared" si="17"/>
        <v>1.3610328638497657E-2</v>
      </c>
      <c r="H58" s="3">
        <f t="shared" si="17"/>
        <v>1.9806670239984704E-2</v>
      </c>
      <c r="I58" s="3">
        <f t="shared" si="17"/>
        <v>2.5894133743678018E-2</v>
      </c>
      <c r="J58" s="3">
        <f t="shared" si="17"/>
        <v>1.0767266271674033E-2</v>
      </c>
      <c r="K58" s="3">
        <f t="shared" si="17"/>
        <v>9.0037153701601354E-4</v>
      </c>
      <c r="L58" s="3">
        <f t="shared" si="7"/>
        <v>275.07097877043083</v>
      </c>
      <c r="M58" s="3">
        <v>0</v>
      </c>
      <c r="N58" s="3">
        <f t="shared" si="13"/>
        <v>1.3610328638497657E-2</v>
      </c>
      <c r="O58" s="3">
        <f t="shared" si="8"/>
        <v>1.9806670239984704E-2</v>
      </c>
      <c r="P58" s="3">
        <f t="shared" si="9"/>
        <v>2.5894133743678018E-2</v>
      </c>
      <c r="Q58" s="3">
        <f t="shared" si="10"/>
        <v>1.0767266271674033E-2</v>
      </c>
      <c r="R58" s="3">
        <f t="shared" si="11"/>
        <v>9.0037153701601354E-4</v>
      </c>
      <c r="S58" s="3">
        <f t="shared" si="14"/>
        <v>275.07097877043083</v>
      </c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1:38" x14ac:dyDescent="0.25">
      <c r="A59" s="6">
        <v>1948</v>
      </c>
      <c r="B59" s="6">
        <v>310.47158999999999</v>
      </c>
      <c r="C59" s="10">
        <v>1980.7869000000001</v>
      </c>
      <c r="D59" s="10">
        <v>337.11599999999999</v>
      </c>
      <c r="E59" s="2">
        <v>1803</v>
      </c>
      <c r="F59" s="2">
        <v>9</v>
      </c>
      <c r="G59" s="3">
        <f t="shared" si="17"/>
        <v>1.422065727699531E-2</v>
      </c>
      <c r="H59" s="3">
        <f t="shared" si="17"/>
        <v>2.0691148634096171E-2</v>
      </c>
      <c r="I59" s="3">
        <f t="shared" si="17"/>
        <v>2.7048914150235474E-2</v>
      </c>
      <c r="J59" s="3">
        <f t="shared" si="17"/>
        <v>1.1325875120483647E-2</v>
      </c>
      <c r="K59" s="3">
        <f t="shared" si="17"/>
        <v>1.0155865104079179E-3</v>
      </c>
      <c r="L59" s="3">
        <f t="shared" si="7"/>
        <v>275.07430218169225</v>
      </c>
      <c r="M59" s="3">
        <v>0</v>
      </c>
      <c r="N59" s="3">
        <f t="shared" si="13"/>
        <v>1.422065727699531E-2</v>
      </c>
      <c r="O59" s="3">
        <f t="shared" si="8"/>
        <v>2.0691148634096171E-2</v>
      </c>
      <c r="P59" s="3">
        <f t="shared" si="9"/>
        <v>2.7048914150235474E-2</v>
      </c>
      <c r="Q59" s="3">
        <f t="shared" si="10"/>
        <v>1.1325875120483647E-2</v>
      </c>
      <c r="R59" s="3">
        <f t="shared" si="11"/>
        <v>1.0155865104079179E-3</v>
      </c>
      <c r="S59" s="3">
        <f t="shared" si="14"/>
        <v>275.07430218169225</v>
      </c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 x14ac:dyDescent="0.25">
      <c r="A60" s="6">
        <v>1947</v>
      </c>
      <c r="B60" s="6">
        <v>309.98379499999999</v>
      </c>
      <c r="C60" s="10">
        <v>1980.8715999999999</v>
      </c>
      <c r="D60" s="10">
        <v>336.93799999999999</v>
      </c>
      <c r="E60" s="2">
        <v>1804</v>
      </c>
      <c r="F60" s="2">
        <v>9</v>
      </c>
      <c r="G60" s="3">
        <f t="shared" si="17"/>
        <v>1.4769953051643197E-2</v>
      </c>
      <c r="H60" s="3">
        <f t="shared" si="17"/>
        <v>2.1479297088084996E-2</v>
      </c>
      <c r="I60" s="3">
        <f t="shared" si="17"/>
        <v>2.8037959641163793E-2</v>
      </c>
      <c r="J60" s="3">
        <f t="shared" si="17"/>
        <v>1.1735201509927141E-2</v>
      </c>
      <c r="K60" s="3">
        <f t="shared" si="17"/>
        <v>1.0385195674205714E-3</v>
      </c>
      <c r="L60" s="3">
        <f t="shared" si="7"/>
        <v>275.07706093085824</v>
      </c>
      <c r="M60" s="3">
        <v>0</v>
      </c>
      <c r="N60" s="3">
        <f t="shared" si="13"/>
        <v>1.4769953051643197E-2</v>
      </c>
      <c r="O60" s="3">
        <f t="shared" si="8"/>
        <v>2.1479297088084996E-2</v>
      </c>
      <c r="P60" s="3">
        <f t="shared" si="9"/>
        <v>2.8037959641163793E-2</v>
      </c>
      <c r="Q60" s="3">
        <f t="shared" si="10"/>
        <v>1.1735201509927141E-2</v>
      </c>
      <c r="R60" s="3">
        <f t="shared" si="11"/>
        <v>1.0385195674205714E-3</v>
      </c>
      <c r="S60" s="3">
        <f t="shared" si="14"/>
        <v>275.07706093085824</v>
      </c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1:38" x14ac:dyDescent="0.25">
      <c r="A61" s="6">
        <v>1947</v>
      </c>
      <c r="B61" s="6">
        <v>311.45713499999999</v>
      </c>
      <c r="C61" s="10">
        <v>1980.9536000000001</v>
      </c>
      <c r="D61" s="10">
        <v>336.916</v>
      </c>
      <c r="E61" s="2">
        <v>1805</v>
      </c>
      <c r="F61" s="2">
        <v>9</v>
      </c>
      <c r="G61" s="3">
        <f t="shared" si="17"/>
        <v>1.5319248826291085E-2</v>
      </c>
      <c r="H61" s="3">
        <f t="shared" si="17"/>
        <v>2.2265277322111691E-2</v>
      </c>
      <c r="I61" s="3">
        <f t="shared" si="17"/>
        <v>2.9013729554360587E-2</v>
      </c>
      <c r="J61" s="3">
        <f t="shared" si="17"/>
        <v>1.2121144369604493E-2</v>
      </c>
      <c r="K61" s="3">
        <f t="shared" si="17"/>
        <v>1.0524291696196834E-3</v>
      </c>
      <c r="L61" s="3">
        <f t="shared" si="7"/>
        <v>275.07977182924196</v>
      </c>
      <c r="M61" s="3">
        <v>0</v>
      </c>
      <c r="N61" s="3">
        <f t="shared" si="13"/>
        <v>1.5319248826291085E-2</v>
      </c>
      <c r="O61" s="3">
        <f t="shared" si="8"/>
        <v>2.2265277322111691E-2</v>
      </c>
      <c r="P61" s="3">
        <f t="shared" si="9"/>
        <v>2.9013729554360587E-2</v>
      </c>
      <c r="Q61" s="3">
        <f t="shared" si="10"/>
        <v>1.2121144369604493E-2</v>
      </c>
      <c r="R61" s="3">
        <f t="shared" si="11"/>
        <v>1.0524291696196834E-3</v>
      </c>
      <c r="S61" s="3">
        <f t="shared" si="14"/>
        <v>275.07977182924196</v>
      </c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1:38" x14ac:dyDescent="0.25">
      <c r="A62" s="6">
        <v>1946</v>
      </c>
      <c r="B62" s="6">
        <v>311.45713499999999</v>
      </c>
      <c r="C62" s="10">
        <v>1981.0383999999999</v>
      </c>
      <c r="D62" s="10">
        <v>337.089</v>
      </c>
      <c r="E62" s="2">
        <v>1806</v>
      </c>
      <c r="F62" s="2">
        <v>10</v>
      </c>
      <c r="G62" s="3">
        <f t="shared" si="17"/>
        <v>1.5868544600938971E-2</v>
      </c>
      <c r="H62" s="3">
        <f t="shared" si="17"/>
        <v>2.3049095301014202E-2</v>
      </c>
      <c r="I62" s="3">
        <f t="shared" si="17"/>
        <v>2.997640208280658E-2</v>
      </c>
      <c r="J62" s="3">
        <f t="shared" si="17"/>
        <v>1.248503952705682E-2</v>
      </c>
      <c r="K62" s="3">
        <f t="shared" si="17"/>
        <v>1.0608657698178512E-3</v>
      </c>
      <c r="L62" s="3">
        <f t="shared" si="7"/>
        <v>275.08243994728161</v>
      </c>
      <c r="M62" s="3">
        <v>0</v>
      </c>
      <c r="N62" s="3">
        <f t="shared" si="13"/>
        <v>1.5868544600938971E-2</v>
      </c>
      <c r="O62" s="3">
        <f t="shared" si="8"/>
        <v>2.3049095301014202E-2</v>
      </c>
      <c r="P62" s="3">
        <f t="shared" si="9"/>
        <v>2.997640208280658E-2</v>
      </c>
      <c r="Q62" s="3">
        <f t="shared" si="10"/>
        <v>1.248503952705682E-2</v>
      </c>
      <c r="R62" s="3">
        <f t="shared" si="11"/>
        <v>1.0608657698178512E-3</v>
      </c>
      <c r="S62" s="3">
        <f t="shared" si="14"/>
        <v>275.08243994728161</v>
      </c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 x14ac:dyDescent="0.25">
      <c r="A63" s="7">
        <v>1945</v>
      </c>
      <c r="B63" s="7">
        <v>309.57969000000003</v>
      </c>
      <c r="C63" s="10">
        <v>1981.1233</v>
      </c>
      <c r="D63" s="10">
        <v>337.23</v>
      </c>
      <c r="E63" s="2">
        <v>1807</v>
      </c>
      <c r="F63" s="2">
        <v>10</v>
      </c>
      <c r="G63" s="3">
        <f t="shared" si="17"/>
        <v>1.6478873239436621E-2</v>
      </c>
      <c r="H63" s="3">
        <f t="shared" si="17"/>
        <v>2.3924653686836047E-2</v>
      </c>
      <c r="I63" s="3">
        <f t="shared" si="17"/>
        <v>3.1076387769450604E-2</v>
      </c>
      <c r="J63" s="3">
        <f t="shared" si="17"/>
        <v>1.2945517390216238E-2</v>
      </c>
      <c r="K63" s="3">
        <f t="shared" si="17"/>
        <v>1.1129311833092894E-3</v>
      </c>
      <c r="L63" s="3">
        <f t="shared" si="7"/>
        <v>275.08553836326922</v>
      </c>
      <c r="M63" s="3">
        <v>0</v>
      </c>
      <c r="N63" s="3">
        <f t="shared" si="13"/>
        <v>1.6478873239436621E-2</v>
      </c>
      <c r="O63" s="3">
        <f t="shared" si="8"/>
        <v>2.3924653686836047E-2</v>
      </c>
      <c r="P63" s="3">
        <f t="shared" si="9"/>
        <v>3.1076387769450604E-2</v>
      </c>
      <c r="Q63" s="3">
        <f t="shared" si="10"/>
        <v>1.2945517390216238E-2</v>
      </c>
      <c r="R63" s="3">
        <f t="shared" si="11"/>
        <v>1.1129311833092894E-3</v>
      </c>
      <c r="S63" s="3">
        <f t="shared" si="14"/>
        <v>275.08553836326922</v>
      </c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1:38" x14ac:dyDescent="0.25">
      <c r="A64" s="6">
        <v>1945</v>
      </c>
      <c r="B64" s="6">
        <v>309.74622499999998</v>
      </c>
      <c r="C64" s="10">
        <v>1981.2</v>
      </c>
      <c r="D64" s="10">
        <v>337.226</v>
      </c>
      <c r="E64" s="2">
        <v>1808</v>
      </c>
      <c r="F64" s="2">
        <v>10</v>
      </c>
      <c r="G64" s="3">
        <f t="shared" si="17"/>
        <v>1.7089201877934272E-2</v>
      </c>
      <c r="H64" s="3">
        <f t="shared" si="17"/>
        <v>2.4797803385359782E-2</v>
      </c>
      <c r="I64" s="3">
        <f t="shared" si="17"/>
        <v>3.2161608770728232E-2</v>
      </c>
      <c r="J64" s="3">
        <f t="shared" si="17"/>
        <v>1.3379689600728934E-2</v>
      </c>
      <c r="K64" s="3">
        <f t="shared" si="17"/>
        <v>1.1445104529024626E-3</v>
      </c>
      <c r="L64" s="3">
        <f t="shared" si="7"/>
        <v>275.08857281408763</v>
      </c>
      <c r="M64" s="3">
        <v>0</v>
      </c>
      <c r="N64" s="3">
        <f t="shared" si="13"/>
        <v>1.7089201877934272E-2</v>
      </c>
      <c r="O64" s="3">
        <f t="shared" si="8"/>
        <v>2.4797803385359782E-2</v>
      </c>
      <c r="P64" s="3">
        <f t="shared" si="9"/>
        <v>3.2161608770728232E-2</v>
      </c>
      <c r="Q64" s="3">
        <f t="shared" si="10"/>
        <v>1.3379689600728934E-2</v>
      </c>
      <c r="R64" s="3">
        <f t="shared" si="11"/>
        <v>1.1445104529024626E-3</v>
      </c>
      <c r="S64" s="3">
        <f t="shared" si="14"/>
        <v>275.08857281408763</v>
      </c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1:38" x14ac:dyDescent="0.25">
      <c r="A65" s="6">
        <v>1944</v>
      </c>
      <c r="B65" s="6">
        <v>311.28789999999998</v>
      </c>
      <c r="C65" s="10">
        <v>1981.2849000000001</v>
      </c>
      <c r="D65" s="10">
        <v>337.17399999999998</v>
      </c>
      <c r="E65" s="2">
        <v>1809</v>
      </c>
      <c r="F65" s="2">
        <v>10</v>
      </c>
      <c r="G65" s="3">
        <f t="shared" si="17"/>
        <v>1.7699530516431923E-2</v>
      </c>
      <c r="H65" s="3">
        <f t="shared" si="17"/>
        <v>2.566855102295618E-2</v>
      </c>
      <c r="I65" s="3">
        <f t="shared" si="17"/>
        <v>3.3232263267340002E-2</v>
      </c>
      <c r="J65" s="3">
        <f t="shared" si="17"/>
        <v>1.378905891782946E-2</v>
      </c>
      <c r="K65" s="3">
        <f t="shared" si="17"/>
        <v>1.1636642481220529E-3</v>
      </c>
      <c r="L65" s="3">
        <f t="shared" si="7"/>
        <v>275.09155306797265</v>
      </c>
      <c r="M65" s="3">
        <v>0</v>
      </c>
      <c r="N65" s="3">
        <f t="shared" si="13"/>
        <v>1.7699530516431923E-2</v>
      </c>
      <c r="O65" s="3">
        <f t="shared" si="8"/>
        <v>2.566855102295618E-2</v>
      </c>
      <c r="P65" s="3">
        <f t="shared" si="9"/>
        <v>3.3232263267340002E-2</v>
      </c>
      <c r="Q65" s="3">
        <f t="shared" si="10"/>
        <v>1.378905891782946E-2</v>
      </c>
      <c r="R65" s="3">
        <f t="shared" si="11"/>
        <v>1.1636642481220529E-3</v>
      </c>
      <c r="S65" s="3">
        <f t="shared" si="14"/>
        <v>275.09155306797265</v>
      </c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 x14ac:dyDescent="0.25">
      <c r="A66" s="6">
        <v>1943</v>
      </c>
      <c r="B66" s="6">
        <v>310.51140999999996</v>
      </c>
      <c r="C66" s="10">
        <v>1981.3670999999999</v>
      </c>
      <c r="D66" s="10">
        <v>337.346</v>
      </c>
      <c r="E66" s="2">
        <v>1810</v>
      </c>
      <c r="F66" s="2">
        <v>10</v>
      </c>
      <c r="G66" s="3">
        <f t="shared" si="17"/>
        <v>1.8309859154929574E-2</v>
      </c>
      <c r="H66" s="3">
        <f t="shared" si="17"/>
        <v>2.6536903207766676E-2</v>
      </c>
      <c r="I66" s="3">
        <f t="shared" si="17"/>
        <v>3.4288546779883043E-2</v>
      </c>
      <c r="J66" s="3">
        <f t="shared" si="17"/>
        <v>1.4175042252841757E-2</v>
      </c>
      <c r="K66" s="3">
        <f t="shared" si="17"/>
        <v>1.1752816121725915E-3</v>
      </c>
      <c r="L66" s="3">
        <f t="shared" si="7"/>
        <v>275.09448563300759</v>
      </c>
      <c r="M66" s="3">
        <v>0</v>
      </c>
      <c r="N66" s="3">
        <f t="shared" si="13"/>
        <v>1.8309859154929574E-2</v>
      </c>
      <c r="O66" s="3">
        <f t="shared" si="8"/>
        <v>2.6536903207766676E-2</v>
      </c>
      <c r="P66" s="3">
        <f t="shared" si="9"/>
        <v>3.4288546779883043E-2</v>
      </c>
      <c r="Q66" s="3">
        <f t="shared" si="10"/>
        <v>1.4175042252841757E-2</v>
      </c>
      <c r="R66" s="3">
        <f t="shared" si="11"/>
        <v>1.1752816121725915E-3</v>
      </c>
      <c r="S66" s="3">
        <f t="shared" si="14"/>
        <v>275.09448563300759</v>
      </c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 x14ac:dyDescent="0.25">
      <c r="A67" s="6">
        <v>1943</v>
      </c>
      <c r="B67" s="6">
        <v>311.02906999999999</v>
      </c>
      <c r="C67" s="10">
        <v>1981.4521</v>
      </c>
      <c r="D67" s="10">
        <v>337.58699999999999</v>
      </c>
      <c r="E67" s="2">
        <v>1811</v>
      </c>
      <c r="F67" s="2">
        <v>11</v>
      </c>
      <c r="G67" s="3">
        <f t="shared" si="17"/>
        <v>1.8920187793427225E-2</v>
      </c>
      <c r="H67" s="3">
        <f t="shared" si="17"/>
        <v>2.7402866529753503E-2</v>
      </c>
      <c r="I67" s="3">
        <f t="shared" si="17"/>
        <v>3.5330652204556605E-2</v>
      </c>
      <c r="J67" s="3">
        <f t="shared" si="17"/>
        <v>1.4538975573400391E-2</v>
      </c>
      <c r="K67" s="3">
        <f t="shared" si="17"/>
        <v>1.1823278996542868E-3</v>
      </c>
      <c r="L67" s="3">
        <f t="shared" si="7"/>
        <v>275.0973750100008</v>
      </c>
      <c r="M67" s="3">
        <v>0</v>
      </c>
      <c r="N67" s="3">
        <f t="shared" si="13"/>
        <v>1.8920187793427225E-2</v>
      </c>
      <c r="O67" s="3">
        <f t="shared" si="8"/>
        <v>2.7402866529753503E-2</v>
      </c>
      <c r="P67" s="3">
        <f t="shared" si="9"/>
        <v>3.5330652204556605E-2</v>
      </c>
      <c r="Q67" s="3">
        <f t="shared" si="10"/>
        <v>1.4538975573400391E-2</v>
      </c>
      <c r="R67" s="3">
        <f t="shared" si="11"/>
        <v>1.1823278996542868E-3</v>
      </c>
      <c r="S67" s="3">
        <f t="shared" si="14"/>
        <v>275.0973750100008</v>
      </c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 x14ac:dyDescent="0.25">
      <c r="A68" s="6">
        <v>1942</v>
      </c>
      <c r="B68" s="6">
        <v>310.94942999999995</v>
      </c>
      <c r="C68" s="10">
        <v>1981.5342000000001</v>
      </c>
      <c r="D68" s="10">
        <v>337.83199999999999</v>
      </c>
      <c r="E68" s="2">
        <v>1812</v>
      </c>
      <c r="F68" s="2">
        <v>11</v>
      </c>
      <c r="G68" s="3">
        <f t="shared" si="17"/>
        <v>1.9591549295774644E-2</v>
      </c>
      <c r="H68" s="3">
        <f t="shared" si="17"/>
        <v>2.8360344274364742E-2</v>
      </c>
      <c r="I68" s="3">
        <f t="shared" si="17"/>
        <v>3.6509004590172374E-2</v>
      </c>
      <c r="J68" s="3">
        <f t="shared" si="17"/>
        <v>1.4999489419527834E-2</v>
      </c>
      <c r="K68" s="3">
        <f t="shared" si="17"/>
        <v>1.233550045856596E-3</v>
      </c>
      <c r="L68" s="3">
        <f t="shared" si="7"/>
        <v>275.10069393762569</v>
      </c>
      <c r="M68" s="3">
        <v>0</v>
      </c>
      <c r="N68" s="3">
        <f t="shared" si="13"/>
        <v>1.9591549295774644E-2</v>
      </c>
      <c r="O68" s="3">
        <f t="shared" si="8"/>
        <v>2.8360344274364742E-2</v>
      </c>
      <c r="P68" s="3">
        <f t="shared" si="9"/>
        <v>3.6509004590172374E-2</v>
      </c>
      <c r="Q68" s="3">
        <f t="shared" si="10"/>
        <v>1.4999489419527834E-2</v>
      </c>
      <c r="R68" s="3">
        <f t="shared" si="11"/>
        <v>1.233550045856596E-3</v>
      </c>
      <c r="S68" s="3">
        <f t="shared" si="14"/>
        <v>275.10069393762569</v>
      </c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 x14ac:dyDescent="0.25">
      <c r="A69" s="6">
        <v>1942</v>
      </c>
      <c r="B69" s="6">
        <v>311.62636999999995</v>
      </c>
      <c r="C69" s="10">
        <v>1981.6192000000001</v>
      </c>
      <c r="D69" s="10">
        <v>338.09300000000002</v>
      </c>
      <c r="E69" s="2">
        <v>1813</v>
      </c>
      <c r="F69" s="2">
        <v>11</v>
      </c>
      <c r="G69" s="3">
        <f t="shared" si="17"/>
        <v>2.0262910798122064E-2</v>
      </c>
      <c r="H69" s="3">
        <f t="shared" si="17"/>
        <v>2.9315187969072495E-2</v>
      </c>
      <c r="I69" s="3">
        <f t="shared" si="17"/>
        <v>3.7671540404322162E-2</v>
      </c>
      <c r="J69" s="3">
        <f t="shared" si="17"/>
        <v>1.5433695557414716E-2</v>
      </c>
      <c r="K69" s="3">
        <f t="shared" si="17"/>
        <v>1.2646178479845797E-3</v>
      </c>
      <c r="L69" s="3">
        <f t="shared" si="7"/>
        <v>275.1039479525769</v>
      </c>
      <c r="M69" s="3">
        <v>0</v>
      </c>
      <c r="N69" s="3">
        <f t="shared" si="13"/>
        <v>2.0262910798122064E-2</v>
      </c>
      <c r="O69" s="3">
        <f t="shared" si="8"/>
        <v>2.9315187969072495E-2</v>
      </c>
      <c r="P69" s="3">
        <f t="shared" si="9"/>
        <v>3.7671540404322162E-2</v>
      </c>
      <c r="Q69" s="3">
        <f t="shared" si="10"/>
        <v>1.5433695557414716E-2</v>
      </c>
      <c r="R69" s="3">
        <f t="shared" si="11"/>
        <v>1.2646178479845797E-3</v>
      </c>
      <c r="S69" s="3">
        <f t="shared" si="14"/>
        <v>275.1039479525769</v>
      </c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 x14ac:dyDescent="0.25">
      <c r="A70" s="6">
        <v>1941</v>
      </c>
      <c r="B70" s="6">
        <v>310.70055499999995</v>
      </c>
      <c r="C70" s="10">
        <v>1981.7040999999999</v>
      </c>
      <c r="D70" s="10">
        <v>338.16500000000002</v>
      </c>
      <c r="E70" s="2">
        <v>1814</v>
      </c>
      <c r="F70" s="2">
        <v>11</v>
      </c>
      <c r="G70" s="3">
        <f t="shared" si="17"/>
        <v>2.0934272300469483E-2</v>
      </c>
      <c r="H70" s="3">
        <f t="shared" si="17"/>
        <v>3.0267404860226804E-2</v>
      </c>
      <c r="I70" s="3">
        <f t="shared" si="17"/>
        <v>3.88184719467696E-2</v>
      </c>
      <c r="J70" s="3">
        <f t="shared" si="17"/>
        <v>1.5843096863725203E-2</v>
      </c>
      <c r="K70" s="3">
        <f t="shared" si="17"/>
        <v>1.283461422505087E-3</v>
      </c>
      <c r="L70" s="3">
        <f t="shared" si="7"/>
        <v>275.10714670739372</v>
      </c>
      <c r="M70" s="3">
        <v>0</v>
      </c>
      <c r="N70" s="3">
        <f t="shared" si="13"/>
        <v>2.0934272300469483E-2</v>
      </c>
      <c r="O70" s="3">
        <f t="shared" si="8"/>
        <v>3.0267404860226804E-2</v>
      </c>
      <c r="P70" s="3">
        <f t="shared" si="9"/>
        <v>3.88184719467696E-2</v>
      </c>
      <c r="Q70" s="3">
        <f t="shared" si="10"/>
        <v>1.5843096863725203E-2</v>
      </c>
      <c r="R70" s="3">
        <f t="shared" si="11"/>
        <v>1.283461422505087E-3</v>
      </c>
      <c r="S70" s="3">
        <f t="shared" si="14"/>
        <v>275.10714670739372</v>
      </c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 x14ac:dyDescent="0.25">
      <c r="A71" s="6">
        <v>1940</v>
      </c>
      <c r="B71" s="6">
        <v>310.95575749999995</v>
      </c>
      <c r="C71" s="10">
        <v>1981.7863</v>
      </c>
      <c r="D71" s="10">
        <v>338.072</v>
      </c>
      <c r="E71" s="2">
        <v>1815</v>
      </c>
      <c r="F71" s="2">
        <v>12</v>
      </c>
      <c r="G71" s="3">
        <f t="shared" ref="G71:K86" si="18">G70*(1-G$5)+G$4*$F70*$L$4/1000</f>
        <v>2.1605633802816902E-2</v>
      </c>
      <c r="H71" s="3">
        <f t="shared" si="18"/>
        <v>3.1217002174242788E-2</v>
      </c>
      <c r="I71" s="3">
        <f t="shared" si="18"/>
        <v>3.9950008667660131E-2</v>
      </c>
      <c r="J71" s="3">
        <f t="shared" si="18"/>
        <v>1.6229110360504465E-2</v>
      </c>
      <c r="K71" s="3">
        <f t="shared" si="18"/>
        <v>1.2948906281903545E-3</v>
      </c>
      <c r="L71" s="3">
        <f t="shared" ref="L71:L134" si="19">SUM(G71:K71,L$5)</f>
        <v>275.11029664563341</v>
      </c>
      <c r="M71" s="3">
        <v>0</v>
      </c>
      <c r="N71" s="3">
        <f t="shared" si="13"/>
        <v>2.1605633802816902E-2</v>
      </c>
      <c r="O71" s="3">
        <f t="shared" ref="O71:O134" si="20">O70*(1-O$5)+O$4*($F70+$M70)*$L$4/1000</f>
        <v>3.1217002174242788E-2</v>
      </c>
      <c r="P71" s="3">
        <f t="shared" ref="P71:P134" si="21">P70*(1-P$5)+P$4*($F70+$M70)*$L$4/1000</f>
        <v>3.9950008667660131E-2</v>
      </c>
      <c r="Q71" s="3">
        <f t="shared" ref="Q71:Q134" si="22">Q70*(1-Q$5)+Q$4*($F70+$M70)*$L$4/1000</f>
        <v>1.6229110360504465E-2</v>
      </c>
      <c r="R71" s="3">
        <f t="shared" ref="R71:R134" si="23">R70*(1-R$5)+R$4*($F70+$M70)*$L$4/1000</f>
        <v>1.2948906281903545E-3</v>
      </c>
      <c r="S71" s="3">
        <f t="shared" si="14"/>
        <v>275.11029664563341</v>
      </c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 x14ac:dyDescent="0.25">
      <c r="A72" s="6">
        <v>1939</v>
      </c>
      <c r="B72" s="6">
        <v>310.52603333333332</v>
      </c>
      <c r="C72" s="10">
        <v>1981.8712</v>
      </c>
      <c r="D72" s="10">
        <v>338</v>
      </c>
      <c r="E72" s="2">
        <v>1816</v>
      </c>
      <c r="F72" s="2">
        <v>13</v>
      </c>
      <c r="G72" s="3">
        <f t="shared" si="18"/>
        <v>2.2338028169014087E-2</v>
      </c>
      <c r="H72" s="3">
        <f t="shared" si="18"/>
        <v>3.2257883831270498E-2</v>
      </c>
      <c r="I72" s="3">
        <f t="shared" si="18"/>
        <v>4.1216591947554393E-2</v>
      </c>
      <c r="J72" s="3">
        <f t="shared" si="18"/>
        <v>1.6710443011801919E-2</v>
      </c>
      <c r="K72" s="3">
        <f t="shared" si="18"/>
        <v>1.3487711486621431E-3</v>
      </c>
      <c r="L72" s="3">
        <f t="shared" si="19"/>
        <v>275.11387171810833</v>
      </c>
      <c r="M72" s="3">
        <v>0</v>
      </c>
      <c r="N72" s="3">
        <f t="shared" ref="N72:N135" si="24">N71*(1-N$5)+N$4*($F71+$M71)*$L$4/1000</f>
        <v>2.2338028169014087E-2</v>
      </c>
      <c r="O72" s="3">
        <f t="shared" si="20"/>
        <v>3.2257883831270498E-2</v>
      </c>
      <c r="P72" s="3">
        <f t="shared" si="21"/>
        <v>4.1216591947554393E-2</v>
      </c>
      <c r="Q72" s="3">
        <f t="shared" si="22"/>
        <v>1.6710443011801919E-2</v>
      </c>
      <c r="R72" s="3">
        <f t="shared" si="23"/>
        <v>1.3487711486621431E-3</v>
      </c>
      <c r="S72" s="3">
        <f t="shared" ref="S72:S135" si="25">SUM(N72:R72,S$5)</f>
        <v>275.11387171810833</v>
      </c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 x14ac:dyDescent="0.25">
      <c r="A73" s="6">
        <v>1939</v>
      </c>
      <c r="B73" s="6">
        <v>310.93947499999996</v>
      </c>
      <c r="C73" s="10">
        <v>1981.9534000000001</v>
      </c>
      <c r="D73" s="10">
        <v>337.76799999999997</v>
      </c>
      <c r="E73" s="2">
        <v>1817</v>
      </c>
      <c r="F73" s="2">
        <v>14</v>
      </c>
      <c r="G73" s="3">
        <f t="shared" si="18"/>
        <v>2.3131455399061036E-2</v>
      </c>
      <c r="H73" s="3">
        <f t="shared" si="18"/>
        <v>3.3389798705352955E-2</v>
      </c>
      <c r="I73" s="3">
        <f t="shared" si="18"/>
        <v>4.2616409108362369E-2</v>
      </c>
      <c r="J73" s="3">
        <f t="shared" si="18"/>
        <v>1.7281649533989533E-2</v>
      </c>
      <c r="K73" s="3">
        <f t="shared" si="18"/>
        <v>1.4283996930970686E-3</v>
      </c>
      <c r="L73" s="3">
        <f t="shared" si="19"/>
        <v>275.11784771243987</v>
      </c>
      <c r="M73" s="3">
        <v>0</v>
      </c>
      <c r="N73" s="3">
        <f t="shared" si="24"/>
        <v>2.3131455399061036E-2</v>
      </c>
      <c r="O73" s="3">
        <f t="shared" si="20"/>
        <v>3.3389798705352955E-2</v>
      </c>
      <c r="P73" s="3">
        <f t="shared" si="21"/>
        <v>4.2616409108362369E-2</v>
      </c>
      <c r="Q73" s="3">
        <f t="shared" si="22"/>
        <v>1.7281649533989533E-2</v>
      </c>
      <c r="R73" s="3">
        <f t="shared" si="23"/>
        <v>1.4283996930970686E-3</v>
      </c>
      <c r="S73" s="3">
        <f t="shared" si="25"/>
        <v>275.11784771243987</v>
      </c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 x14ac:dyDescent="0.25">
      <c r="A74" s="6">
        <v>1938</v>
      </c>
      <c r="B74" s="6">
        <v>309.55572999999998</v>
      </c>
      <c r="C74" s="10">
        <v>1982.0383999999999</v>
      </c>
      <c r="D74" s="10">
        <v>337.30599999999998</v>
      </c>
      <c r="E74" s="2">
        <v>1818</v>
      </c>
      <c r="F74" s="2">
        <v>14</v>
      </c>
      <c r="G74" s="3">
        <f t="shared" si="18"/>
        <v>2.3985915492957751E-2</v>
      </c>
      <c r="H74" s="3">
        <f t="shared" si="18"/>
        <v>3.4612496361388197E-2</v>
      </c>
      <c r="I74" s="3">
        <f t="shared" si="18"/>
        <v>4.41476718028758E-2</v>
      </c>
      <c r="J74" s="3">
        <f t="shared" si="18"/>
        <v>1.7937595715373757E-2</v>
      </c>
      <c r="K74" s="3">
        <f t="shared" si="18"/>
        <v>1.5236452034926525E-3</v>
      </c>
      <c r="L74" s="3">
        <f t="shared" si="19"/>
        <v>275.1222073245761</v>
      </c>
      <c r="M74" s="3">
        <v>0</v>
      </c>
      <c r="N74" s="3">
        <f t="shared" si="24"/>
        <v>2.3985915492957751E-2</v>
      </c>
      <c r="O74" s="3">
        <f t="shared" si="20"/>
        <v>3.4612496361388197E-2</v>
      </c>
      <c r="P74" s="3">
        <f t="shared" si="21"/>
        <v>4.41476718028758E-2</v>
      </c>
      <c r="Q74" s="3">
        <f t="shared" si="22"/>
        <v>1.7937595715373757E-2</v>
      </c>
      <c r="R74" s="3">
        <f t="shared" si="23"/>
        <v>1.5236452034926525E-3</v>
      </c>
      <c r="S74" s="3">
        <f t="shared" si="25"/>
        <v>275.1222073245761</v>
      </c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 x14ac:dyDescent="0.25">
      <c r="A75" s="6">
        <v>1936.5</v>
      </c>
      <c r="B75" s="6">
        <v>308.99237250000004</v>
      </c>
      <c r="C75" s="10">
        <v>1982.1233</v>
      </c>
      <c r="D75" s="10">
        <v>337.12700000000001</v>
      </c>
      <c r="E75" s="2">
        <v>1819</v>
      </c>
      <c r="F75" s="2">
        <v>14</v>
      </c>
      <c r="G75" s="3">
        <f t="shared" si="18"/>
        <v>2.4840375586854466E-2</v>
      </c>
      <c r="H75" s="3">
        <f t="shared" si="18"/>
        <v>3.58318303396137E-2</v>
      </c>
      <c r="I75" s="3">
        <f t="shared" si="18"/>
        <v>4.5658380946400061E-2</v>
      </c>
      <c r="J75" s="3">
        <f t="shared" si="18"/>
        <v>1.8556069753615102E-2</v>
      </c>
      <c r="K75" s="3">
        <f t="shared" si="18"/>
        <v>1.5814145257475524E-3</v>
      </c>
      <c r="L75" s="3">
        <f t="shared" si="19"/>
        <v>275.1264680711522</v>
      </c>
      <c r="M75" s="3">
        <v>0</v>
      </c>
      <c r="N75" s="3">
        <f t="shared" si="24"/>
        <v>2.4840375586854466E-2</v>
      </c>
      <c r="O75" s="3">
        <f t="shared" si="20"/>
        <v>3.58318303396137E-2</v>
      </c>
      <c r="P75" s="3">
        <f t="shared" si="21"/>
        <v>4.5658380946400061E-2</v>
      </c>
      <c r="Q75" s="3">
        <f t="shared" si="22"/>
        <v>1.8556069753615102E-2</v>
      </c>
      <c r="R75" s="3">
        <f t="shared" si="23"/>
        <v>1.5814145257475524E-3</v>
      </c>
      <c r="S75" s="3">
        <f t="shared" si="25"/>
        <v>275.1264680711522</v>
      </c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 x14ac:dyDescent="0.25">
      <c r="A76" s="6">
        <v>1934.5</v>
      </c>
      <c r="B76" s="6">
        <v>307.81867799999998</v>
      </c>
      <c r="C76" s="10">
        <v>1982.2</v>
      </c>
      <c r="D76" s="10">
        <v>337.274</v>
      </c>
      <c r="E76" s="2">
        <v>1820</v>
      </c>
      <c r="F76" s="2">
        <v>14</v>
      </c>
      <c r="G76" s="3">
        <f t="shared" si="18"/>
        <v>2.569483568075118E-2</v>
      </c>
      <c r="H76" s="3">
        <f t="shared" si="18"/>
        <v>3.7047809893607689E-2</v>
      </c>
      <c r="I76" s="3">
        <f t="shared" si="18"/>
        <v>4.7148812421355442E-2</v>
      </c>
      <c r="J76" s="3">
        <f t="shared" si="18"/>
        <v>1.9139212314444338E-2</v>
      </c>
      <c r="K76" s="3">
        <f t="shared" si="18"/>
        <v>1.6164533908859687E-3</v>
      </c>
      <c r="L76" s="3">
        <f t="shared" si="19"/>
        <v>275.13064712370107</v>
      </c>
      <c r="M76" s="3">
        <v>0</v>
      </c>
      <c r="N76" s="3">
        <f t="shared" si="24"/>
        <v>2.569483568075118E-2</v>
      </c>
      <c r="O76" s="3">
        <f t="shared" si="20"/>
        <v>3.7047809893607689E-2</v>
      </c>
      <c r="P76" s="3">
        <f t="shared" si="21"/>
        <v>4.7148812421355442E-2</v>
      </c>
      <c r="Q76" s="3">
        <f t="shared" si="22"/>
        <v>1.9139212314444338E-2</v>
      </c>
      <c r="R76" s="3">
        <f t="shared" si="23"/>
        <v>1.6164533908859687E-3</v>
      </c>
      <c r="S76" s="3">
        <f t="shared" si="25"/>
        <v>275.13064712370107</v>
      </c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 x14ac:dyDescent="0.25">
      <c r="A77" s="6">
        <v>1933</v>
      </c>
      <c r="B77" s="6">
        <v>307.80500000000001</v>
      </c>
      <c r="C77" s="10">
        <v>1982.2849000000001</v>
      </c>
      <c r="D77" s="10">
        <v>337.69799999999998</v>
      </c>
      <c r="E77" s="2">
        <v>1821</v>
      </c>
      <c r="F77" s="2">
        <v>14</v>
      </c>
      <c r="G77" s="3">
        <f t="shared" si="18"/>
        <v>2.6549295774647895E-2</v>
      </c>
      <c r="H77" s="3">
        <f t="shared" si="18"/>
        <v>3.826044425149152E-2</v>
      </c>
      <c r="I77" s="3">
        <f t="shared" si="18"/>
        <v>4.8619238407098475E-2</v>
      </c>
      <c r="J77" s="3">
        <f t="shared" si="18"/>
        <v>1.9689041774088981E-2</v>
      </c>
      <c r="K77" s="3">
        <f t="shared" si="18"/>
        <v>1.6377055368739543E-3</v>
      </c>
      <c r="L77" s="3">
        <f t="shared" si="19"/>
        <v>275.13475572574418</v>
      </c>
      <c r="M77" s="3">
        <v>0</v>
      </c>
      <c r="N77" s="3">
        <f t="shared" si="24"/>
        <v>2.6549295774647895E-2</v>
      </c>
      <c r="O77" s="3">
        <f t="shared" si="20"/>
        <v>3.826044425149152E-2</v>
      </c>
      <c r="P77" s="3">
        <f t="shared" si="21"/>
        <v>4.8619238407098475E-2</v>
      </c>
      <c r="Q77" s="3">
        <f t="shared" si="22"/>
        <v>1.9689041774088981E-2</v>
      </c>
      <c r="R77" s="3">
        <f t="shared" si="23"/>
        <v>1.6377055368739543E-3</v>
      </c>
      <c r="S77" s="3">
        <f t="shared" si="25"/>
        <v>275.13475572574418</v>
      </c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 x14ac:dyDescent="0.25">
      <c r="A78" s="6">
        <v>1933</v>
      </c>
      <c r="B78" s="6">
        <v>307.20634999999999</v>
      </c>
      <c r="C78" s="10">
        <v>1982.3670999999999</v>
      </c>
      <c r="D78" s="10">
        <v>338.03199999999998</v>
      </c>
      <c r="E78" s="2">
        <v>1822</v>
      </c>
      <c r="F78" s="2">
        <v>15</v>
      </c>
      <c r="G78" s="3">
        <f t="shared" si="18"/>
        <v>2.740375586854461E-2</v>
      </c>
      <c r="H78" s="3">
        <f t="shared" si="18"/>
        <v>3.9469742615999705E-2</v>
      </c>
      <c r="I78" s="3">
        <f t="shared" si="18"/>
        <v>5.0069927429626737E-2</v>
      </c>
      <c r="J78" s="3">
        <f t="shared" si="18"/>
        <v>2.0207461205288154E-2</v>
      </c>
      <c r="K78" s="3">
        <f t="shared" si="18"/>
        <v>1.6505956150003566E-3</v>
      </c>
      <c r="L78" s="3">
        <f t="shared" si="19"/>
        <v>275.13880148273444</v>
      </c>
      <c r="M78" s="3">
        <v>0</v>
      </c>
      <c r="N78" s="3">
        <f t="shared" si="24"/>
        <v>2.740375586854461E-2</v>
      </c>
      <c r="O78" s="3">
        <f t="shared" si="20"/>
        <v>3.9469742615999705E-2</v>
      </c>
      <c r="P78" s="3">
        <f t="shared" si="21"/>
        <v>5.0069927429626737E-2</v>
      </c>
      <c r="Q78" s="3">
        <f t="shared" si="22"/>
        <v>2.0207461205288154E-2</v>
      </c>
      <c r="R78" s="3">
        <f t="shared" si="23"/>
        <v>1.6505956150003566E-3</v>
      </c>
      <c r="S78" s="3">
        <f t="shared" si="25"/>
        <v>275.13880148273444</v>
      </c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 x14ac:dyDescent="0.25">
      <c r="A79" s="7">
        <v>1929</v>
      </c>
      <c r="B79" s="7">
        <v>305.71715</v>
      </c>
      <c r="C79" s="10">
        <v>1982.4521</v>
      </c>
      <c r="D79" s="10">
        <v>338.18599999999998</v>
      </c>
      <c r="E79" s="2">
        <v>1823</v>
      </c>
      <c r="F79" s="2">
        <v>16</v>
      </c>
      <c r="G79" s="3">
        <f t="shared" si="18"/>
        <v>2.8319248826291089E-2</v>
      </c>
      <c r="H79" s="3">
        <f t="shared" si="18"/>
        <v>4.0769610878164796E-2</v>
      </c>
      <c r="I79" s="3">
        <f t="shared" si="18"/>
        <v>5.1651379152400506E-2</v>
      </c>
      <c r="J79" s="3">
        <f t="shared" si="18"/>
        <v>2.0813635856237155E-2</v>
      </c>
      <c r="K79" s="3">
        <f t="shared" si="18"/>
        <v>1.7053621993976221E-3</v>
      </c>
      <c r="L79" s="3">
        <f t="shared" si="19"/>
        <v>275.14325923691251</v>
      </c>
      <c r="M79" s="3">
        <v>0</v>
      </c>
      <c r="N79" s="3">
        <f t="shared" si="24"/>
        <v>2.8319248826291089E-2</v>
      </c>
      <c r="O79" s="3">
        <f t="shared" si="20"/>
        <v>4.0769610878164796E-2</v>
      </c>
      <c r="P79" s="3">
        <f t="shared" si="21"/>
        <v>5.1651379152400506E-2</v>
      </c>
      <c r="Q79" s="3">
        <f t="shared" si="22"/>
        <v>2.0813635856237155E-2</v>
      </c>
      <c r="R79" s="3">
        <f t="shared" si="23"/>
        <v>1.7053621993976221E-3</v>
      </c>
      <c r="S79" s="3">
        <f t="shared" si="25"/>
        <v>275.14325923691251</v>
      </c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x14ac:dyDescent="0.25">
      <c r="A80" s="6">
        <v>1928.75</v>
      </c>
      <c r="B80" s="6">
        <v>307.76790750000004</v>
      </c>
      <c r="C80" s="10">
        <v>1982.5342000000001</v>
      </c>
      <c r="D80" s="10">
        <v>338.55099999999999</v>
      </c>
      <c r="E80" s="2">
        <v>1824</v>
      </c>
      <c r="F80" s="2">
        <v>16</v>
      </c>
      <c r="G80" s="3">
        <f t="shared" si="18"/>
        <v>2.9295774647887334E-2</v>
      </c>
      <c r="H80" s="3">
        <f t="shared" si="18"/>
        <v>4.2159799877490349E-2</v>
      </c>
      <c r="I80" s="3">
        <f t="shared" si="18"/>
        <v>5.3361838397920448E-2</v>
      </c>
      <c r="J80" s="3">
        <f t="shared" si="18"/>
        <v>2.1502552547121346E-2</v>
      </c>
      <c r="K80" s="3">
        <f t="shared" si="18"/>
        <v>1.7855281687698152E-3</v>
      </c>
      <c r="L80" s="3">
        <f t="shared" si="19"/>
        <v>275.14810549363921</v>
      </c>
      <c r="M80" s="3">
        <v>0</v>
      </c>
      <c r="N80" s="3">
        <f t="shared" si="24"/>
        <v>2.9295774647887334E-2</v>
      </c>
      <c r="O80" s="3">
        <f t="shared" si="20"/>
        <v>4.2159799877490349E-2</v>
      </c>
      <c r="P80" s="3">
        <f t="shared" si="21"/>
        <v>5.3361838397920448E-2</v>
      </c>
      <c r="Q80" s="3">
        <f t="shared" si="22"/>
        <v>2.1502552547121346E-2</v>
      </c>
      <c r="R80" s="3">
        <f t="shared" si="23"/>
        <v>1.7855281687698152E-3</v>
      </c>
      <c r="S80" s="3">
        <f t="shared" si="25"/>
        <v>275.14810549363921</v>
      </c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 x14ac:dyDescent="0.25">
      <c r="A81" s="6">
        <v>1925</v>
      </c>
      <c r="B81" s="6">
        <v>304.07187499999998</v>
      </c>
      <c r="C81" s="10">
        <v>1982.6192000000001</v>
      </c>
      <c r="D81" s="10">
        <v>338.89800000000002</v>
      </c>
      <c r="E81" s="2">
        <v>1825</v>
      </c>
      <c r="F81" s="2">
        <v>17</v>
      </c>
      <c r="G81" s="3">
        <f t="shared" si="18"/>
        <v>3.0272300469483579E-2</v>
      </c>
      <c r="H81" s="3">
        <f t="shared" si="18"/>
        <v>4.3546164425312867E-2</v>
      </c>
      <c r="I81" s="3">
        <f t="shared" si="18"/>
        <v>5.5049338805976608E-2</v>
      </c>
      <c r="J81" s="3">
        <f t="shared" si="18"/>
        <v>2.215211359330942E-2</v>
      </c>
      <c r="K81" s="3">
        <f t="shared" si="18"/>
        <v>1.8341512870596341E-3</v>
      </c>
      <c r="L81" s="3">
        <f t="shared" si="19"/>
        <v>275.15285406858112</v>
      </c>
      <c r="M81" s="3">
        <v>0</v>
      </c>
      <c r="N81" s="3">
        <f t="shared" si="24"/>
        <v>3.0272300469483579E-2</v>
      </c>
      <c r="O81" s="3">
        <f t="shared" si="20"/>
        <v>4.3546164425312867E-2</v>
      </c>
      <c r="P81" s="3">
        <f t="shared" si="21"/>
        <v>5.5049338805976608E-2</v>
      </c>
      <c r="Q81" s="3">
        <f t="shared" si="22"/>
        <v>2.215211359330942E-2</v>
      </c>
      <c r="R81" s="3">
        <f t="shared" si="23"/>
        <v>1.8341512870596341E-3</v>
      </c>
      <c r="S81" s="3">
        <f t="shared" si="25"/>
        <v>275.15285406858112</v>
      </c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 x14ac:dyDescent="0.25">
      <c r="A82" s="6">
        <v>1925</v>
      </c>
      <c r="B82" s="6">
        <v>304.81849999999997</v>
      </c>
      <c r="C82" s="10">
        <v>1982.7040999999999</v>
      </c>
      <c r="D82" s="10">
        <v>338.822</v>
      </c>
      <c r="E82" s="2">
        <v>1826</v>
      </c>
      <c r="F82" s="2">
        <v>17</v>
      </c>
      <c r="G82" s="3">
        <f t="shared" si="18"/>
        <v>3.1309859154929585E-2</v>
      </c>
      <c r="H82" s="3">
        <f t="shared" si="18"/>
        <v>4.5022611756427813E-2</v>
      </c>
      <c r="I82" s="3">
        <f t="shared" si="18"/>
        <v>5.6864423286009796E-2</v>
      </c>
      <c r="J82" s="3">
        <f t="shared" si="18"/>
        <v>2.2881938151073214E-2</v>
      </c>
      <c r="K82" s="3">
        <f t="shared" si="18"/>
        <v>1.9105910558807552E-3</v>
      </c>
      <c r="L82" s="3">
        <f t="shared" si="19"/>
        <v>275.15798942340433</v>
      </c>
      <c r="M82" s="3">
        <v>0</v>
      </c>
      <c r="N82" s="3">
        <f t="shared" si="24"/>
        <v>3.1309859154929585E-2</v>
      </c>
      <c r="O82" s="3">
        <f t="shared" si="20"/>
        <v>4.5022611756427813E-2</v>
      </c>
      <c r="P82" s="3">
        <f t="shared" si="21"/>
        <v>5.6864423286009796E-2</v>
      </c>
      <c r="Q82" s="3">
        <f t="shared" si="22"/>
        <v>2.2881938151073214E-2</v>
      </c>
      <c r="R82" s="3">
        <f t="shared" si="23"/>
        <v>1.9105910558807552E-3</v>
      </c>
      <c r="S82" s="3">
        <f t="shared" si="25"/>
        <v>275.15798942340433</v>
      </c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 x14ac:dyDescent="0.25">
      <c r="A83" s="6">
        <v>1923.5833333333333</v>
      </c>
      <c r="B83" s="6">
        <v>305.20449499999995</v>
      </c>
      <c r="C83" s="10">
        <v>1982.7863</v>
      </c>
      <c r="D83" s="10">
        <v>338.63400000000001</v>
      </c>
      <c r="E83" s="2">
        <v>1827</v>
      </c>
      <c r="F83" s="2">
        <v>18</v>
      </c>
      <c r="G83" s="3">
        <f t="shared" si="18"/>
        <v>3.2347417840375592E-2</v>
      </c>
      <c r="H83" s="3">
        <f t="shared" si="18"/>
        <v>4.6494997336789898E-2</v>
      </c>
      <c r="I83" s="3">
        <f t="shared" si="18"/>
        <v>5.8655144584242966E-2</v>
      </c>
      <c r="J83" s="3">
        <f t="shared" si="18"/>
        <v>2.3570070126314454E-2</v>
      </c>
      <c r="K83" s="3">
        <f t="shared" si="18"/>
        <v>1.9569541192921112E-3</v>
      </c>
      <c r="L83" s="3">
        <f t="shared" si="19"/>
        <v>275.16302458400702</v>
      </c>
      <c r="M83" s="3">
        <v>0</v>
      </c>
      <c r="N83" s="3">
        <f t="shared" si="24"/>
        <v>3.2347417840375592E-2</v>
      </c>
      <c r="O83" s="3">
        <f t="shared" si="20"/>
        <v>4.6494997336789898E-2</v>
      </c>
      <c r="P83" s="3">
        <f t="shared" si="21"/>
        <v>5.8655144584242966E-2</v>
      </c>
      <c r="Q83" s="3">
        <f t="shared" si="22"/>
        <v>2.3570070126314454E-2</v>
      </c>
      <c r="R83" s="3">
        <f t="shared" si="23"/>
        <v>1.9569541192921112E-3</v>
      </c>
      <c r="S83" s="3">
        <f t="shared" si="25"/>
        <v>275.16302458400702</v>
      </c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 x14ac:dyDescent="0.25">
      <c r="A84" s="6">
        <v>1923</v>
      </c>
      <c r="B84" s="6">
        <v>303.19853499999999</v>
      </c>
      <c r="C84" s="10">
        <v>1982.8712</v>
      </c>
      <c r="D84" s="10">
        <v>338.55700000000002</v>
      </c>
      <c r="E84" s="2">
        <v>1828</v>
      </c>
      <c r="F84" s="2">
        <v>18</v>
      </c>
      <c r="G84" s="3">
        <f t="shared" si="18"/>
        <v>3.3446009389671363E-2</v>
      </c>
      <c r="H84" s="3">
        <f t="shared" si="18"/>
        <v>4.8057229054011906E-2</v>
      </c>
      <c r="I84" s="3">
        <f t="shared" si="18"/>
        <v>6.0572064460091543E-2</v>
      </c>
      <c r="J84" s="3">
        <f t="shared" si="18"/>
        <v>2.4336262177216007E-2</v>
      </c>
      <c r="K84" s="3">
        <f t="shared" si="18"/>
        <v>2.0320230955368111E-3</v>
      </c>
      <c r="L84" s="3">
        <f t="shared" si="19"/>
        <v>275.1684435881765</v>
      </c>
      <c r="M84" s="3">
        <v>0</v>
      </c>
      <c r="N84" s="3">
        <f t="shared" si="24"/>
        <v>3.3446009389671363E-2</v>
      </c>
      <c r="O84" s="3">
        <f t="shared" si="20"/>
        <v>4.8057229054011906E-2</v>
      </c>
      <c r="P84" s="3">
        <f t="shared" si="21"/>
        <v>6.0572064460091543E-2</v>
      </c>
      <c r="Q84" s="3">
        <f t="shared" si="22"/>
        <v>2.4336262177216007E-2</v>
      </c>
      <c r="R84" s="3">
        <f t="shared" si="23"/>
        <v>2.0320230955368111E-3</v>
      </c>
      <c r="S84" s="3">
        <f t="shared" si="25"/>
        <v>275.1684435881765</v>
      </c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 x14ac:dyDescent="0.25">
      <c r="A85" s="6">
        <v>1919</v>
      </c>
      <c r="B85" s="6">
        <v>303.55286499999994</v>
      </c>
      <c r="C85" s="10">
        <v>1982.9534000000001</v>
      </c>
      <c r="D85" s="10">
        <v>338.32799999999997</v>
      </c>
      <c r="E85" s="2">
        <v>1829</v>
      </c>
      <c r="F85" s="2">
        <v>18</v>
      </c>
      <c r="G85" s="3">
        <f t="shared" si="18"/>
        <v>3.4544600938967135E-2</v>
      </c>
      <c r="H85" s="3">
        <f t="shared" si="18"/>
        <v>4.9615163025069971E-2</v>
      </c>
      <c r="I85" s="3">
        <f t="shared" si="18"/>
        <v>6.2463254256737134E-2</v>
      </c>
      <c r="J85" s="3">
        <f t="shared" si="18"/>
        <v>2.5058684085046169E-2</v>
      </c>
      <c r="K85" s="3">
        <f t="shared" si="18"/>
        <v>2.0775547312224607E-3</v>
      </c>
      <c r="L85" s="3">
        <f t="shared" si="19"/>
        <v>275.17375925703703</v>
      </c>
      <c r="M85" s="3">
        <v>0</v>
      </c>
      <c r="N85" s="3">
        <f t="shared" si="24"/>
        <v>3.4544600938967135E-2</v>
      </c>
      <c r="O85" s="3">
        <f t="shared" si="20"/>
        <v>4.9615163025069971E-2</v>
      </c>
      <c r="P85" s="3">
        <f t="shared" si="21"/>
        <v>6.2463254256737134E-2</v>
      </c>
      <c r="Q85" s="3">
        <f t="shared" si="22"/>
        <v>2.5058684085046169E-2</v>
      </c>
      <c r="R85" s="3">
        <f t="shared" si="23"/>
        <v>2.0775547312224607E-3</v>
      </c>
      <c r="S85" s="3">
        <f t="shared" si="25"/>
        <v>275.17375925703703</v>
      </c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 x14ac:dyDescent="0.25">
      <c r="A86" s="6">
        <v>1918.625</v>
      </c>
      <c r="B86" s="6">
        <v>303.26575874999997</v>
      </c>
      <c r="C86" s="10">
        <v>1983.0383999999999</v>
      </c>
      <c r="D86" s="10">
        <v>338.30700000000002</v>
      </c>
      <c r="E86" s="2">
        <v>1830</v>
      </c>
      <c r="F86" s="2">
        <v>24</v>
      </c>
      <c r="G86" s="3">
        <f t="shared" si="18"/>
        <v>3.5643192488262906E-2</v>
      </c>
      <c r="H86" s="3">
        <f t="shared" si="18"/>
        <v>5.116881107319228E-2</v>
      </c>
      <c r="I86" s="3">
        <f t="shared" si="18"/>
        <v>6.4329059339149938E-2</v>
      </c>
      <c r="J86" s="3">
        <f t="shared" si="18"/>
        <v>2.5739836300471632E-2</v>
      </c>
      <c r="K86" s="3">
        <f t="shared" si="18"/>
        <v>2.1051710642526729E-3</v>
      </c>
      <c r="L86" s="3">
        <f t="shared" si="19"/>
        <v>275.17898607026535</v>
      </c>
      <c r="M86" s="3">
        <v>0</v>
      </c>
      <c r="N86" s="3">
        <f t="shared" si="24"/>
        <v>3.5643192488262906E-2</v>
      </c>
      <c r="O86" s="3">
        <f t="shared" si="20"/>
        <v>5.116881107319228E-2</v>
      </c>
      <c r="P86" s="3">
        <f t="shared" si="21"/>
        <v>6.4329059339149938E-2</v>
      </c>
      <c r="Q86" s="3">
        <f t="shared" si="22"/>
        <v>2.5739836300471632E-2</v>
      </c>
      <c r="R86" s="3">
        <f t="shared" si="23"/>
        <v>2.1051710642526729E-3</v>
      </c>
      <c r="S86" s="3">
        <f t="shared" si="25"/>
        <v>275.17898607026535</v>
      </c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 x14ac:dyDescent="0.25">
      <c r="A87" s="6">
        <v>1916</v>
      </c>
      <c r="B87" s="6">
        <v>301.33425</v>
      </c>
      <c r="C87" s="10">
        <v>1983.1233</v>
      </c>
      <c r="D87" s="10">
        <v>338.42700000000002</v>
      </c>
      <c r="E87" s="2">
        <v>1831</v>
      </c>
      <c r="F87" s="2">
        <v>23</v>
      </c>
      <c r="G87" s="3">
        <f t="shared" ref="G87:K102" si="26">G86*(1-G$5)+G$4*$F86*$L$4/1000</f>
        <v>3.7107981220657275E-2</v>
      </c>
      <c r="H87" s="3">
        <f t="shared" si="26"/>
        <v>5.3281565270771124E-2</v>
      </c>
      <c r="I87" s="3">
        <f t="shared" si="26"/>
        <v>6.7071228887303033E-2</v>
      </c>
      <c r="J87" s="3">
        <f t="shared" si="26"/>
        <v>2.7086301783386228E-2</v>
      </c>
      <c r="K87" s="3">
        <f t="shared" si="26"/>
        <v>2.4036113577894022E-3</v>
      </c>
      <c r="L87" s="3">
        <f t="shared" si="19"/>
        <v>275.18695068851991</v>
      </c>
      <c r="M87" s="3">
        <v>0</v>
      </c>
      <c r="N87" s="3">
        <f t="shared" si="24"/>
        <v>3.7107981220657275E-2</v>
      </c>
      <c r="O87" s="3">
        <f t="shared" si="20"/>
        <v>5.3281565270771124E-2</v>
      </c>
      <c r="P87" s="3">
        <f t="shared" si="21"/>
        <v>6.7071228887303033E-2</v>
      </c>
      <c r="Q87" s="3">
        <f t="shared" si="22"/>
        <v>2.7086301783386228E-2</v>
      </c>
      <c r="R87" s="3">
        <f t="shared" si="23"/>
        <v>2.4036113577894022E-3</v>
      </c>
      <c r="S87" s="3">
        <f t="shared" si="25"/>
        <v>275.18695068851991</v>
      </c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 x14ac:dyDescent="0.25">
      <c r="A88" s="6">
        <v>1914</v>
      </c>
      <c r="B88" s="6">
        <v>300.01884000000001</v>
      </c>
      <c r="C88" s="10">
        <v>1983.2</v>
      </c>
      <c r="D88" s="10">
        <v>338.51900000000001</v>
      </c>
      <c r="E88" s="2">
        <v>1832</v>
      </c>
      <c r="F88" s="2">
        <v>23</v>
      </c>
      <c r="G88" s="3">
        <f t="shared" si="26"/>
        <v>3.8511737089201879E-2</v>
      </c>
      <c r="H88" s="3">
        <f t="shared" si="26"/>
        <v>5.5294610504767208E-2</v>
      </c>
      <c r="I88" s="3">
        <f t="shared" si="26"/>
        <v>6.9626356605096862E-2</v>
      </c>
      <c r="J88" s="3">
        <f t="shared" si="26"/>
        <v>2.8238477034335203E-2</v>
      </c>
      <c r="K88" s="3">
        <f t="shared" si="26"/>
        <v>2.537676189105555E-3</v>
      </c>
      <c r="L88" s="3">
        <f t="shared" si="19"/>
        <v>275.1942088574225</v>
      </c>
      <c r="M88" s="3">
        <v>0</v>
      </c>
      <c r="N88" s="3">
        <f t="shared" si="24"/>
        <v>3.8511737089201879E-2</v>
      </c>
      <c r="O88" s="3">
        <f t="shared" si="20"/>
        <v>5.5294610504767208E-2</v>
      </c>
      <c r="P88" s="3">
        <f t="shared" si="21"/>
        <v>6.9626356605096862E-2</v>
      </c>
      <c r="Q88" s="3">
        <f t="shared" si="22"/>
        <v>2.8238477034335203E-2</v>
      </c>
      <c r="R88" s="3">
        <f t="shared" si="23"/>
        <v>2.537676189105555E-3</v>
      </c>
      <c r="S88" s="3">
        <f t="shared" si="25"/>
        <v>275.1942088574225</v>
      </c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 x14ac:dyDescent="0.25">
      <c r="A89" s="7">
        <v>1914</v>
      </c>
      <c r="B89" s="7">
        <v>300.68717500000002</v>
      </c>
      <c r="C89" s="10">
        <v>1983.2849000000001</v>
      </c>
      <c r="D89" s="10">
        <v>339.11500000000001</v>
      </c>
      <c r="E89" s="2">
        <v>1833</v>
      </c>
      <c r="F89" s="2">
        <v>24</v>
      </c>
      <c r="G89" s="3">
        <f t="shared" si="26"/>
        <v>3.9915492957746483E-2</v>
      </c>
      <c r="H89" s="3">
        <f t="shared" si="26"/>
        <v>5.7302117791135622E-2</v>
      </c>
      <c r="I89" s="3">
        <f t="shared" si="26"/>
        <v>7.2147187824961434E-2</v>
      </c>
      <c r="J89" s="3">
        <f t="shared" si="26"/>
        <v>2.9324832135469242E-2</v>
      </c>
      <c r="K89" s="3">
        <f t="shared" si="26"/>
        <v>2.6189906196880039E-3</v>
      </c>
      <c r="L89" s="3">
        <f t="shared" si="19"/>
        <v>275.20130862132902</v>
      </c>
      <c r="M89" s="3">
        <v>0</v>
      </c>
      <c r="N89" s="3">
        <f t="shared" si="24"/>
        <v>3.9915492957746483E-2</v>
      </c>
      <c r="O89" s="3">
        <f t="shared" si="20"/>
        <v>5.7302117791135622E-2</v>
      </c>
      <c r="P89" s="3">
        <f t="shared" si="21"/>
        <v>7.2147187824961434E-2</v>
      </c>
      <c r="Q89" s="3">
        <f t="shared" si="22"/>
        <v>2.9324832135469242E-2</v>
      </c>
      <c r="R89" s="3">
        <f t="shared" si="23"/>
        <v>2.6189906196880039E-3</v>
      </c>
      <c r="S89" s="3">
        <f t="shared" si="25"/>
        <v>275.20130862132902</v>
      </c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 x14ac:dyDescent="0.25">
      <c r="A90" s="6">
        <v>1913</v>
      </c>
      <c r="B90" s="6">
        <v>300.73694999999998</v>
      </c>
      <c r="C90" s="10">
        <v>1983.3670999999999</v>
      </c>
      <c r="D90" s="10">
        <v>339.53199999999998</v>
      </c>
      <c r="E90" s="2">
        <v>1834</v>
      </c>
      <c r="F90" s="2">
        <v>24</v>
      </c>
      <c r="G90" s="3">
        <f t="shared" si="26"/>
        <v>4.1380281690140852E-2</v>
      </c>
      <c r="H90" s="3">
        <f t="shared" si="26"/>
        <v>5.9397999078550895E-2</v>
      </c>
      <c r="I90" s="3">
        <f t="shared" si="26"/>
        <v>7.4784417637399195E-2</v>
      </c>
      <c r="J90" s="3">
        <f t="shared" si="26"/>
        <v>3.0466498077037055E-2</v>
      </c>
      <c r="K90" s="3">
        <f t="shared" si="26"/>
        <v>2.7152586717208455E-3</v>
      </c>
      <c r="L90" s="3">
        <f t="shared" si="19"/>
        <v>275.20874445515483</v>
      </c>
      <c r="M90" s="3">
        <v>0</v>
      </c>
      <c r="N90" s="3">
        <f t="shared" si="24"/>
        <v>4.1380281690140852E-2</v>
      </c>
      <c r="O90" s="3">
        <f t="shared" si="20"/>
        <v>5.9397999078550895E-2</v>
      </c>
      <c r="P90" s="3">
        <f t="shared" si="21"/>
        <v>7.4784417637399195E-2</v>
      </c>
      <c r="Q90" s="3">
        <f t="shared" si="22"/>
        <v>3.0466498077037055E-2</v>
      </c>
      <c r="R90" s="3">
        <f t="shared" si="23"/>
        <v>2.7152586717208455E-3</v>
      </c>
      <c r="S90" s="3">
        <f t="shared" si="25"/>
        <v>275.20874445515483</v>
      </c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 x14ac:dyDescent="0.25">
      <c r="A91" s="6">
        <v>1911.5</v>
      </c>
      <c r="B91" s="6">
        <v>298.39029749999997</v>
      </c>
      <c r="C91" s="10">
        <v>1983.4521</v>
      </c>
      <c r="D91" s="10">
        <v>339.601</v>
      </c>
      <c r="E91" s="2">
        <v>1835</v>
      </c>
      <c r="F91" s="2">
        <v>25</v>
      </c>
      <c r="G91" s="3">
        <f t="shared" si="26"/>
        <v>4.2845070422535221E-2</v>
      </c>
      <c r="H91" s="3">
        <f t="shared" si="26"/>
        <v>6.1488114533878792E-2</v>
      </c>
      <c r="I91" s="3">
        <f t="shared" si="26"/>
        <v>7.7386248927026779E-2</v>
      </c>
      <c r="J91" s="3">
        <f t="shared" si="26"/>
        <v>3.1542944232595134E-2</v>
      </c>
      <c r="K91" s="3">
        <f t="shared" si="26"/>
        <v>2.7736481968295753E-3</v>
      </c>
      <c r="L91" s="3">
        <f t="shared" si="19"/>
        <v>275.21603602631285</v>
      </c>
      <c r="M91" s="3">
        <v>0</v>
      </c>
      <c r="N91" s="3">
        <f t="shared" si="24"/>
        <v>4.2845070422535221E-2</v>
      </c>
      <c r="O91" s="3">
        <f t="shared" si="20"/>
        <v>6.1488114533878792E-2</v>
      </c>
      <c r="P91" s="3">
        <f t="shared" si="21"/>
        <v>7.7386248927026779E-2</v>
      </c>
      <c r="Q91" s="3">
        <f t="shared" si="22"/>
        <v>3.1542944232595134E-2</v>
      </c>
      <c r="R91" s="3">
        <f t="shared" si="23"/>
        <v>2.7736481968295753E-3</v>
      </c>
      <c r="S91" s="3">
        <f t="shared" si="25"/>
        <v>275.21603602631285</v>
      </c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 x14ac:dyDescent="0.25">
      <c r="A92" s="6">
        <v>1909</v>
      </c>
      <c r="B92" s="6">
        <v>300.44690500000002</v>
      </c>
      <c r="C92" s="10">
        <v>1983.5342000000001</v>
      </c>
      <c r="D92" s="10">
        <v>340.33800000000002</v>
      </c>
      <c r="E92" s="2">
        <v>1836</v>
      </c>
      <c r="F92" s="2">
        <v>29</v>
      </c>
      <c r="G92" s="3">
        <f t="shared" si="26"/>
        <v>4.4370892018779355E-2</v>
      </c>
      <c r="H92" s="3">
        <f t="shared" si="26"/>
        <v>6.3666376732710805E-2</v>
      </c>
      <c r="I92" s="3">
        <f t="shared" si="26"/>
        <v>8.010339157640331E-2</v>
      </c>
      <c r="J92" s="3">
        <f t="shared" si="26"/>
        <v>3.2675267295495455E-2</v>
      </c>
      <c r="K92" s="3">
        <f t="shared" si="26"/>
        <v>2.8560115908215916E-3</v>
      </c>
      <c r="L92" s="3">
        <f t="shared" si="19"/>
        <v>275.22367193921423</v>
      </c>
      <c r="M92" s="3">
        <v>0</v>
      </c>
      <c r="N92" s="3">
        <f t="shared" si="24"/>
        <v>4.4370892018779355E-2</v>
      </c>
      <c r="O92" s="3">
        <f t="shared" si="20"/>
        <v>6.3666376732710805E-2</v>
      </c>
      <c r="P92" s="3">
        <f t="shared" si="21"/>
        <v>8.010339157640331E-2</v>
      </c>
      <c r="Q92" s="3">
        <f t="shared" si="22"/>
        <v>3.2675267295495455E-2</v>
      </c>
      <c r="R92" s="3">
        <f t="shared" si="23"/>
        <v>2.8560115908215916E-3</v>
      </c>
      <c r="S92" s="3">
        <f t="shared" si="25"/>
        <v>275.22367193921423</v>
      </c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 x14ac:dyDescent="0.25">
      <c r="A93" s="6">
        <v>1906</v>
      </c>
      <c r="B93" s="6">
        <v>296.85449999999997</v>
      </c>
      <c r="C93" s="10">
        <v>1983.6192000000001</v>
      </c>
      <c r="D93" s="10">
        <v>341.20400000000001</v>
      </c>
      <c r="E93" s="2">
        <v>1837</v>
      </c>
      <c r="F93" s="2">
        <v>29</v>
      </c>
      <c r="G93" s="3">
        <f t="shared" si="26"/>
        <v>4.614084507042255E-2</v>
      </c>
      <c r="H93" s="3">
        <f t="shared" si="26"/>
        <v>6.6214233321565064E-2</v>
      </c>
      <c r="I93" s="3">
        <f t="shared" si="26"/>
        <v>8.3385002030790176E-2</v>
      </c>
      <c r="J93" s="3">
        <f t="shared" si="26"/>
        <v>3.4212387869746778E-2</v>
      </c>
      <c r="K93" s="3">
        <f t="shared" si="26"/>
        <v>3.0937609417457882E-3</v>
      </c>
      <c r="L93" s="3">
        <f t="shared" si="19"/>
        <v>275.23304622923428</v>
      </c>
      <c r="M93" s="3">
        <v>0</v>
      </c>
      <c r="N93" s="3">
        <f t="shared" si="24"/>
        <v>4.614084507042255E-2</v>
      </c>
      <c r="O93" s="3">
        <f t="shared" si="20"/>
        <v>6.6214233321565064E-2</v>
      </c>
      <c r="P93" s="3">
        <f t="shared" si="21"/>
        <v>8.3385002030790176E-2</v>
      </c>
      <c r="Q93" s="3">
        <f t="shared" si="22"/>
        <v>3.4212387869746778E-2</v>
      </c>
      <c r="R93" s="3">
        <f t="shared" si="23"/>
        <v>3.0937609417457882E-3</v>
      </c>
      <c r="S93" s="3">
        <f t="shared" si="25"/>
        <v>275.23304622923428</v>
      </c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38" x14ac:dyDescent="0.25">
      <c r="A94" s="6">
        <v>1906</v>
      </c>
      <c r="B94" s="6">
        <v>298.54685000000001</v>
      </c>
      <c r="C94" s="10">
        <v>1983.7040999999999</v>
      </c>
      <c r="D94" s="10">
        <v>341.35399999999998</v>
      </c>
      <c r="E94" s="2">
        <v>1838</v>
      </c>
      <c r="F94" s="2">
        <v>30</v>
      </c>
      <c r="G94" s="3">
        <f t="shared" si="26"/>
        <v>4.7910798122065744E-2</v>
      </c>
      <c r="H94" s="3">
        <f t="shared" si="26"/>
        <v>6.8755080680763872E-2</v>
      </c>
      <c r="I94" s="3">
        <f t="shared" si="26"/>
        <v>8.6622564688517131E-2</v>
      </c>
      <c r="J94" s="3">
        <f t="shared" si="26"/>
        <v>3.5661697578075136E-2</v>
      </c>
      <c r="K94" s="3">
        <f t="shared" si="26"/>
        <v>3.2379632124080915E-3</v>
      </c>
      <c r="L94" s="3">
        <f t="shared" si="19"/>
        <v>275.24218810428181</v>
      </c>
      <c r="M94" s="3">
        <v>0</v>
      </c>
      <c r="N94" s="3">
        <f t="shared" si="24"/>
        <v>4.7910798122065744E-2</v>
      </c>
      <c r="O94" s="3">
        <f t="shared" si="20"/>
        <v>6.8755080680763872E-2</v>
      </c>
      <c r="P94" s="3">
        <f t="shared" si="21"/>
        <v>8.6622564688517131E-2</v>
      </c>
      <c r="Q94" s="3">
        <f t="shared" si="22"/>
        <v>3.5661697578075136E-2</v>
      </c>
      <c r="R94" s="3">
        <f t="shared" si="23"/>
        <v>3.2379632124080915E-3</v>
      </c>
      <c r="S94" s="3">
        <f t="shared" si="25"/>
        <v>275.24218810428181</v>
      </c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 x14ac:dyDescent="0.25">
      <c r="A95" s="6">
        <v>1904</v>
      </c>
      <c r="B95" s="6">
        <v>295.12097999999997</v>
      </c>
      <c r="C95" s="10">
        <v>1983.7863</v>
      </c>
      <c r="D95" s="10">
        <v>341.25700000000001</v>
      </c>
      <c r="E95" s="2">
        <v>1839</v>
      </c>
      <c r="F95" s="2">
        <v>31</v>
      </c>
      <c r="G95" s="3">
        <f t="shared" si="26"/>
        <v>4.9741784037558703E-2</v>
      </c>
      <c r="H95" s="3">
        <f t="shared" si="26"/>
        <v>7.1382834806522619E-2</v>
      </c>
      <c r="I95" s="3">
        <f t="shared" si="26"/>
        <v>8.9966905528023985E-2</v>
      </c>
      <c r="J95" s="3">
        <f t="shared" si="26"/>
        <v>3.7145583671204865E-2</v>
      </c>
      <c r="K95" s="3">
        <f t="shared" si="26"/>
        <v>3.3723746675724696E-3</v>
      </c>
      <c r="L95" s="3">
        <f t="shared" si="19"/>
        <v>275.25160948271088</v>
      </c>
      <c r="M95" s="3">
        <v>0</v>
      </c>
      <c r="N95" s="3">
        <f t="shared" si="24"/>
        <v>4.9741784037558703E-2</v>
      </c>
      <c r="O95" s="3">
        <f t="shared" si="20"/>
        <v>7.1382834806522619E-2</v>
      </c>
      <c r="P95" s="3">
        <f t="shared" si="21"/>
        <v>8.9966905528023985E-2</v>
      </c>
      <c r="Q95" s="3">
        <f t="shared" si="22"/>
        <v>3.7145583671204865E-2</v>
      </c>
      <c r="R95" s="3">
        <f t="shared" si="23"/>
        <v>3.3723746675724696E-3</v>
      </c>
      <c r="S95" s="3">
        <f t="shared" si="25"/>
        <v>275.25160948271088</v>
      </c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 x14ac:dyDescent="0.25">
      <c r="A96" s="6">
        <v>1902</v>
      </c>
      <c r="B96" s="6">
        <v>295.67980999999997</v>
      </c>
      <c r="C96" s="10">
        <v>1983.8712</v>
      </c>
      <c r="D96" s="10">
        <v>341.29599999999999</v>
      </c>
      <c r="E96" s="2">
        <v>1840</v>
      </c>
      <c r="F96" s="2">
        <v>33</v>
      </c>
      <c r="G96" s="3">
        <f t="shared" si="26"/>
        <v>5.1633802816901428E-2</v>
      </c>
      <c r="H96" s="3">
        <f t="shared" si="26"/>
        <v>7.409725661572801E-2</v>
      </c>
      <c r="I96" s="3">
        <f t="shared" si="26"/>
        <v>9.3416591306790295E-2</v>
      </c>
      <c r="J96" s="3">
        <f t="shared" si="26"/>
        <v>3.8662070908975402E-2</v>
      </c>
      <c r="K96" s="3">
        <f t="shared" si="26"/>
        <v>3.5008476929537669E-3</v>
      </c>
      <c r="L96" s="3">
        <f t="shared" si="19"/>
        <v>275.26131056934133</v>
      </c>
      <c r="M96" s="3">
        <v>0</v>
      </c>
      <c r="N96" s="3">
        <f t="shared" si="24"/>
        <v>5.1633802816901428E-2</v>
      </c>
      <c r="O96" s="3">
        <f t="shared" si="20"/>
        <v>7.409725661572801E-2</v>
      </c>
      <c r="P96" s="3">
        <f t="shared" si="21"/>
        <v>9.3416591306790295E-2</v>
      </c>
      <c r="Q96" s="3">
        <f t="shared" si="22"/>
        <v>3.8662070908975402E-2</v>
      </c>
      <c r="R96" s="3">
        <f t="shared" si="23"/>
        <v>3.5008476929537669E-3</v>
      </c>
      <c r="S96" s="3">
        <f t="shared" si="25"/>
        <v>275.26131056934133</v>
      </c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 x14ac:dyDescent="0.25">
      <c r="A97" s="6">
        <v>1902</v>
      </c>
      <c r="B97" s="6">
        <v>294.96305000000001</v>
      </c>
      <c r="C97" s="10">
        <v>1983.9534000000001</v>
      </c>
      <c r="D97" s="10">
        <v>341.30700000000002</v>
      </c>
      <c r="E97" s="2">
        <v>1841</v>
      </c>
      <c r="F97" s="2">
        <v>34</v>
      </c>
      <c r="G97" s="3">
        <f t="shared" si="26"/>
        <v>5.3647887323943683E-2</v>
      </c>
      <c r="H97" s="3">
        <f t="shared" si="26"/>
        <v>7.6992004396606611E-2</v>
      </c>
      <c r="I97" s="3">
        <f t="shared" si="26"/>
        <v>9.712044276194351E-2</v>
      </c>
      <c r="J97" s="3">
        <f t="shared" si="26"/>
        <v>4.032666778250546E-2</v>
      </c>
      <c r="K97" s="3">
        <f t="shared" si="26"/>
        <v>3.6726672354085864E-3</v>
      </c>
      <c r="L97" s="3">
        <f t="shared" si="19"/>
        <v>275.2717596695004</v>
      </c>
      <c r="M97" s="3">
        <v>0</v>
      </c>
      <c r="N97" s="3">
        <f t="shared" si="24"/>
        <v>5.3647887323943683E-2</v>
      </c>
      <c r="O97" s="3">
        <f t="shared" si="20"/>
        <v>7.6992004396606611E-2</v>
      </c>
      <c r="P97" s="3">
        <f t="shared" si="21"/>
        <v>9.712044276194351E-2</v>
      </c>
      <c r="Q97" s="3">
        <f t="shared" si="22"/>
        <v>4.032666778250546E-2</v>
      </c>
      <c r="R97" s="3">
        <f t="shared" si="23"/>
        <v>3.6726672354085864E-3</v>
      </c>
      <c r="S97" s="3">
        <f t="shared" si="25"/>
        <v>275.2717596695004</v>
      </c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 x14ac:dyDescent="0.25">
      <c r="A98" s="6">
        <v>1899</v>
      </c>
      <c r="B98" s="6">
        <v>294.71417500000001</v>
      </c>
      <c r="C98" s="10">
        <v>1984.0382999999999</v>
      </c>
      <c r="D98" s="10">
        <v>341.27300000000002</v>
      </c>
      <c r="E98" s="2">
        <v>1842</v>
      </c>
      <c r="F98" s="2">
        <v>36</v>
      </c>
      <c r="G98" s="3">
        <f t="shared" si="26"/>
        <v>5.5723004694835702E-2</v>
      </c>
      <c r="H98" s="3">
        <f t="shared" si="26"/>
        <v>7.9972685353403669E-2</v>
      </c>
      <c r="I98" s="3">
        <f t="shared" si="26"/>
        <v>0.10092481358345068</v>
      </c>
      <c r="J98" s="3">
        <f t="shared" si="26"/>
        <v>4.2013542361920522E-2</v>
      </c>
      <c r="K98" s="3">
        <f t="shared" si="26"/>
        <v>3.8238294126527426E-3</v>
      </c>
      <c r="L98" s="3">
        <f t="shared" si="19"/>
        <v>275.28245787540624</v>
      </c>
      <c r="M98" s="3">
        <v>0</v>
      </c>
      <c r="N98" s="3">
        <f t="shared" si="24"/>
        <v>5.5723004694835702E-2</v>
      </c>
      <c r="O98" s="3">
        <f t="shared" si="20"/>
        <v>7.9972685353403669E-2</v>
      </c>
      <c r="P98" s="3">
        <f t="shared" si="21"/>
        <v>0.10092481358345068</v>
      </c>
      <c r="Q98" s="3">
        <f t="shared" si="22"/>
        <v>4.2013542361920522E-2</v>
      </c>
      <c r="R98" s="3">
        <f t="shared" si="23"/>
        <v>3.8238294126527426E-3</v>
      </c>
      <c r="S98" s="3">
        <f t="shared" si="25"/>
        <v>275.28245787540624</v>
      </c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:38" x14ac:dyDescent="0.25">
      <c r="A99" s="6">
        <v>1899</v>
      </c>
      <c r="B99" s="6">
        <v>295.99701999999996</v>
      </c>
      <c r="C99" s="10">
        <v>1984.123</v>
      </c>
      <c r="D99" s="10">
        <v>341.27100000000002</v>
      </c>
      <c r="E99" s="2">
        <v>1843</v>
      </c>
      <c r="F99" s="2">
        <v>37</v>
      </c>
      <c r="G99" s="3">
        <f t="shared" si="26"/>
        <v>5.7920187793427252E-2</v>
      </c>
      <c r="H99" s="3">
        <f t="shared" si="26"/>
        <v>8.3132959794997893E-2</v>
      </c>
      <c r="I99" s="3">
        <f t="shared" si="26"/>
        <v>0.10497858928025085</v>
      </c>
      <c r="J99" s="3">
        <f t="shared" si="26"/>
        <v>4.3838792883940027E-2</v>
      </c>
      <c r="K99" s="3">
        <f t="shared" si="26"/>
        <v>4.0094106213552621E-3</v>
      </c>
      <c r="L99" s="3">
        <f t="shared" si="19"/>
        <v>275.29387994037398</v>
      </c>
      <c r="M99" s="3">
        <v>0</v>
      </c>
      <c r="N99" s="3">
        <f t="shared" si="24"/>
        <v>5.7920187793427252E-2</v>
      </c>
      <c r="O99" s="3">
        <f t="shared" si="20"/>
        <v>8.3132959794997893E-2</v>
      </c>
      <c r="P99" s="3">
        <f t="shared" si="21"/>
        <v>0.10497858928025085</v>
      </c>
      <c r="Q99" s="3">
        <f t="shared" si="22"/>
        <v>4.3838792883940027E-2</v>
      </c>
      <c r="R99" s="3">
        <f t="shared" si="23"/>
        <v>4.0094106213552621E-3</v>
      </c>
      <c r="S99" s="3">
        <f t="shared" si="25"/>
        <v>275.29387994037398</v>
      </c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:38" x14ac:dyDescent="0.25">
      <c r="A100" s="7">
        <v>1899</v>
      </c>
      <c r="B100" s="7">
        <v>296.207425</v>
      </c>
      <c r="C100" s="10">
        <v>1984.2021999999999</v>
      </c>
      <c r="D100" s="10">
        <v>341.24200000000002</v>
      </c>
      <c r="E100" s="2">
        <v>1844</v>
      </c>
      <c r="F100" s="2">
        <v>39</v>
      </c>
      <c r="G100" s="3">
        <f t="shared" si="26"/>
        <v>6.0178403755868567E-2</v>
      </c>
      <c r="H100" s="3">
        <f t="shared" si="26"/>
        <v>8.6378436940727846E-2</v>
      </c>
      <c r="I100" s="3">
        <f t="shared" si="26"/>
        <v>0.10912818744471556</v>
      </c>
      <c r="J100" s="3">
        <f t="shared" si="26"/>
        <v>4.5677143473978089E-2</v>
      </c>
      <c r="K100" s="3">
        <f t="shared" si="26"/>
        <v>4.1689196711073816E-3</v>
      </c>
      <c r="L100" s="3">
        <f t="shared" si="19"/>
        <v>275.30553109128641</v>
      </c>
      <c r="M100" s="3">
        <v>0</v>
      </c>
      <c r="N100" s="3">
        <f t="shared" si="24"/>
        <v>6.0178403755868567E-2</v>
      </c>
      <c r="O100" s="3">
        <f t="shared" si="20"/>
        <v>8.6378436940727846E-2</v>
      </c>
      <c r="P100" s="3">
        <f t="shared" si="21"/>
        <v>0.10912818744471556</v>
      </c>
      <c r="Q100" s="3">
        <f t="shared" si="22"/>
        <v>4.5677143473978089E-2</v>
      </c>
      <c r="R100" s="3">
        <f t="shared" si="23"/>
        <v>4.1689196711073816E-3</v>
      </c>
      <c r="S100" s="3">
        <f t="shared" si="25"/>
        <v>275.30553109128641</v>
      </c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:38" x14ac:dyDescent="0.25">
      <c r="A101" s="6">
        <v>1894</v>
      </c>
      <c r="B101" s="6">
        <v>293.84083500000003</v>
      </c>
      <c r="C101" s="10">
        <v>1984.2869000000001</v>
      </c>
      <c r="D101" s="10">
        <v>341.23200000000003</v>
      </c>
      <c r="E101" s="2">
        <v>1845</v>
      </c>
      <c r="F101" s="2">
        <v>43</v>
      </c>
      <c r="G101" s="3">
        <f t="shared" si="26"/>
        <v>6.2558685446009413E-2</v>
      </c>
      <c r="H101" s="3">
        <f t="shared" si="26"/>
        <v>8.9802779109021957E-2</v>
      </c>
      <c r="I101" s="3">
        <f t="shared" si="26"/>
        <v>0.11352255663045085</v>
      </c>
      <c r="J101" s="3">
        <f t="shared" si="26"/>
        <v>4.76452166583523E-2</v>
      </c>
      <c r="K101" s="3">
        <f t="shared" si="26"/>
        <v>4.359563513898693E-3</v>
      </c>
      <c r="L101" s="3">
        <f t="shared" si="19"/>
        <v>275.31788880135775</v>
      </c>
      <c r="M101" s="3">
        <v>0</v>
      </c>
      <c r="N101" s="3">
        <f t="shared" si="24"/>
        <v>6.2558685446009413E-2</v>
      </c>
      <c r="O101" s="3">
        <f t="shared" si="20"/>
        <v>8.9802779109021957E-2</v>
      </c>
      <c r="P101" s="3">
        <f t="shared" si="21"/>
        <v>0.11352255663045085</v>
      </c>
      <c r="Q101" s="3">
        <f t="shared" si="22"/>
        <v>4.76452166583523E-2</v>
      </c>
      <c r="R101" s="3">
        <f t="shared" si="23"/>
        <v>4.359563513898693E-3</v>
      </c>
      <c r="S101" s="3">
        <f t="shared" si="25"/>
        <v>275.31788880135775</v>
      </c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:38" x14ac:dyDescent="0.25">
      <c r="A102" s="6">
        <v>1893</v>
      </c>
      <c r="B102" s="6">
        <v>294.59803333333332</v>
      </c>
      <c r="C102" s="10">
        <v>1984.3688999999999</v>
      </c>
      <c r="D102" s="10">
        <v>341.39</v>
      </c>
      <c r="E102" s="2">
        <v>1846</v>
      </c>
      <c r="F102" s="2">
        <v>43</v>
      </c>
      <c r="G102" s="3">
        <f t="shared" si="26"/>
        <v>6.5183098591549318E-2</v>
      </c>
      <c r="H102" s="3">
        <f t="shared" si="26"/>
        <v>9.3593287664085228E-2</v>
      </c>
      <c r="I102" s="3">
        <f t="shared" si="26"/>
        <v>0.11845888085362308</v>
      </c>
      <c r="J102" s="3">
        <f t="shared" si="26"/>
        <v>4.9970343577114801E-2</v>
      </c>
      <c r="K102" s="3">
        <f t="shared" si="26"/>
        <v>4.6629882768671055E-3</v>
      </c>
      <c r="L102" s="3">
        <f t="shared" si="19"/>
        <v>275.33186859896324</v>
      </c>
      <c r="M102" s="3">
        <v>0</v>
      </c>
      <c r="N102" s="3">
        <f t="shared" si="24"/>
        <v>6.5183098591549318E-2</v>
      </c>
      <c r="O102" s="3">
        <f t="shared" si="20"/>
        <v>9.3593287664085228E-2</v>
      </c>
      <c r="P102" s="3">
        <f t="shared" si="21"/>
        <v>0.11845888085362308</v>
      </c>
      <c r="Q102" s="3">
        <f t="shared" si="22"/>
        <v>4.9970343577114801E-2</v>
      </c>
      <c r="R102" s="3">
        <f t="shared" si="23"/>
        <v>4.6629882768671055E-3</v>
      </c>
      <c r="S102" s="3">
        <f t="shared" si="25"/>
        <v>275.33186859896324</v>
      </c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:38" x14ac:dyDescent="0.25">
      <c r="A103" s="6">
        <v>1889</v>
      </c>
      <c r="B103" s="6">
        <v>291.51727</v>
      </c>
      <c r="C103" s="10">
        <v>1984.4536000000001</v>
      </c>
      <c r="D103" s="10">
        <v>341.62</v>
      </c>
      <c r="E103" s="2">
        <v>1847</v>
      </c>
      <c r="F103" s="2">
        <v>46</v>
      </c>
      <c r="G103" s="3">
        <f t="shared" ref="G103:K118" si="27">G102*(1-G$5)+G$4*$F102*$L$4/1000</f>
        <v>6.7807511737089224E-2</v>
      </c>
      <c r="H103" s="3">
        <f t="shared" si="27"/>
        <v>9.7373368416779404E-2</v>
      </c>
      <c r="I103" s="3">
        <f t="shared" si="27"/>
        <v>0.12332894669279393</v>
      </c>
      <c r="J103" s="3">
        <f t="shared" si="27"/>
        <v>5.2162643304869999E-2</v>
      </c>
      <c r="K103" s="3">
        <f t="shared" si="27"/>
        <v>4.8470246985234857E-3</v>
      </c>
      <c r="L103" s="3">
        <f t="shared" si="19"/>
        <v>275.34551949485007</v>
      </c>
      <c r="M103" s="3">
        <v>0</v>
      </c>
      <c r="N103" s="3">
        <f t="shared" si="24"/>
        <v>6.7807511737089224E-2</v>
      </c>
      <c r="O103" s="3">
        <f t="shared" si="20"/>
        <v>9.7373368416779404E-2</v>
      </c>
      <c r="P103" s="3">
        <f t="shared" si="21"/>
        <v>0.12332894669279393</v>
      </c>
      <c r="Q103" s="3">
        <f t="shared" si="22"/>
        <v>5.2162643304869999E-2</v>
      </c>
      <c r="R103" s="3">
        <f t="shared" si="23"/>
        <v>4.8470246985234857E-3</v>
      </c>
      <c r="S103" s="3">
        <f t="shared" si="25"/>
        <v>275.34551949485007</v>
      </c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:38" x14ac:dyDescent="0.25">
      <c r="A104" s="7">
        <v>1889</v>
      </c>
      <c r="B104" s="7">
        <v>292.22812499999998</v>
      </c>
      <c r="C104" s="10">
        <v>1984.5355</v>
      </c>
      <c r="D104" s="10">
        <v>341.935</v>
      </c>
      <c r="E104" s="2">
        <v>1848</v>
      </c>
      <c r="F104" s="2">
        <v>47</v>
      </c>
      <c r="G104" s="3">
        <f t="shared" si="27"/>
        <v>7.0615023474178432E-2</v>
      </c>
      <c r="H104" s="3">
        <f t="shared" si="27"/>
        <v>0.10142474019514565</v>
      </c>
      <c r="I104" s="3">
        <f t="shared" si="27"/>
        <v>0.12858434773415406</v>
      </c>
      <c r="J104" s="3">
        <f t="shared" si="27"/>
        <v>5.458181651750707E-2</v>
      </c>
      <c r="K104" s="3">
        <f t="shared" si="27"/>
        <v>5.0994935011844178E-3</v>
      </c>
      <c r="L104" s="3">
        <f t="shared" si="19"/>
        <v>275.3603054214222</v>
      </c>
      <c r="M104" s="3">
        <v>0</v>
      </c>
      <c r="N104" s="3">
        <f t="shared" si="24"/>
        <v>7.0615023474178432E-2</v>
      </c>
      <c r="O104" s="3">
        <f t="shared" si="20"/>
        <v>0.10142474019514565</v>
      </c>
      <c r="P104" s="3">
        <f t="shared" si="21"/>
        <v>0.12858434773415406</v>
      </c>
      <c r="Q104" s="3">
        <f t="shared" si="22"/>
        <v>5.458181651750707E-2</v>
      </c>
      <c r="R104" s="3">
        <f t="shared" si="23"/>
        <v>5.0994935011844178E-3</v>
      </c>
      <c r="S104" s="3">
        <f t="shared" si="25"/>
        <v>275.3603054214222</v>
      </c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:38" x14ac:dyDescent="0.25">
      <c r="A105" s="6">
        <v>1887</v>
      </c>
      <c r="B105" s="6">
        <v>293.71867500000002</v>
      </c>
      <c r="C105" s="10">
        <v>1984.6202000000001</v>
      </c>
      <c r="D105" s="10">
        <v>342.35899999999998</v>
      </c>
      <c r="E105" s="2">
        <v>1849</v>
      </c>
      <c r="F105" s="2">
        <v>50</v>
      </c>
      <c r="G105" s="3">
        <f t="shared" si="27"/>
        <v>7.3483568075117398E-2</v>
      </c>
      <c r="H105" s="3">
        <f t="shared" si="27"/>
        <v>0.10555886324223084</v>
      </c>
      <c r="I105" s="3">
        <f t="shared" si="27"/>
        <v>0.13391944228772401</v>
      </c>
      <c r="J105" s="3">
        <f t="shared" si="27"/>
        <v>5.6980160862054464E-2</v>
      </c>
      <c r="K105" s="3">
        <f t="shared" si="27"/>
        <v>5.2995719274267234E-3</v>
      </c>
      <c r="L105" s="3">
        <f t="shared" si="19"/>
        <v>275.37524160639458</v>
      </c>
      <c r="M105" s="3">
        <v>0</v>
      </c>
      <c r="N105" s="3">
        <f t="shared" si="24"/>
        <v>7.3483568075117398E-2</v>
      </c>
      <c r="O105" s="3">
        <f t="shared" si="20"/>
        <v>0.10555886324223084</v>
      </c>
      <c r="P105" s="3">
        <f t="shared" si="21"/>
        <v>0.13391944228772401</v>
      </c>
      <c r="Q105" s="3">
        <f t="shared" si="22"/>
        <v>5.6980160862054464E-2</v>
      </c>
      <c r="R105" s="3">
        <f t="shared" si="23"/>
        <v>5.2995719274267234E-3</v>
      </c>
      <c r="S105" s="3">
        <f t="shared" si="25"/>
        <v>275.37524160639458</v>
      </c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:38" x14ac:dyDescent="0.25">
      <c r="A106" s="6">
        <v>1886</v>
      </c>
      <c r="B106" s="6">
        <v>290.62266999999997</v>
      </c>
      <c r="C106" s="10">
        <v>1984.7049</v>
      </c>
      <c r="D106" s="10">
        <v>342.50799999999998</v>
      </c>
      <c r="E106" s="2">
        <v>1850</v>
      </c>
      <c r="F106" s="2">
        <v>54</v>
      </c>
      <c r="G106" s="3">
        <f t="shared" si="27"/>
        <v>7.6535211267605666E-2</v>
      </c>
      <c r="H106" s="3">
        <f t="shared" si="27"/>
        <v>0.10996330333405055</v>
      </c>
      <c r="I106" s="3">
        <f t="shared" si="27"/>
        <v>0.1396336301416678</v>
      </c>
      <c r="J106" s="3">
        <f t="shared" si="27"/>
        <v>5.9593608010300766E-2</v>
      </c>
      <c r="K106" s="3">
        <f t="shared" si="27"/>
        <v>5.5617706977122696E-3</v>
      </c>
      <c r="L106" s="3">
        <f t="shared" si="19"/>
        <v>275.39128752345135</v>
      </c>
      <c r="M106" s="3">
        <v>0</v>
      </c>
      <c r="N106" s="3">
        <f t="shared" si="24"/>
        <v>7.6535211267605666E-2</v>
      </c>
      <c r="O106" s="3">
        <f t="shared" si="20"/>
        <v>0.10996330333405055</v>
      </c>
      <c r="P106" s="3">
        <f t="shared" si="21"/>
        <v>0.1396336301416678</v>
      </c>
      <c r="Q106" s="3">
        <f t="shared" si="22"/>
        <v>5.9593608010300766E-2</v>
      </c>
      <c r="R106" s="3">
        <f t="shared" si="23"/>
        <v>5.5617706977122696E-3</v>
      </c>
      <c r="S106" s="3">
        <f t="shared" si="25"/>
        <v>275.39128752345135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:38" x14ac:dyDescent="0.25">
      <c r="A107" s="6">
        <v>1884</v>
      </c>
      <c r="B107" s="6">
        <v>289.80905999999999</v>
      </c>
      <c r="C107" s="10">
        <v>1984.7869000000001</v>
      </c>
      <c r="D107" s="10">
        <v>342.47199999999998</v>
      </c>
      <c r="E107" s="2">
        <v>1851</v>
      </c>
      <c r="F107" s="2">
        <v>54</v>
      </c>
      <c r="G107" s="3">
        <f t="shared" si="27"/>
        <v>7.9830985915492994E-2</v>
      </c>
      <c r="H107" s="3">
        <f t="shared" si="27"/>
        <v>0.11473121353394743</v>
      </c>
      <c r="I107" s="3">
        <f t="shared" si="27"/>
        <v>0.14587205761400859</v>
      </c>
      <c r="J107" s="3">
        <f t="shared" si="27"/>
        <v>6.2527240707341433E-2</v>
      </c>
      <c r="K107" s="3">
        <f t="shared" si="27"/>
        <v>5.9085957180594504E-3</v>
      </c>
      <c r="L107" s="3">
        <f t="shared" si="19"/>
        <v>275.40887009348887</v>
      </c>
      <c r="M107" s="3">
        <v>0</v>
      </c>
      <c r="N107" s="3">
        <f t="shared" si="24"/>
        <v>7.9830985915492994E-2</v>
      </c>
      <c r="O107" s="3">
        <f t="shared" si="20"/>
        <v>0.11473121353394743</v>
      </c>
      <c r="P107" s="3">
        <f t="shared" si="21"/>
        <v>0.14587205761400859</v>
      </c>
      <c r="Q107" s="3">
        <f t="shared" si="22"/>
        <v>6.2527240707341433E-2</v>
      </c>
      <c r="R107" s="3">
        <f t="shared" si="23"/>
        <v>5.9085957180594504E-3</v>
      </c>
      <c r="S107" s="3">
        <f t="shared" si="25"/>
        <v>275.40887009348887</v>
      </c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1:38" x14ac:dyDescent="0.25">
      <c r="A108" s="6">
        <v>1883</v>
      </c>
      <c r="B108" s="6">
        <v>291.87700000000001</v>
      </c>
      <c r="C108" s="10">
        <v>1984.8715999999999</v>
      </c>
      <c r="D108" s="10">
        <v>342.42599999999999</v>
      </c>
      <c r="E108" s="2">
        <v>1852</v>
      </c>
      <c r="F108" s="2">
        <v>57</v>
      </c>
      <c r="G108" s="3">
        <f t="shared" si="27"/>
        <v>8.3126760563380322E-2</v>
      </c>
      <c r="H108" s="3">
        <f t="shared" si="27"/>
        <v>0.11948600707032649</v>
      </c>
      <c r="I108" s="3">
        <f t="shared" si="27"/>
        <v>0.15202674907057337</v>
      </c>
      <c r="J108" s="3">
        <f t="shared" si="27"/>
        <v>6.5293284191315623E-2</v>
      </c>
      <c r="K108" s="3">
        <f t="shared" si="27"/>
        <v>6.1189557264554736E-3</v>
      </c>
      <c r="L108" s="3">
        <f t="shared" si="19"/>
        <v>275.42605175662203</v>
      </c>
      <c r="M108" s="3">
        <v>0</v>
      </c>
      <c r="N108" s="3">
        <f t="shared" si="24"/>
        <v>8.3126760563380322E-2</v>
      </c>
      <c r="O108" s="3">
        <f t="shared" si="20"/>
        <v>0.11948600707032649</v>
      </c>
      <c r="P108" s="3">
        <f t="shared" si="21"/>
        <v>0.15202674907057337</v>
      </c>
      <c r="Q108" s="3">
        <f t="shared" si="22"/>
        <v>6.5293284191315623E-2</v>
      </c>
      <c r="R108" s="3">
        <f t="shared" si="23"/>
        <v>6.1189557264554736E-3</v>
      </c>
      <c r="S108" s="3">
        <f t="shared" si="25"/>
        <v>275.42605175662203</v>
      </c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1:38" x14ac:dyDescent="0.25">
      <c r="A109" s="6">
        <v>1878</v>
      </c>
      <c r="B109" s="6">
        <v>288.79094999999995</v>
      </c>
      <c r="C109" s="10">
        <v>1984.9536000000001</v>
      </c>
      <c r="D109" s="10">
        <v>342.34199999999998</v>
      </c>
      <c r="E109" s="2">
        <v>1853</v>
      </c>
      <c r="F109" s="2">
        <v>59</v>
      </c>
      <c r="G109" s="3">
        <f t="shared" si="27"/>
        <v>8.6605633802816939E-2</v>
      </c>
      <c r="H109" s="3">
        <f t="shared" si="27"/>
        <v>0.12450941016836632</v>
      </c>
      <c r="I109" s="3">
        <f t="shared" si="27"/>
        <v>0.15854953269309094</v>
      </c>
      <c r="J109" s="3">
        <f t="shared" si="27"/>
        <v>6.8253424983145988E-2</v>
      </c>
      <c r="K109" s="3">
        <f t="shared" si="27"/>
        <v>6.3873905915476032E-3</v>
      </c>
      <c r="L109" s="3">
        <f t="shared" si="19"/>
        <v>275.44430539223896</v>
      </c>
      <c r="M109" s="3">
        <v>0</v>
      </c>
      <c r="N109" s="3">
        <f t="shared" si="24"/>
        <v>8.6605633802816939E-2</v>
      </c>
      <c r="O109" s="3">
        <f t="shared" si="20"/>
        <v>0.12450941016836632</v>
      </c>
      <c r="P109" s="3">
        <f t="shared" si="21"/>
        <v>0.15854953269309094</v>
      </c>
      <c r="Q109" s="3">
        <f t="shared" si="22"/>
        <v>6.8253424983145988E-2</v>
      </c>
      <c r="R109" s="3">
        <f t="shared" si="23"/>
        <v>6.3873905915476032E-3</v>
      </c>
      <c r="S109" s="3">
        <f t="shared" si="25"/>
        <v>275.44430539223896</v>
      </c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38" x14ac:dyDescent="0.25">
      <c r="A110" s="6">
        <v>1874</v>
      </c>
      <c r="B110" s="6">
        <v>290.52176999999995</v>
      </c>
      <c r="C110" s="10">
        <v>1985.0383999999999</v>
      </c>
      <c r="D110" s="10">
        <v>342.32900000000001</v>
      </c>
      <c r="E110" s="2">
        <v>1854</v>
      </c>
      <c r="F110" s="2">
        <v>69</v>
      </c>
      <c r="G110" s="3">
        <f t="shared" si="27"/>
        <v>9.0206572769953086E-2</v>
      </c>
      <c r="H110" s="3">
        <f t="shared" si="27"/>
        <v>0.12970678716151648</v>
      </c>
      <c r="I110" s="3">
        <f t="shared" si="27"/>
        <v>0.16528523298001818</v>
      </c>
      <c r="J110" s="3">
        <f t="shared" si="27"/>
        <v>7.1279204021829703E-2</v>
      </c>
      <c r="K110" s="3">
        <f t="shared" si="27"/>
        <v>6.6441012809768281E-3</v>
      </c>
      <c r="L110" s="3">
        <f t="shared" si="19"/>
        <v>275.4631218982143</v>
      </c>
      <c r="M110" s="3">
        <v>0</v>
      </c>
      <c r="N110" s="3">
        <f t="shared" si="24"/>
        <v>9.0206572769953086E-2</v>
      </c>
      <c r="O110" s="3">
        <f t="shared" si="20"/>
        <v>0.12970678716151648</v>
      </c>
      <c r="P110" s="3">
        <f t="shared" si="21"/>
        <v>0.16528523298001818</v>
      </c>
      <c r="Q110" s="3">
        <f t="shared" si="22"/>
        <v>7.1279204021829703E-2</v>
      </c>
      <c r="R110" s="3">
        <f t="shared" si="23"/>
        <v>6.6441012809768281E-3</v>
      </c>
      <c r="S110" s="3">
        <f t="shared" si="25"/>
        <v>275.4631218982143</v>
      </c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38" x14ac:dyDescent="0.25">
      <c r="A111" s="6">
        <v>1873</v>
      </c>
      <c r="B111" s="6">
        <v>287.16828499999997</v>
      </c>
      <c r="C111" s="10">
        <v>1985.1233</v>
      </c>
      <c r="D111" s="10">
        <v>342.28899999999999</v>
      </c>
      <c r="E111" s="2">
        <v>1855</v>
      </c>
      <c r="F111" s="2">
        <v>71</v>
      </c>
      <c r="G111" s="3">
        <f t="shared" si="27"/>
        <v>9.4417840375586884E-2</v>
      </c>
      <c r="H111" s="3">
        <f t="shared" si="27"/>
        <v>0.13582883315131003</v>
      </c>
      <c r="I111" s="3">
        <f t="shared" si="27"/>
        <v>0.17343286996702248</v>
      </c>
      <c r="J111" s="3">
        <f t="shared" si="27"/>
        <v>7.5305838736831401E-2</v>
      </c>
      <c r="K111" s="3">
        <f t="shared" si="27"/>
        <v>7.2692877528667387E-3</v>
      </c>
      <c r="L111" s="3">
        <f t="shared" si="19"/>
        <v>275.48625466998362</v>
      </c>
      <c r="M111" s="3">
        <v>0</v>
      </c>
      <c r="N111" s="3">
        <f t="shared" si="24"/>
        <v>9.4417840375586884E-2</v>
      </c>
      <c r="O111" s="3">
        <f t="shared" si="20"/>
        <v>0.13582883315131003</v>
      </c>
      <c r="P111" s="3">
        <f t="shared" si="21"/>
        <v>0.17343286996702248</v>
      </c>
      <c r="Q111" s="3">
        <f t="shared" si="22"/>
        <v>7.5305838736831401E-2</v>
      </c>
      <c r="R111" s="3">
        <f t="shared" si="23"/>
        <v>7.2692877528667387E-3</v>
      </c>
      <c r="S111" s="3">
        <f t="shared" si="25"/>
        <v>275.48625466998362</v>
      </c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:38" x14ac:dyDescent="0.25">
      <c r="A112" s="6">
        <v>1870</v>
      </c>
      <c r="B112" s="6">
        <v>287.39724999999999</v>
      </c>
      <c r="C112" s="10">
        <v>1985.2</v>
      </c>
      <c r="D112" s="10">
        <v>342.31900000000002</v>
      </c>
      <c r="E112" s="2">
        <v>1856</v>
      </c>
      <c r="F112" s="2">
        <v>76</v>
      </c>
      <c r="G112" s="3">
        <f t="shared" si="27"/>
        <v>9.8751173708920212E-2</v>
      </c>
      <c r="H112" s="3">
        <f t="shared" si="27"/>
        <v>0.14212183063676986</v>
      </c>
      <c r="I112" s="3">
        <f t="shared" si="27"/>
        <v>0.18177161383583249</v>
      </c>
      <c r="J112" s="3">
        <f t="shared" si="27"/>
        <v>7.9337186253757783E-2</v>
      </c>
      <c r="K112" s="3">
        <f t="shared" si="27"/>
        <v>7.7423792297205626E-3</v>
      </c>
      <c r="L112" s="3">
        <f t="shared" si="19"/>
        <v>275.50972418366501</v>
      </c>
      <c r="M112" s="3">
        <v>0</v>
      </c>
      <c r="N112" s="3">
        <f t="shared" si="24"/>
        <v>9.8751173708920212E-2</v>
      </c>
      <c r="O112" s="3">
        <f t="shared" si="20"/>
        <v>0.14212183063676986</v>
      </c>
      <c r="P112" s="3">
        <f t="shared" si="21"/>
        <v>0.18177161383583249</v>
      </c>
      <c r="Q112" s="3">
        <f t="shared" si="22"/>
        <v>7.9337186253757783E-2</v>
      </c>
      <c r="R112" s="3">
        <f t="shared" si="23"/>
        <v>7.7423792297205626E-3</v>
      </c>
      <c r="S112" s="3">
        <f t="shared" si="25"/>
        <v>275.50972418366501</v>
      </c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:38" x14ac:dyDescent="0.25">
      <c r="A113" s="6">
        <v>1867</v>
      </c>
      <c r="B113" s="6">
        <v>285.217105</v>
      </c>
      <c r="C113" s="10">
        <v>1985.2849000000001</v>
      </c>
      <c r="D113" s="10">
        <v>342.488</v>
      </c>
      <c r="E113" s="2">
        <v>1857</v>
      </c>
      <c r="F113" s="2">
        <v>77</v>
      </c>
      <c r="G113" s="3">
        <f t="shared" si="27"/>
        <v>0.10338967136150237</v>
      </c>
      <c r="H113" s="3">
        <f t="shared" si="27"/>
        <v>0.14886699946606516</v>
      </c>
      <c r="I113" s="3">
        <f t="shared" si="27"/>
        <v>0.19074960365753016</v>
      </c>
      <c r="J113" s="3">
        <f t="shared" si="27"/>
        <v>8.372509002110759E-2</v>
      </c>
      <c r="K113" s="3">
        <f t="shared" si="27"/>
        <v>8.2640654993186968E-3</v>
      </c>
      <c r="L113" s="3">
        <f t="shared" si="19"/>
        <v>275.53499543000555</v>
      </c>
      <c r="M113" s="3">
        <v>0</v>
      </c>
      <c r="N113" s="3">
        <f t="shared" si="24"/>
        <v>0.10338967136150237</v>
      </c>
      <c r="O113" s="3">
        <f t="shared" si="20"/>
        <v>0.14886699946606516</v>
      </c>
      <c r="P113" s="3">
        <f t="shared" si="21"/>
        <v>0.19074960365753016</v>
      </c>
      <c r="Q113" s="3">
        <f t="shared" si="22"/>
        <v>8.372509002110759E-2</v>
      </c>
      <c r="R113" s="3">
        <f t="shared" si="23"/>
        <v>8.2640654993186968E-3</v>
      </c>
      <c r="S113" s="3">
        <f t="shared" si="25"/>
        <v>275.53499543000555</v>
      </c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:38" x14ac:dyDescent="0.25">
      <c r="A114" s="7">
        <v>1864</v>
      </c>
      <c r="B114" s="7">
        <v>285.40895</v>
      </c>
      <c r="C114" s="10">
        <v>1985.3670999999999</v>
      </c>
      <c r="D114" s="10">
        <v>342.76799999999997</v>
      </c>
      <c r="E114" s="2">
        <v>1858</v>
      </c>
      <c r="F114" s="2">
        <v>78</v>
      </c>
      <c r="G114" s="3">
        <f t="shared" si="27"/>
        <v>0.1080892018779343</v>
      </c>
      <c r="H114" s="3">
        <f t="shared" si="27"/>
        <v>0.15568750884784924</v>
      </c>
      <c r="I114" s="3">
        <f t="shared" si="27"/>
        <v>0.19975732011208866</v>
      </c>
      <c r="J114" s="3">
        <f t="shared" si="27"/>
        <v>8.7979697533180135E-2</v>
      </c>
      <c r="K114" s="3">
        <f t="shared" si="27"/>
        <v>8.6274325733885857E-3</v>
      </c>
      <c r="L114" s="3">
        <f t="shared" si="19"/>
        <v>275.56014116094445</v>
      </c>
      <c r="M114" s="3">
        <v>0</v>
      </c>
      <c r="N114" s="3">
        <f t="shared" si="24"/>
        <v>0.1080892018779343</v>
      </c>
      <c r="O114" s="3">
        <f t="shared" si="20"/>
        <v>0.15568750884784924</v>
      </c>
      <c r="P114" s="3">
        <f t="shared" si="21"/>
        <v>0.19975732011208866</v>
      </c>
      <c r="Q114" s="3">
        <f t="shared" si="22"/>
        <v>8.7979697533180135E-2</v>
      </c>
      <c r="R114" s="3">
        <f t="shared" si="23"/>
        <v>8.6274325733885857E-3</v>
      </c>
      <c r="S114" s="3">
        <f t="shared" si="25"/>
        <v>275.56014116094445</v>
      </c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1:38" x14ac:dyDescent="0.25">
      <c r="A115" s="6">
        <v>1862</v>
      </c>
      <c r="B115" s="6">
        <v>286.55107499999997</v>
      </c>
      <c r="C115" s="10">
        <v>1985.4521</v>
      </c>
      <c r="D115" s="10">
        <v>343.15899999999999</v>
      </c>
      <c r="E115" s="2">
        <v>1859</v>
      </c>
      <c r="F115" s="2">
        <v>83</v>
      </c>
      <c r="G115" s="3">
        <f t="shared" si="27"/>
        <v>0.11284976525821599</v>
      </c>
      <c r="H115" s="3">
        <f t="shared" si="27"/>
        <v>0.16258315151800956</v>
      </c>
      <c r="I115" s="3">
        <f t="shared" si="27"/>
        <v>0.20879436419033309</v>
      </c>
      <c r="J115" s="3">
        <f t="shared" si="27"/>
        <v>9.2108623585975338E-2</v>
      </c>
      <c r="K115" s="3">
        <f t="shared" si="27"/>
        <v>8.8947742013495579E-3</v>
      </c>
      <c r="L115" s="3">
        <f t="shared" si="19"/>
        <v>275.58523067875387</v>
      </c>
      <c r="M115" s="3">
        <v>0</v>
      </c>
      <c r="N115" s="3">
        <f t="shared" si="24"/>
        <v>0.11284976525821599</v>
      </c>
      <c r="O115" s="3">
        <f t="shared" si="20"/>
        <v>0.16258315151800956</v>
      </c>
      <c r="P115" s="3">
        <f t="shared" si="21"/>
        <v>0.20879436419033309</v>
      </c>
      <c r="Q115" s="3">
        <f t="shared" si="22"/>
        <v>9.2108623585975338E-2</v>
      </c>
      <c r="R115" s="3">
        <f t="shared" si="23"/>
        <v>8.8947742013495579E-3</v>
      </c>
      <c r="S115" s="3">
        <f t="shared" si="25"/>
        <v>275.58523067875387</v>
      </c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1:38" x14ac:dyDescent="0.25">
      <c r="A116" s="7">
        <v>1859</v>
      </c>
      <c r="B116" s="7">
        <v>286.48409000000004</v>
      </c>
      <c r="C116" s="10">
        <v>1985.5342000000001</v>
      </c>
      <c r="D116" s="10">
        <v>343.65600000000001</v>
      </c>
      <c r="E116" s="2">
        <v>1860</v>
      </c>
      <c r="F116" s="2">
        <v>91</v>
      </c>
      <c r="G116" s="3">
        <f t="shared" si="27"/>
        <v>0.11791549295774652</v>
      </c>
      <c r="H116" s="3">
        <f t="shared" si="27"/>
        <v>0.16992930763708347</v>
      </c>
      <c r="I116" s="3">
        <f t="shared" si="27"/>
        <v>0.21846128120597164</v>
      </c>
      <c r="J116" s="3">
        <f t="shared" si="27"/>
        <v>9.6588531534212541E-2</v>
      </c>
      <c r="K116" s="3">
        <f t="shared" si="27"/>
        <v>9.2916668793629337E-3</v>
      </c>
      <c r="L116" s="3">
        <f t="shared" si="19"/>
        <v>275.61218628021436</v>
      </c>
      <c r="M116" s="3">
        <v>0</v>
      </c>
      <c r="N116" s="3">
        <f t="shared" si="24"/>
        <v>0.11791549295774652</v>
      </c>
      <c r="O116" s="3">
        <f t="shared" si="20"/>
        <v>0.16992930763708347</v>
      </c>
      <c r="P116" s="3">
        <f t="shared" si="21"/>
        <v>0.21846128120597164</v>
      </c>
      <c r="Q116" s="3">
        <f t="shared" si="22"/>
        <v>9.6588531534212541E-2</v>
      </c>
      <c r="R116" s="3">
        <f t="shared" si="23"/>
        <v>9.2916668793629337E-3</v>
      </c>
      <c r="S116" s="3">
        <f t="shared" si="25"/>
        <v>275.61218628021436</v>
      </c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1:38" x14ac:dyDescent="0.25">
      <c r="A117" s="6">
        <v>1855</v>
      </c>
      <c r="B117" s="6">
        <v>284.9085</v>
      </c>
      <c r="C117" s="10">
        <v>1985.6192000000001</v>
      </c>
      <c r="D117" s="10">
        <v>344.06900000000002</v>
      </c>
      <c r="E117" s="2">
        <v>1861</v>
      </c>
      <c r="F117" s="2">
        <v>95</v>
      </c>
      <c r="G117" s="3">
        <f t="shared" si="27"/>
        <v>0.12346948356807516</v>
      </c>
      <c r="H117" s="3">
        <f t="shared" si="27"/>
        <v>0.17800642796994795</v>
      </c>
      <c r="I117" s="3">
        <f t="shared" si="27"/>
        <v>0.22920032084185249</v>
      </c>
      <c r="J117" s="3">
        <f t="shared" si="27"/>
        <v>0.10175148356169764</v>
      </c>
      <c r="K117" s="3">
        <f t="shared" si="27"/>
        <v>9.907981311653595E-3</v>
      </c>
      <c r="L117" s="3">
        <f t="shared" si="19"/>
        <v>275.6423356972532</v>
      </c>
      <c r="M117" s="3">
        <v>0</v>
      </c>
      <c r="N117" s="3">
        <f t="shared" si="24"/>
        <v>0.12346948356807516</v>
      </c>
      <c r="O117" s="3">
        <f t="shared" si="20"/>
        <v>0.17800642796994795</v>
      </c>
      <c r="P117" s="3">
        <f t="shared" si="21"/>
        <v>0.22920032084185249</v>
      </c>
      <c r="Q117" s="3">
        <f t="shared" si="22"/>
        <v>0.10175148356169764</v>
      </c>
      <c r="R117" s="3">
        <f t="shared" si="23"/>
        <v>9.907981311653595E-3</v>
      </c>
      <c r="S117" s="3">
        <f t="shared" si="25"/>
        <v>275.6423356972532</v>
      </c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1:38" x14ac:dyDescent="0.25">
      <c r="A118" s="6">
        <v>1854</v>
      </c>
      <c r="B118" s="6">
        <v>287.02756499999998</v>
      </c>
      <c r="C118" s="10">
        <v>1985.7040999999999</v>
      </c>
      <c r="D118" s="10">
        <v>344.197</v>
      </c>
      <c r="E118" s="2">
        <v>1862</v>
      </c>
      <c r="F118" s="2">
        <v>97</v>
      </c>
      <c r="G118" s="3">
        <f t="shared" si="27"/>
        <v>0.12926760563380285</v>
      </c>
      <c r="H118" s="3">
        <f t="shared" si="27"/>
        <v>0.18643691475773536</v>
      </c>
      <c r="I118" s="3">
        <f t="shared" si="27"/>
        <v>0.24039615344071119</v>
      </c>
      <c r="J118" s="3">
        <f t="shared" si="27"/>
        <v>0.10708897593949951</v>
      </c>
      <c r="K118" s="3">
        <f t="shared" si="27"/>
        <v>1.0469588338091314E-2</v>
      </c>
      <c r="L118" s="3">
        <f t="shared" si="19"/>
        <v>275.67365923810985</v>
      </c>
      <c r="M118" s="3">
        <v>0</v>
      </c>
      <c r="N118" s="3">
        <f t="shared" si="24"/>
        <v>0.12926760563380285</v>
      </c>
      <c r="O118" s="3">
        <f t="shared" si="20"/>
        <v>0.18643691475773536</v>
      </c>
      <c r="P118" s="3">
        <f t="shared" si="21"/>
        <v>0.24039615344071119</v>
      </c>
      <c r="Q118" s="3">
        <f t="shared" si="22"/>
        <v>0.10708897593949951</v>
      </c>
      <c r="R118" s="3">
        <f t="shared" si="23"/>
        <v>1.0469588338091314E-2</v>
      </c>
      <c r="S118" s="3">
        <f t="shared" si="25"/>
        <v>275.67365923810985</v>
      </c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1:38" x14ac:dyDescent="0.25">
      <c r="A119" s="6">
        <v>1851</v>
      </c>
      <c r="B119" s="6">
        <v>285.17396666666662</v>
      </c>
      <c r="C119" s="10">
        <v>1985.7863</v>
      </c>
      <c r="D119" s="10">
        <v>344.19499999999999</v>
      </c>
      <c r="E119" s="2">
        <v>1863</v>
      </c>
      <c r="F119" s="2">
        <v>104</v>
      </c>
      <c r="G119" s="3">
        <f t="shared" ref="G119:K134" si="28">G118*(1-G$5)+G$4*$F118*$L$4/1000</f>
        <v>0.13518779342723009</v>
      </c>
      <c r="H119" s="3">
        <f t="shared" si="28"/>
        <v>0.19503200245153268</v>
      </c>
      <c r="I119" s="3">
        <f t="shared" si="28"/>
        <v>0.25174217816249217</v>
      </c>
      <c r="J119" s="3">
        <f t="shared" si="28"/>
        <v>0.11235629594209656</v>
      </c>
      <c r="K119" s="3">
        <f t="shared" si="28"/>
        <v>1.0904116931950857E-2</v>
      </c>
      <c r="L119" s="3">
        <f t="shared" si="19"/>
        <v>275.7052223869153</v>
      </c>
      <c r="M119" s="3">
        <v>0</v>
      </c>
      <c r="N119" s="3">
        <f t="shared" si="24"/>
        <v>0.13518779342723009</v>
      </c>
      <c r="O119" s="3">
        <f t="shared" si="20"/>
        <v>0.19503200245153268</v>
      </c>
      <c r="P119" s="3">
        <f t="shared" si="21"/>
        <v>0.25174217816249217</v>
      </c>
      <c r="Q119" s="3">
        <f t="shared" si="22"/>
        <v>0.11235629594209656</v>
      </c>
      <c r="R119" s="3">
        <f t="shared" si="23"/>
        <v>1.0904116931950857E-2</v>
      </c>
      <c r="S119" s="3">
        <f t="shared" si="25"/>
        <v>275.7052223869153</v>
      </c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1:38" x14ac:dyDescent="0.25">
      <c r="A120" s="6">
        <v>1849</v>
      </c>
      <c r="B120" s="6">
        <v>287.73346999999995</v>
      </c>
      <c r="C120" s="10">
        <v>1985.8712</v>
      </c>
      <c r="D120" s="10">
        <v>343.94499999999999</v>
      </c>
      <c r="E120" s="2">
        <v>1864</v>
      </c>
      <c r="F120" s="2">
        <v>112</v>
      </c>
      <c r="G120" s="3">
        <f t="shared" si="28"/>
        <v>0.14153521126760568</v>
      </c>
      <c r="H120" s="3">
        <f t="shared" si="28"/>
        <v>0.20426072179740112</v>
      </c>
      <c r="I120" s="3">
        <f t="shared" si="28"/>
        <v>0.26398755274493857</v>
      </c>
      <c r="J120" s="3">
        <f t="shared" si="28"/>
        <v>0.11814430675676638</v>
      </c>
      <c r="K120" s="3">
        <f t="shared" si="28"/>
        <v>1.1496310344301069E-2</v>
      </c>
      <c r="L120" s="3">
        <f t="shared" si="19"/>
        <v>275.73942410291102</v>
      </c>
      <c r="M120" s="3">
        <v>0</v>
      </c>
      <c r="N120" s="3">
        <f t="shared" si="24"/>
        <v>0.14153521126760568</v>
      </c>
      <c r="O120" s="3">
        <f t="shared" si="20"/>
        <v>0.20426072179740112</v>
      </c>
      <c r="P120" s="3">
        <f t="shared" si="21"/>
        <v>0.26398755274493857</v>
      </c>
      <c r="Q120" s="3">
        <f t="shared" si="22"/>
        <v>0.11814430675676638</v>
      </c>
      <c r="R120" s="3">
        <f t="shared" si="23"/>
        <v>1.1496310344301069E-2</v>
      </c>
      <c r="S120" s="3">
        <f t="shared" si="25"/>
        <v>275.73942410291102</v>
      </c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1:38" x14ac:dyDescent="0.25">
      <c r="A121" s="6">
        <v>1846</v>
      </c>
      <c r="B121" s="6">
        <v>283.29579000000001</v>
      </c>
      <c r="C121" s="10">
        <v>1985.9534000000001</v>
      </c>
      <c r="D121" s="10">
        <v>343.71</v>
      </c>
      <c r="E121" s="2">
        <v>1865</v>
      </c>
      <c r="F121" s="2">
        <v>119</v>
      </c>
      <c r="G121" s="3">
        <f t="shared" si="28"/>
        <v>0.1483708920187794</v>
      </c>
      <c r="H121" s="3">
        <f t="shared" si="28"/>
        <v>0.21421522636933563</v>
      </c>
      <c r="I121" s="3">
        <f t="shared" si="28"/>
        <v>0.27727044030209569</v>
      </c>
      <c r="J121" s="3">
        <f t="shared" si="28"/>
        <v>0.12454063384641034</v>
      </c>
      <c r="K121" s="3">
        <f t="shared" si="28"/>
        <v>1.2231080659831414E-2</v>
      </c>
      <c r="L121" s="3">
        <f t="shared" si="19"/>
        <v>275.77662827319648</v>
      </c>
      <c r="M121" s="3">
        <v>0</v>
      </c>
      <c r="N121" s="3">
        <f t="shared" si="24"/>
        <v>0.1483708920187794</v>
      </c>
      <c r="O121" s="3">
        <f t="shared" si="20"/>
        <v>0.21421522636933563</v>
      </c>
      <c r="P121" s="3">
        <f t="shared" si="21"/>
        <v>0.27727044030209569</v>
      </c>
      <c r="Q121" s="3">
        <f t="shared" si="22"/>
        <v>0.12454063384641034</v>
      </c>
      <c r="R121" s="3">
        <f t="shared" si="23"/>
        <v>1.2231080659831414E-2</v>
      </c>
      <c r="S121" s="3">
        <f t="shared" si="25"/>
        <v>275.77662827319648</v>
      </c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1:38" x14ac:dyDescent="0.25">
      <c r="A122" s="6">
        <v>1846</v>
      </c>
      <c r="B122" s="6">
        <v>284.95827500000001</v>
      </c>
      <c r="C122" s="10">
        <v>1986.0383999999999</v>
      </c>
      <c r="D122" s="10">
        <v>343.71499999999997</v>
      </c>
      <c r="E122" s="2">
        <v>1866</v>
      </c>
      <c r="F122" s="2">
        <v>122</v>
      </c>
      <c r="G122" s="3">
        <f t="shared" si="28"/>
        <v>0.15563380281690148</v>
      </c>
      <c r="H122" s="3">
        <f t="shared" si="28"/>
        <v>0.22479962279686366</v>
      </c>
      <c r="I122" s="3">
        <f t="shared" si="28"/>
        <v>0.2914266799540296</v>
      </c>
      <c r="J122" s="3">
        <f t="shared" si="28"/>
        <v>0.13139315512267852</v>
      </c>
      <c r="K122" s="3">
        <f t="shared" si="28"/>
        <v>1.3005379881699876E-2</v>
      </c>
      <c r="L122" s="3">
        <f t="shared" si="19"/>
        <v>275.81625864057219</v>
      </c>
      <c r="M122" s="3">
        <v>0</v>
      </c>
      <c r="N122" s="3">
        <f t="shared" si="24"/>
        <v>0.15563380281690148</v>
      </c>
      <c r="O122" s="3">
        <f t="shared" si="20"/>
        <v>0.22479962279686366</v>
      </c>
      <c r="P122" s="3">
        <f t="shared" si="21"/>
        <v>0.2914266799540296</v>
      </c>
      <c r="Q122" s="3">
        <f t="shared" si="22"/>
        <v>0.13139315512267852</v>
      </c>
      <c r="R122" s="3">
        <f t="shared" si="23"/>
        <v>1.3005379881699876E-2</v>
      </c>
      <c r="S122" s="3">
        <f t="shared" si="25"/>
        <v>275.81625864057219</v>
      </c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1:38" x14ac:dyDescent="0.25">
      <c r="A123" s="6">
        <v>1844</v>
      </c>
      <c r="B123" s="6">
        <v>286.49905000000001</v>
      </c>
      <c r="C123" s="10">
        <v>1986.1233</v>
      </c>
      <c r="D123" s="10">
        <v>343.74099999999999</v>
      </c>
      <c r="E123" s="2">
        <v>1867</v>
      </c>
      <c r="F123" s="2">
        <v>130</v>
      </c>
      <c r="G123" s="3">
        <f t="shared" si="28"/>
        <v>0.16307981220657283</v>
      </c>
      <c r="H123" s="3">
        <f t="shared" si="28"/>
        <v>0.23563659137419701</v>
      </c>
      <c r="I123" s="3">
        <f t="shared" si="28"/>
        <v>0.30584361006389127</v>
      </c>
      <c r="J123" s="3">
        <f t="shared" si="28"/>
        <v>0.13820632607782224</v>
      </c>
      <c r="K123" s="3">
        <f t="shared" si="28"/>
        <v>1.3615861169977268E-2</v>
      </c>
      <c r="L123" s="3">
        <f t="shared" si="19"/>
        <v>275.85638220089248</v>
      </c>
      <c r="M123" s="3">
        <v>0</v>
      </c>
      <c r="N123" s="3">
        <f t="shared" si="24"/>
        <v>0.16307981220657283</v>
      </c>
      <c r="O123" s="3">
        <f t="shared" si="20"/>
        <v>0.23563659137419701</v>
      </c>
      <c r="P123" s="3">
        <f t="shared" si="21"/>
        <v>0.30584361006389127</v>
      </c>
      <c r="Q123" s="3">
        <f t="shared" si="22"/>
        <v>0.13820632607782224</v>
      </c>
      <c r="R123" s="3">
        <f t="shared" si="23"/>
        <v>1.3615861169977268E-2</v>
      </c>
      <c r="S123" s="3">
        <f t="shared" si="25"/>
        <v>275.85638220089248</v>
      </c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1:38" x14ac:dyDescent="0.25">
      <c r="A124" s="8">
        <v>1841</v>
      </c>
      <c r="B124" s="8">
        <v>283.01704999999998</v>
      </c>
      <c r="C124" s="10">
        <v>1986.2</v>
      </c>
      <c r="D124" s="10">
        <v>343.76499999999999</v>
      </c>
      <c r="E124" s="2">
        <v>1868</v>
      </c>
      <c r="F124" s="2">
        <v>135</v>
      </c>
      <c r="G124" s="3">
        <f t="shared" si="28"/>
        <v>0.17101408450704231</v>
      </c>
      <c r="H124" s="3">
        <f t="shared" si="28"/>
        <v>0.24719492083587488</v>
      </c>
      <c r="I124" s="3">
        <f t="shared" si="28"/>
        <v>0.3212689051927155</v>
      </c>
      <c r="J124" s="3">
        <f t="shared" si="28"/>
        <v>0.14556924913206956</v>
      </c>
      <c r="K124" s="3">
        <f t="shared" si="28"/>
        <v>1.4361723642958468E-2</v>
      </c>
      <c r="L124" s="3">
        <f t="shared" si="19"/>
        <v>275.89940888331068</v>
      </c>
      <c r="M124" s="3">
        <v>0</v>
      </c>
      <c r="N124" s="3">
        <f t="shared" si="24"/>
        <v>0.17101408450704231</v>
      </c>
      <c r="O124" s="3">
        <f t="shared" si="20"/>
        <v>0.24719492083587488</v>
      </c>
      <c r="P124" s="3">
        <f t="shared" si="21"/>
        <v>0.3212689051927155</v>
      </c>
      <c r="Q124" s="3">
        <f t="shared" si="22"/>
        <v>0.14556924913206956</v>
      </c>
      <c r="R124" s="3">
        <f t="shared" si="23"/>
        <v>1.4361723642958468E-2</v>
      </c>
      <c r="S124" s="3">
        <f t="shared" si="25"/>
        <v>275.89940888331068</v>
      </c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1:38" x14ac:dyDescent="0.25">
      <c r="A125" s="6">
        <v>1979</v>
      </c>
      <c r="B125" s="6">
        <v>332.04542500000002</v>
      </c>
      <c r="C125" s="10">
        <v>1986.2849000000001</v>
      </c>
      <c r="D125" s="10">
        <v>343.78399999999999</v>
      </c>
      <c r="E125" s="2">
        <v>1869</v>
      </c>
      <c r="F125" s="2">
        <v>142</v>
      </c>
      <c r="G125" s="3">
        <f t="shared" si="28"/>
        <v>0.17925352112676063</v>
      </c>
      <c r="H125" s="3">
        <f t="shared" si="28"/>
        <v>0.25919093655569109</v>
      </c>
      <c r="I125" s="3">
        <f t="shared" si="28"/>
        <v>0.3372383262188145</v>
      </c>
      <c r="J125" s="3">
        <f t="shared" si="28"/>
        <v>0.15309840600028318</v>
      </c>
      <c r="K125" s="3">
        <f t="shared" si="28"/>
        <v>1.5048853884788209E-2</v>
      </c>
      <c r="L125" s="3">
        <f t="shared" si="19"/>
        <v>275.94383004378636</v>
      </c>
      <c r="M125" s="3">
        <v>0</v>
      </c>
      <c r="N125" s="3">
        <f t="shared" si="24"/>
        <v>0.17925352112676063</v>
      </c>
      <c r="O125" s="3">
        <f t="shared" si="20"/>
        <v>0.25919093655569109</v>
      </c>
      <c r="P125" s="3">
        <f t="shared" si="21"/>
        <v>0.3372383262188145</v>
      </c>
      <c r="Q125" s="3">
        <f t="shared" si="22"/>
        <v>0.15309840600028318</v>
      </c>
      <c r="R125" s="3">
        <f t="shared" si="23"/>
        <v>1.5048853884788209E-2</v>
      </c>
      <c r="S125" s="3">
        <f t="shared" si="25"/>
        <v>275.94383004378636</v>
      </c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1:38" x14ac:dyDescent="0.25">
      <c r="A126" s="6">
        <v>1979</v>
      </c>
      <c r="B126" s="6">
        <v>335.24097999999998</v>
      </c>
      <c r="C126" s="10">
        <v>1986.3670999999999</v>
      </c>
      <c r="D126" s="10">
        <v>343.91699999999997</v>
      </c>
      <c r="E126" s="2">
        <v>1870</v>
      </c>
      <c r="F126" s="2">
        <v>147</v>
      </c>
      <c r="G126" s="3">
        <f t="shared" si="28"/>
        <v>0.18792018779342728</v>
      </c>
      <c r="H126" s="3">
        <f t="shared" si="28"/>
        <v>0.27181122787289291</v>
      </c>
      <c r="I126" s="3">
        <f t="shared" si="28"/>
        <v>0.35404503903283641</v>
      </c>
      <c r="J126" s="3">
        <f t="shared" si="28"/>
        <v>0.16101904205132372</v>
      </c>
      <c r="K126" s="3">
        <f t="shared" si="28"/>
        <v>1.5794257941326287E-2</v>
      </c>
      <c r="L126" s="3">
        <f t="shared" si="19"/>
        <v>275.99058975469183</v>
      </c>
      <c r="M126" s="3">
        <v>0</v>
      </c>
      <c r="N126" s="3">
        <f t="shared" si="24"/>
        <v>0.18792018779342728</v>
      </c>
      <c r="O126" s="3">
        <f t="shared" si="20"/>
        <v>0.27181122787289291</v>
      </c>
      <c r="P126" s="3">
        <f t="shared" si="21"/>
        <v>0.35404503903283641</v>
      </c>
      <c r="Q126" s="3">
        <f t="shared" si="22"/>
        <v>0.16101904205132372</v>
      </c>
      <c r="R126" s="3">
        <f t="shared" si="23"/>
        <v>1.5794257941326287E-2</v>
      </c>
      <c r="S126" s="3">
        <f t="shared" si="25"/>
        <v>275.99058975469183</v>
      </c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1:38" x14ac:dyDescent="0.25">
      <c r="A127" s="6">
        <v>1976</v>
      </c>
      <c r="B127" s="6">
        <v>331.19925000000001</v>
      </c>
      <c r="C127" s="10">
        <v>1986.4521</v>
      </c>
      <c r="D127" s="10">
        <v>344.23599999999999</v>
      </c>
      <c r="E127" s="2">
        <v>1871</v>
      </c>
      <c r="F127" s="2">
        <v>156</v>
      </c>
      <c r="G127" s="3">
        <f t="shared" si="28"/>
        <v>0.19689201877934279</v>
      </c>
      <c r="H127" s="3">
        <f t="shared" si="28"/>
        <v>0.28486628395941649</v>
      </c>
      <c r="I127" s="3">
        <f t="shared" si="28"/>
        <v>0.37137733550514834</v>
      </c>
      <c r="J127" s="3">
        <f t="shared" si="28"/>
        <v>0.16907405152619248</v>
      </c>
      <c r="K127" s="3">
        <f t="shared" si="28"/>
        <v>1.6481110139528358E-2</v>
      </c>
      <c r="L127" s="3">
        <f t="shared" si="19"/>
        <v>276.0386907999096</v>
      </c>
      <c r="M127" s="3">
        <v>0</v>
      </c>
      <c r="N127" s="3">
        <f t="shared" si="24"/>
        <v>0.19689201877934279</v>
      </c>
      <c r="O127" s="3">
        <f t="shared" si="20"/>
        <v>0.28486628395941649</v>
      </c>
      <c r="P127" s="3">
        <f t="shared" si="21"/>
        <v>0.37137733550514834</v>
      </c>
      <c r="Q127" s="3">
        <f t="shared" si="22"/>
        <v>0.16907405152619248</v>
      </c>
      <c r="R127" s="3">
        <f t="shared" si="23"/>
        <v>1.6481110139528358E-2</v>
      </c>
      <c r="S127" s="3">
        <f t="shared" si="25"/>
        <v>276.0386907999096</v>
      </c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1:38" x14ac:dyDescent="0.25">
      <c r="A128" s="6">
        <v>1974</v>
      </c>
      <c r="B128" s="6">
        <v>328.063425</v>
      </c>
      <c r="C128" s="10">
        <v>1986.5342000000001</v>
      </c>
      <c r="D128" s="10">
        <v>344.685</v>
      </c>
      <c r="E128" s="2">
        <v>1872</v>
      </c>
      <c r="F128" s="2">
        <v>173</v>
      </c>
      <c r="G128" s="3">
        <f t="shared" si="28"/>
        <v>0.20641314553990617</v>
      </c>
      <c r="H128" s="3">
        <f t="shared" si="28"/>
        <v>0.29873049561884224</v>
      </c>
      <c r="I128" s="3">
        <f t="shared" si="28"/>
        <v>0.38982909989531839</v>
      </c>
      <c r="J128" s="3">
        <f t="shared" si="28"/>
        <v>0.1777252416617118</v>
      </c>
      <c r="K128" s="3">
        <f t="shared" si="28"/>
        <v>1.7320242267696538E-2</v>
      </c>
      <c r="L128" s="3">
        <f t="shared" si="19"/>
        <v>276.09001822498345</v>
      </c>
      <c r="M128" s="3">
        <v>0</v>
      </c>
      <c r="N128" s="3">
        <f t="shared" si="24"/>
        <v>0.20641314553990617</v>
      </c>
      <c r="O128" s="3">
        <f t="shared" si="20"/>
        <v>0.29873049561884224</v>
      </c>
      <c r="P128" s="3">
        <f t="shared" si="21"/>
        <v>0.38982909989531839</v>
      </c>
      <c r="Q128" s="3">
        <f t="shared" si="22"/>
        <v>0.1777252416617118</v>
      </c>
      <c r="R128" s="3">
        <f t="shared" si="23"/>
        <v>1.7320242267696538E-2</v>
      </c>
      <c r="S128" s="3">
        <f t="shared" si="25"/>
        <v>276.09001822498345</v>
      </c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1:38" x14ac:dyDescent="0.25">
      <c r="A129" s="6">
        <v>1973</v>
      </c>
      <c r="B129" s="6">
        <v>326.39999999999998</v>
      </c>
      <c r="C129" s="10">
        <v>1986.6192000000001</v>
      </c>
      <c r="D129" s="10">
        <v>345.05700000000002</v>
      </c>
      <c r="E129" s="2">
        <v>1873</v>
      </c>
      <c r="F129" s="2">
        <v>184</v>
      </c>
      <c r="G129" s="3">
        <f t="shared" si="28"/>
        <v>0.21697183098591555</v>
      </c>
      <c r="H129" s="3">
        <f t="shared" si="28"/>
        <v>0.31415281054891597</v>
      </c>
      <c r="I129" s="3">
        <f t="shared" si="28"/>
        <v>0.41058718394974597</v>
      </c>
      <c r="J129" s="3">
        <f t="shared" si="28"/>
        <v>0.18787752166719446</v>
      </c>
      <c r="K129" s="3">
        <f t="shared" si="28"/>
        <v>1.8627323696708151E-2</v>
      </c>
      <c r="L129" s="3">
        <f t="shared" si="19"/>
        <v>276.14821667084846</v>
      </c>
      <c r="M129" s="3">
        <v>0</v>
      </c>
      <c r="N129" s="3">
        <f t="shared" si="24"/>
        <v>0.21697183098591555</v>
      </c>
      <c r="O129" s="3">
        <f t="shared" si="20"/>
        <v>0.31415281054891597</v>
      </c>
      <c r="P129" s="3">
        <f t="shared" si="21"/>
        <v>0.41058718394974597</v>
      </c>
      <c r="Q129" s="3">
        <f t="shared" si="22"/>
        <v>0.18787752166719446</v>
      </c>
      <c r="R129" s="3">
        <f t="shared" si="23"/>
        <v>1.8627323696708151E-2</v>
      </c>
      <c r="S129" s="3">
        <f t="shared" si="25"/>
        <v>276.14821667084846</v>
      </c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1:38" x14ac:dyDescent="0.25">
      <c r="A130" s="6">
        <v>1972</v>
      </c>
      <c r="B130" s="6">
        <v>324.13119999999998</v>
      </c>
      <c r="C130" s="10">
        <v>1986.7040999999999</v>
      </c>
      <c r="D130" s="10">
        <v>345.23700000000002</v>
      </c>
      <c r="E130" s="2">
        <v>1874</v>
      </c>
      <c r="F130" s="2">
        <v>174</v>
      </c>
      <c r="G130" s="3">
        <f t="shared" si="28"/>
        <v>0.22820187793427235</v>
      </c>
      <c r="H130" s="3">
        <f t="shared" si="28"/>
        <v>0.33056556207926358</v>
      </c>
      <c r="I130" s="3">
        <f t="shared" si="28"/>
        <v>0.43271922237473287</v>
      </c>
      <c r="J130" s="3">
        <f t="shared" si="28"/>
        <v>0.19874091364546542</v>
      </c>
      <c r="K130" s="3">
        <f t="shared" si="28"/>
        <v>1.9936540583027323E-2</v>
      </c>
      <c r="L130" s="3">
        <f t="shared" si="19"/>
        <v>276.21016411661674</v>
      </c>
      <c r="M130" s="3">
        <v>0</v>
      </c>
      <c r="N130" s="3">
        <f t="shared" si="24"/>
        <v>0.22820187793427235</v>
      </c>
      <c r="O130" s="3">
        <f t="shared" si="20"/>
        <v>0.33056556207926358</v>
      </c>
      <c r="P130" s="3">
        <f t="shared" si="21"/>
        <v>0.43271922237473287</v>
      </c>
      <c r="Q130" s="3">
        <f t="shared" si="22"/>
        <v>0.19874091364546542</v>
      </c>
      <c r="R130" s="3">
        <f t="shared" si="23"/>
        <v>1.9936540583027323E-2</v>
      </c>
      <c r="S130" s="3">
        <f t="shared" si="25"/>
        <v>276.21016411661674</v>
      </c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1:38" x14ac:dyDescent="0.25">
      <c r="A131" s="6">
        <v>1971.2</v>
      </c>
      <c r="B131" s="6">
        <v>325.22624999999999</v>
      </c>
      <c r="C131" s="10">
        <v>1986.7863</v>
      </c>
      <c r="D131" s="10">
        <v>345.30700000000002</v>
      </c>
      <c r="E131" s="2">
        <v>1875</v>
      </c>
      <c r="F131" s="2">
        <v>188</v>
      </c>
      <c r="G131" s="3">
        <f t="shared" si="28"/>
        <v>0.23882159624413152</v>
      </c>
      <c r="H131" s="3">
        <f t="shared" si="28"/>
        <v>0.34599419450326874</v>
      </c>
      <c r="I131" s="3">
        <f t="shared" si="28"/>
        <v>0.45305184353103534</v>
      </c>
      <c r="J131" s="3">
        <f t="shared" si="28"/>
        <v>0.20781000527275781</v>
      </c>
      <c r="K131" s="3">
        <f t="shared" si="28"/>
        <v>2.0261137196718296E-2</v>
      </c>
      <c r="L131" s="3">
        <f t="shared" si="19"/>
        <v>276.26593877674793</v>
      </c>
      <c r="M131" s="3">
        <v>0</v>
      </c>
      <c r="N131" s="3">
        <f t="shared" si="24"/>
        <v>0.23882159624413152</v>
      </c>
      <c r="O131" s="3">
        <f t="shared" si="20"/>
        <v>0.34599419450326874</v>
      </c>
      <c r="P131" s="3">
        <f t="shared" si="21"/>
        <v>0.45305184353103534</v>
      </c>
      <c r="Q131" s="3">
        <f t="shared" si="22"/>
        <v>0.20781000527275781</v>
      </c>
      <c r="R131" s="3">
        <f t="shared" si="23"/>
        <v>2.0261137196718296E-2</v>
      </c>
      <c r="S131" s="3">
        <f t="shared" si="25"/>
        <v>276.26593877674793</v>
      </c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1:38" x14ac:dyDescent="0.25">
      <c r="A132" s="6">
        <v>1970.7</v>
      </c>
      <c r="B132" s="6">
        <v>324.7285</v>
      </c>
      <c r="C132" s="10">
        <v>1986.8712</v>
      </c>
      <c r="D132" s="10">
        <v>345.20499999999998</v>
      </c>
      <c r="E132" s="2">
        <v>1876</v>
      </c>
      <c r="F132" s="2">
        <v>191</v>
      </c>
      <c r="G132" s="3">
        <f t="shared" si="28"/>
        <v>0.25029577464788738</v>
      </c>
      <c r="H132" s="3">
        <f t="shared" si="28"/>
        <v>0.36269493628877814</v>
      </c>
      <c r="I132" s="3">
        <f t="shared" si="28"/>
        <v>0.47521483410831011</v>
      </c>
      <c r="J132" s="3">
        <f t="shared" si="28"/>
        <v>0.21800420069555382</v>
      </c>
      <c r="K132" s="3">
        <f t="shared" si="28"/>
        <v>2.1115291990265933E-2</v>
      </c>
      <c r="L132" s="3">
        <f t="shared" si="19"/>
        <v>276.32732503773082</v>
      </c>
      <c r="M132" s="3">
        <v>0</v>
      </c>
      <c r="N132" s="3">
        <f t="shared" si="24"/>
        <v>0.25029577464788738</v>
      </c>
      <c r="O132" s="3">
        <f t="shared" si="20"/>
        <v>0.36269493628877814</v>
      </c>
      <c r="P132" s="3">
        <f t="shared" si="21"/>
        <v>0.47521483410831011</v>
      </c>
      <c r="Q132" s="3">
        <f t="shared" si="22"/>
        <v>0.21800420069555382</v>
      </c>
      <c r="R132" s="3">
        <f t="shared" si="23"/>
        <v>2.1115291990265933E-2</v>
      </c>
      <c r="S132" s="3">
        <f t="shared" si="25"/>
        <v>276.32732503773082</v>
      </c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1:38" x14ac:dyDescent="0.25">
      <c r="A133" s="6">
        <v>1967</v>
      </c>
      <c r="B133" s="6">
        <v>322.89999999999998</v>
      </c>
      <c r="C133" s="10">
        <v>1986.9534000000001</v>
      </c>
      <c r="D133" s="10">
        <v>344.95499999999998</v>
      </c>
      <c r="E133" s="2">
        <v>1877</v>
      </c>
      <c r="F133" s="2">
        <v>194</v>
      </c>
      <c r="G133" s="3">
        <f t="shared" si="28"/>
        <v>0.26195305164319255</v>
      </c>
      <c r="H133" s="3">
        <f t="shared" si="28"/>
        <v>0.37963142397513761</v>
      </c>
      <c r="I133" s="3">
        <f t="shared" si="28"/>
        <v>0.49753104360124145</v>
      </c>
      <c r="J133" s="3">
        <f t="shared" si="28"/>
        <v>0.22796814645897281</v>
      </c>
      <c r="K133" s="3">
        <f t="shared" si="28"/>
        <v>2.1774208131115622E-2</v>
      </c>
      <c r="L133" s="3">
        <f t="shared" si="19"/>
        <v>276.38885787380968</v>
      </c>
      <c r="M133" s="3">
        <v>0</v>
      </c>
      <c r="N133" s="3">
        <f t="shared" si="24"/>
        <v>0.26195305164319255</v>
      </c>
      <c r="O133" s="3">
        <f t="shared" si="20"/>
        <v>0.37963142397513761</v>
      </c>
      <c r="P133" s="3">
        <f t="shared" si="21"/>
        <v>0.49753104360124145</v>
      </c>
      <c r="Q133" s="3">
        <f t="shared" si="22"/>
        <v>0.22796814645897281</v>
      </c>
      <c r="R133" s="3">
        <f t="shared" si="23"/>
        <v>2.1774208131115622E-2</v>
      </c>
      <c r="S133" s="3">
        <f t="shared" si="25"/>
        <v>276.38885787380968</v>
      </c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1:38" x14ac:dyDescent="0.25">
      <c r="A134" s="6">
        <v>1949</v>
      </c>
      <c r="B134" s="6">
        <v>309.88559499999997</v>
      </c>
      <c r="C134" s="10">
        <v>1987.0383999999999</v>
      </c>
      <c r="D134" s="10">
        <v>344.71699999999998</v>
      </c>
      <c r="E134" s="2">
        <v>1878</v>
      </c>
      <c r="F134" s="2">
        <v>196</v>
      </c>
      <c r="G134" s="3">
        <f t="shared" si="28"/>
        <v>0.27379342723004702</v>
      </c>
      <c r="H134" s="3">
        <f t="shared" si="28"/>
        <v>0.39680300901832533</v>
      </c>
      <c r="I134" s="3">
        <f t="shared" si="28"/>
        <v>0.51999841541117608</v>
      </c>
      <c r="J134" s="3">
        <f t="shared" si="28"/>
        <v>0.23771499600218349</v>
      </c>
      <c r="K134" s="3">
        <f t="shared" si="28"/>
        <v>2.2314706043143024E-2</v>
      </c>
      <c r="L134" s="3">
        <f t="shared" si="19"/>
        <v>276.45062455370487</v>
      </c>
      <c r="M134" s="3">
        <v>0</v>
      </c>
      <c r="N134" s="3">
        <f t="shared" si="24"/>
        <v>0.27379342723004702</v>
      </c>
      <c r="O134" s="3">
        <f t="shared" si="20"/>
        <v>0.39680300901832533</v>
      </c>
      <c r="P134" s="3">
        <f t="shared" si="21"/>
        <v>0.51999841541117608</v>
      </c>
      <c r="Q134" s="3">
        <f t="shared" si="22"/>
        <v>0.23771499600218349</v>
      </c>
      <c r="R134" s="3">
        <f t="shared" si="23"/>
        <v>2.2314706043143024E-2</v>
      </c>
      <c r="S134" s="3">
        <f t="shared" si="25"/>
        <v>276.45062455370487</v>
      </c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1:38" x14ac:dyDescent="0.25">
      <c r="A135" s="6">
        <v>1947</v>
      </c>
      <c r="B135" s="6">
        <v>310.79920499999997</v>
      </c>
      <c r="C135" s="10">
        <v>1987.1233</v>
      </c>
      <c r="D135" s="10">
        <v>344.702</v>
      </c>
      <c r="E135" s="2">
        <v>1879</v>
      </c>
      <c r="F135" s="2">
        <v>210</v>
      </c>
      <c r="G135" s="3">
        <f t="shared" ref="G135:K150" si="29">G134*(1-G$5)+G$4*$F134*$L$4/1000</f>
        <v>0.285755868544601</v>
      </c>
      <c r="H135" s="3">
        <f t="shared" si="29"/>
        <v>0.41411514794486831</v>
      </c>
      <c r="I135" s="3">
        <f t="shared" si="29"/>
        <v>0.54246468580261031</v>
      </c>
      <c r="J135" s="3">
        <f t="shared" si="29"/>
        <v>0.24713978045770851</v>
      </c>
      <c r="K135" s="3">
        <f t="shared" si="29"/>
        <v>2.273643131191333E-2</v>
      </c>
      <c r="L135" s="3">
        <f t="shared" ref="L135:L198" si="30">SUM(G135:K135,L$5)</f>
        <v>276.51221191406171</v>
      </c>
      <c r="M135" s="3">
        <v>0</v>
      </c>
      <c r="N135" s="3">
        <f t="shared" si="24"/>
        <v>0.285755868544601</v>
      </c>
      <c r="O135" s="3">
        <f t="shared" ref="O135:O198" si="31">O134*(1-O$5)+O$4*($F134+$M134)*$L$4/1000</f>
        <v>0.41411514794486831</v>
      </c>
      <c r="P135" s="3">
        <f t="shared" ref="P135:P198" si="32">P134*(1-P$5)+P$4*($F134+$M134)*$L$4/1000</f>
        <v>0.54246468580261031</v>
      </c>
      <c r="Q135" s="3">
        <f t="shared" ref="Q135:Q198" si="33">Q134*(1-Q$5)+Q$4*($F134+$M134)*$L$4/1000</f>
        <v>0.24713978045770851</v>
      </c>
      <c r="R135" s="3">
        <f t="shared" ref="R135:R198" si="34">R134*(1-R$5)+R$4*($F134+$M134)*$L$4/1000</f>
        <v>2.273643131191333E-2</v>
      </c>
      <c r="S135" s="3">
        <f t="shared" si="25"/>
        <v>276.51221191406171</v>
      </c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1:38" x14ac:dyDescent="0.25">
      <c r="A136" s="6">
        <v>1944</v>
      </c>
      <c r="B136" s="6">
        <v>311.35668499999997</v>
      </c>
      <c r="C136" s="10">
        <v>1987.2</v>
      </c>
      <c r="D136" s="10">
        <v>344.858</v>
      </c>
      <c r="E136" s="2">
        <v>1880</v>
      </c>
      <c r="F136" s="2">
        <v>236</v>
      </c>
      <c r="G136" s="3">
        <f t="shared" si="29"/>
        <v>0.29857276995305171</v>
      </c>
      <c r="H136" s="3">
        <f t="shared" si="29"/>
        <v>0.43269421465021124</v>
      </c>
      <c r="I136" s="3">
        <f t="shared" si="29"/>
        <v>0.56673268646087027</v>
      </c>
      <c r="J136" s="3">
        <f t="shared" si="29"/>
        <v>0.25766934909570688</v>
      </c>
      <c r="K136" s="3">
        <f t="shared" si="29"/>
        <v>2.364949761270323E-2</v>
      </c>
      <c r="L136" s="3">
        <f t="shared" si="30"/>
        <v>276.57931851777255</v>
      </c>
      <c r="M136" s="3">
        <v>0</v>
      </c>
      <c r="N136" s="3">
        <f t="shared" ref="N136:N199" si="35">N135*(1-N$5)+N$4*($F135+$M135)*$L$4/1000</f>
        <v>0.29857276995305171</v>
      </c>
      <c r="O136" s="3">
        <f t="shared" si="31"/>
        <v>0.43269421465021124</v>
      </c>
      <c r="P136" s="3">
        <f t="shared" si="32"/>
        <v>0.56673268646087027</v>
      </c>
      <c r="Q136" s="3">
        <f t="shared" si="33"/>
        <v>0.25766934909570688</v>
      </c>
      <c r="R136" s="3">
        <f t="shared" si="34"/>
        <v>2.364949761270323E-2</v>
      </c>
      <c r="S136" s="3">
        <f t="shared" ref="S136:S199" si="36">SUM(N136:R136,S$5)</f>
        <v>276.57931851777255</v>
      </c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1:38" x14ac:dyDescent="0.25">
      <c r="A137" s="6">
        <v>1944</v>
      </c>
      <c r="B137" s="6">
        <v>312.13815249999999</v>
      </c>
      <c r="C137" s="10">
        <v>1987.2849000000001</v>
      </c>
      <c r="D137" s="10">
        <v>345.053</v>
      </c>
      <c r="E137" s="2">
        <v>1881</v>
      </c>
      <c r="F137" s="2">
        <v>243</v>
      </c>
      <c r="G137" s="3">
        <f t="shared" si="29"/>
        <v>0.3129765258215963</v>
      </c>
      <c r="H137" s="3">
        <f t="shared" si="29"/>
        <v>0.45366348434153453</v>
      </c>
      <c r="I137" s="3">
        <f t="shared" si="29"/>
        <v>0.59458105035403874</v>
      </c>
      <c r="J137" s="3">
        <f t="shared" si="29"/>
        <v>0.27064903977334032</v>
      </c>
      <c r="K137" s="3">
        <f t="shared" si="29"/>
        <v>2.5423957595478011E-2</v>
      </c>
      <c r="L137" s="3">
        <f t="shared" si="30"/>
        <v>276.65729405788596</v>
      </c>
      <c r="M137" s="3">
        <v>0</v>
      </c>
      <c r="N137" s="3">
        <f t="shared" si="35"/>
        <v>0.3129765258215963</v>
      </c>
      <c r="O137" s="3">
        <f t="shared" si="31"/>
        <v>0.45366348434153453</v>
      </c>
      <c r="P137" s="3">
        <f t="shared" si="32"/>
        <v>0.59458105035403874</v>
      </c>
      <c r="Q137" s="3">
        <f t="shared" si="33"/>
        <v>0.27064903977334032</v>
      </c>
      <c r="R137" s="3">
        <f t="shared" si="34"/>
        <v>2.5423957595478011E-2</v>
      </c>
      <c r="S137" s="3">
        <f t="shared" si="36"/>
        <v>276.65729405788596</v>
      </c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1:38" x14ac:dyDescent="0.25">
      <c r="A138" s="6">
        <v>1941.5</v>
      </c>
      <c r="B138" s="6">
        <v>310.30370499999998</v>
      </c>
      <c r="C138" s="10">
        <v>1987.3670999999999</v>
      </c>
      <c r="D138" s="10">
        <v>345.44200000000001</v>
      </c>
      <c r="E138" s="2">
        <v>1882</v>
      </c>
      <c r="F138" s="2">
        <v>256</v>
      </c>
      <c r="G138" s="3">
        <f t="shared" si="29"/>
        <v>0.32780751173708927</v>
      </c>
      <c r="H138" s="3">
        <f t="shared" si="29"/>
        <v>0.47523234394027247</v>
      </c>
      <c r="I138" s="3">
        <f t="shared" si="29"/>
        <v>0.62310725954773727</v>
      </c>
      <c r="J138" s="3">
        <f t="shared" si="29"/>
        <v>0.28370883777295586</v>
      </c>
      <c r="K138" s="3">
        <f t="shared" si="29"/>
        <v>2.6828860477116648E-2</v>
      </c>
      <c r="L138" s="3">
        <f t="shared" si="30"/>
        <v>276.73668481347516</v>
      </c>
      <c r="M138" s="3">
        <v>0</v>
      </c>
      <c r="N138" s="3">
        <f t="shared" si="35"/>
        <v>0.32780751173708927</v>
      </c>
      <c r="O138" s="3">
        <f t="shared" si="31"/>
        <v>0.47523234394027247</v>
      </c>
      <c r="P138" s="3">
        <f t="shared" si="32"/>
        <v>0.62310725954773727</v>
      </c>
      <c r="Q138" s="3">
        <f t="shared" si="33"/>
        <v>0.28370883777295586</v>
      </c>
      <c r="R138" s="3">
        <f t="shared" si="34"/>
        <v>2.6828860477116648E-2</v>
      </c>
      <c r="S138" s="3">
        <f t="shared" si="36"/>
        <v>276.73668481347516</v>
      </c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1:38" x14ac:dyDescent="0.25">
      <c r="A139" s="6">
        <v>1941</v>
      </c>
      <c r="B139" s="6">
        <v>310.52271500000001</v>
      </c>
      <c r="C139" s="10">
        <v>1987.4521</v>
      </c>
      <c r="D139" s="10">
        <v>346.005</v>
      </c>
      <c r="E139" s="2">
        <v>1883</v>
      </c>
      <c r="F139" s="2">
        <v>272</v>
      </c>
      <c r="G139" s="3">
        <f t="shared" si="29"/>
        <v>0.34343192488262919</v>
      </c>
      <c r="H139" s="3">
        <f t="shared" si="29"/>
        <v>0.49796252423835252</v>
      </c>
      <c r="I139" s="3">
        <f t="shared" si="29"/>
        <v>0.6532036240355622</v>
      </c>
      <c r="J139" s="3">
        <f t="shared" si="29"/>
        <v>0.29754839216720708</v>
      </c>
      <c r="K139" s="3">
        <f t="shared" si="29"/>
        <v>2.8291305787246764E-2</v>
      </c>
      <c r="L139" s="3">
        <f t="shared" si="30"/>
        <v>276.82043777111102</v>
      </c>
      <c r="M139" s="3">
        <v>0</v>
      </c>
      <c r="N139" s="3">
        <f t="shared" si="35"/>
        <v>0.34343192488262919</v>
      </c>
      <c r="O139" s="3">
        <f t="shared" si="31"/>
        <v>0.49796252423835252</v>
      </c>
      <c r="P139" s="3">
        <f t="shared" si="32"/>
        <v>0.6532036240355622</v>
      </c>
      <c r="Q139" s="3">
        <f t="shared" si="33"/>
        <v>0.29754839216720708</v>
      </c>
      <c r="R139" s="3">
        <f t="shared" si="34"/>
        <v>2.8291305787246764E-2</v>
      </c>
      <c r="S139" s="3">
        <f t="shared" si="36"/>
        <v>276.82043777111102</v>
      </c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1:38" x14ac:dyDescent="0.25">
      <c r="A140" s="6">
        <v>1940</v>
      </c>
      <c r="B140" s="6">
        <v>311.89999999999998</v>
      </c>
      <c r="C140" s="10">
        <v>1987.5342000000001</v>
      </c>
      <c r="D140" s="10">
        <v>346.47199999999998</v>
      </c>
      <c r="E140" s="2">
        <v>1884</v>
      </c>
      <c r="F140" s="2">
        <v>275</v>
      </c>
      <c r="G140" s="3">
        <f t="shared" si="29"/>
        <v>0.36003286384976535</v>
      </c>
      <c r="H140" s="3">
        <f t="shared" si="29"/>
        <v>0.522132520548653</v>
      </c>
      <c r="I140" s="3">
        <f t="shared" si="29"/>
        <v>0.68529977245145057</v>
      </c>
      <c r="J140" s="3">
        <f t="shared" si="29"/>
        <v>0.31247527060076574</v>
      </c>
      <c r="K140" s="3">
        <f t="shared" si="29"/>
        <v>2.9929497414913818E-2</v>
      </c>
      <c r="L140" s="3">
        <f t="shared" si="30"/>
        <v>276.90986992486557</v>
      </c>
      <c r="M140" s="3">
        <v>0</v>
      </c>
      <c r="N140" s="3">
        <f t="shared" si="35"/>
        <v>0.36003286384976535</v>
      </c>
      <c r="O140" s="3">
        <f t="shared" si="31"/>
        <v>0.522132520548653</v>
      </c>
      <c r="P140" s="3">
        <f t="shared" si="32"/>
        <v>0.68529977245145057</v>
      </c>
      <c r="Q140" s="3">
        <f t="shared" si="33"/>
        <v>0.31247527060076574</v>
      </c>
      <c r="R140" s="3">
        <f t="shared" si="34"/>
        <v>2.9929497414913818E-2</v>
      </c>
      <c r="S140" s="3">
        <f t="shared" si="36"/>
        <v>276.90986992486557</v>
      </c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1:38" x14ac:dyDescent="0.25">
      <c r="A141" s="6">
        <v>1935</v>
      </c>
      <c r="B141" s="6">
        <v>309.18874499999998</v>
      </c>
      <c r="C141" s="10">
        <v>1987.6192000000001</v>
      </c>
      <c r="D141" s="10">
        <v>346.96499999999997</v>
      </c>
      <c r="E141" s="2">
        <v>1885</v>
      </c>
      <c r="F141" s="2">
        <v>277</v>
      </c>
      <c r="G141" s="3">
        <f t="shared" si="29"/>
        <v>0.37681690140845081</v>
      </c>
      <c r="H141" s="3">
        <f t="shared" si="29"/>
        <v>0.54651771461727938</v>
      </c>
      <c r="I141" s="3">
        <f t="shared" si="29"/>
        <v>0.71741581082066197</v>
      </c>
      <c r="J141" s="3">
        <f t="shared" si="29"/>
        <v>0.3269015360734111</v>
      </c>
      <c r="K141" s="3">
        <f t="shared" si="29"/>
        <v>3.1063955934000964E-2</v>
      </c>
      <c r="L141" s="3">
        <f t="shared" si="30"/>
        <v>276.9987159188538</v>
      </c>
      <c r="M141" s="3">
        <v>0</v>
      </c>
      <c r="N141" s="3">
        <f t="shared" si="35"/>
        <v>0.37681690140845081</v>
      </c>
      <c r="O141" s="3">
        <f t="shared" si="31"/>
        <v>0.54651771461727938</v>
      </c>
      <c r="P141" s="3">
        <f t="shared" si="32"/>
        <v>0.71741581082066197</v>
      </c>
      <c r="Q141" s="3">
        <f t="shared" si="33"/>
        <v>0.3269015360734111</v>
      </c>
      <c r="R141" s="3">
        <f t="shared" si="34"/>
        <v>3.1063955934000964E-2</v>
      </c>
      <c r="S141" s="3">
        <f t="shared" si="36"/>
        <v>276.9987159188538</v>
      </c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1:38" x14ac:dyDescent="0.25">
      <c r="A142" s="6">
        <v>1896</v>
      </c>
      <c r="B142" s="6">
        <v>298.15635500000002</v>
      </c>
      <c r="C142" s="10">
        <v>1987.7040999999999</v>
      </c>
      <c r="D142" s="10">
        <v>347.25700000000001</v>
      </c>
      <c r="E142" s="2">
        <v>1886</v>
      </c>
      <c r="F142" s="2">
        <v>281</v>
      </c>
      <c r="G142" s="3">
        <f t="shared" si="29"/>
        <v>0.39372300469483579</v>
      </c>
      <c r="H142" s="3">
        <f t="shared" si="29"/>
        <v>0.57102361771514898</v>
      </c>
      <c r="I142" s="3">
        <f t="shared" si="29"/>
        <v>0.7494012374262089</v>
      </c>
      <c r="J142" s="3">
        <f t="shared" si="29"/>
        <v>0.34073841613772682</v>
      </c>
      <c r="K142" s="3">
        <f t="shared" si="29"/>
        <v>3.1845936521614535E-2</v>
      </c>
      <c r="L142" s="3">
        <f t="shared" si="30"/>
        <v>277.08673221249552</v>
      </c>
      <c r="M142" s="3">
        <v>0</v>
      </c>
      <c r="N142" s="3">
        <f t="shared" si="35"/>
        <v>0.39372300469483579</v>
      </c>
      <c r="O142" s="3">
        <f t="shared" si="31"/>
        <v>0.57102361771514898</v>
      </c>
      <c r="P142" s="3">
        <f t="shared" si="32"/>
        <v>0.7494012374262089</v>
      </c>
      <c r="Q142" s="3">
        <f t="shared" si="33"/>
        <v>0.34073841613772682</v>
      </c>
      <c r="R142" s="3">
        <f t="shared" si="34"/>
        <v>3.1845936521614535E-2</v>
      </c>
      <c r="S142" s="3">
        <f t="shared" si="36"/>
        <v>277.08673221249552</v>
      </c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1:38" x14ac:dyDescent="0.25">
      <c r="A143" s="6">
        <v>1833</v>
      </c>
      <c r="B143" s="6">
        <v>284.46052500000002</v>
      </c>
      <c r="C143" s="10">
        <v>1987.7863</v>
      </c>
      <c r="D143" s="10">
        <v>347.303</v>
      </c>
      <c r="E143" s="2">
        <v>1887</v>
      </c>
      <c r="F143" s="2">
        <v>295</v>
      </c>
      <c r="G143" s="3">
        <f t="shared" si="29"/>
        <v>0.41087323943661985</v>
      </c>
      <c r="H143" s="3">
        <f t="shared" si="29"/>
        <v>0.59583769119534347</v>
      </c>
      <c r="I143" s="3">
        <f t="shared" si="29"/>
        <v>0.78155827490319474</v>
      </c>
      <c r="J143" s="3">
        <f t="shared" si="29"/>
        <v>0.35425432231318615</v>
      </c>
      <c r="K143" s="3">
        <f t="shared" si="29"/>
        <v>3.2508025150532305E-2</v>
      </c>
      <c r="L143" s="3">
        <f t="shared" si="30"/>
        <v>277.17503155299886</v>
      </c>
      <c r="M143" s="3">
        <v>0</v>
      </c>
      <c r="N143" s="3">
        <f t="shared" si="35"/>
        <v>0.41087323943661985</v>
      </c>
      <c r="O143" s="3">
        <f t="shared" si="31"/>
        <v>0.59583769119534347</v>
      </c>
      <c r="P143" s="3">
        <f t="shared" si="32"/>
        <v>0.78155827490319474</v>
      </c>
      <c r="Q143" s="3">
        <f t="shared" si="33"/>
        <v>0.35425432231318615</v>
      </c>
      <c r="R143" s="3">
        <f t="shared" si="34"/>
        <v>3.2508025150532305E-2</v>
      </c>
      <c r="S143" s="3">
        <f t="shared" si="36"/>
        <v>277.17503155299886</v>
      </c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spans="1:38" x14ac:dyDescent="0.25">
      <c r="A144" s="6">
        <v>1960.7390289576404</v>
      </c>
      <c r="B144" s="6">
        <v>315.71922500000005</v>
      </c>
      <c r="C144" s="10">
        <v>1987.8712</v>
      </c>
      <c r="D144" s="10">
        <v>347.40600000000001</v>
      </c>
      <c r="E144" s="2">
        <v>1888</v>
      </c>
      <c r="F144" s="2">
        <v>327</v>
      </c>
      <c r="G144" s="3">
        <f t="shared" si="29"/>
        <v>0.42887793427230059</v>
      </c>
      <c r="H144" s="3">
        <f t="shared" si="29"/>
        <v>0.62189805440807699</v>
      </c>
      <c r="I144" s="3">
        <f t="shared" si="29"/>
        <v>0.81538696720264869</v>
      </c>
      <c r="J144" s="3">
        <f t="shared" si="29"/>
        <v>0.36864129974915194</v>
      </c>
      <c r="K144" s="3">
        <f t="shared" si="29"/>
        <v>3.3566879198723198E-2</v>
      </c>
      <c r="L144" s="3">
        <f t="shared" si="30"/>
        <v>277.26837113483089</v>
      </c>
      <c r="M144" s="3">
        <v>0</v>
      </c>
      <c r="N144" s="3">
        <f t="shared" si="35"/>
        <v>0.42887793427230059</v>
      </c>
      <c r="O144" s="3">
        <f t="shared" si="31"/>
        <v>0.62189805440807699</v>
      </c>
      <c r="P144" s="3">
        <f t="shared" si="32"/>
        <v>0.81538696720264869</v>
      </c>
      <c r="Q144" s="3">
        <f t="shared" si="33"/>
        <v>0.36864129974915194</v>
      </c>
      <c r="R144" s="3">
        <f t="shared" si="34"/>
        <v>3.3566879198723198E-2</v>
      </c>
      <c r="S144" s="3">
        <f t="shared" si="36"/>
        <v>277.26837113483089</v>
      </c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spans="1:38" x14ac:dyDescent="0.25">
      <c r="A145" s="6">
        <v>1955.1946053516383</v>
      </c>
      <c r="B145" s="6">
        <v>313.6452666666666</v>
      </c>
      <c r="C145" s="10">
        <v>1987.9534000000001</v>
      </c>
      <c r="D145" s="10">
        <v>347.40499999999997</v>
      </c>
      <c r="E145" s="2">
        <v>1889</v>
      </c>
      <c r="F145" s="2">
        <v>327</v>
      </c>
      <c r="G145" s="3">
        <f t="shared" si="29"/>
        <v>0.4488356807511738</v>
      </c>
      <c r="H145" s="3">
        <f t="shared" si="29"/>
        <v>0.6508914196181026</v>
      </c>
      <c r="I145" s="3">
        <f t="shared" si="29"/>
        <v>0.85356910169608524</v>
      </c>
      <c r="J145" s="3">
        <f t="shared" si="29"/>
        <v>0.38596226293937108</v>
      </c>
      <c r="K145" s="3">
        <f t="shared" si="29"/>
        <v>3.5711454060952191E-2</v>
      </c>
      <c r="L145" s="3">
        <f t="shared" si="30"/>
        <v>277.37496991906568</v>
      </c>
      <c r="M145" s="3">
        <v>0</v>
      </c>
      <c r="N145" s="3">
        <f t="shared" si="35"/>
        <v>0.4488356807511738</v>
      </c>
      <c r="O145" s="3">
        <f t="shared" si="31"/>
        <v>0.6508914196181026</v>
      </c>
      <c r="P145" s="3">
        <f t="shared" si="32"/>
        <v>0.85356910169608524</v>
      </c>
      <c r="Q145" s="3">
        <f t="shared" si="33"/>
        <v>0.38596226293937108</v>
      </c>
      <c r="R145" s="3">
        <f t="shared" si="34"/>
        <v>3.5711454060952191E-2</v>
      </c>
      <c r="S145" s="3">
        <f t="shared" si="36"/>
        <v>277.37496991906568</v>
      </c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spans="1:38" x14ac:dyDescent="0.25">
      <c r="A146" s="6">
        <v>1955.1946053516383</v>
      </c>
      <c r="B146" s="6">
        <v>314.10153749999995</v>
      </c>
      <c r="C146" s="10">
        <v>1988.0382999999999</v>
      </c>
      <c r="D146" s="10">
        <v>347.35700000000003</v>
      </c>
      <c r="E146" s="2">
        <v>1890</v>
      </c>
      <c r="F146" s="2">
        <v>356</v>
      </c>
      <c r="G146" s="3">
        <f t="shared" si="29"/>
        <v>0.46879342723004702</v>
      </c>
      <c r="H146" s="3">
        <f t="shared" si="29"/>
        <v>0.67980502321354963</v>
      </c>
      <c r="I146" s="3">
        <f t="shared" si="29"/>
        <v>0.89123873206400628</v>
      </c>
      <c r="J146" s="3">
        <f t="shared" si="29"/>
        <v>0.40229373395712759</v>
      </c>
      <c r="K146" s="3">
        <f t="shared" si="29"/>
        <v>3.7012204466943074E-2</v>
      </c>
      <c r="L146" s="3">
        <f t="shared" si="30"/>
        <v>277.47914312093167</v>
      </c>
      <c r="M146" s="3">
        <v>0</v>
      </c>
      <c r="N146" s="3">
        <f t="shared" si="35"/>
        <v>0.46879342723004702</v>
      </c>
      <c r="O146" s="3">
        <f t="shared" si="31"/>
        <v>0.67980502321354963</v>
      </c>
      <c r="P146" s="3">
        <f t="shared" si="32"/>
        <v>0.89123873206400628</v>
      </c>
      <c r="Q146" s="3">
        <f t="shared" si="33"/>
        <v>0.40229373395712759</v>
      </c>
      <c r="R146" s="3">
        <f t="shared" si="34"/>
        <v>3.7012204466943074E-2</v>
      </c>
      <c r="S146" s="3">
        <f t="shared" si="36"/>
        <v>277.47914312093167</v>
      </c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spans="1:38" x14ac:dyDescent="0.25">
      <c r="A147" s="6">
        <v>1955.1946053516383</v>
      </c>
      <c r="B147" s="6">
        <v>314.723725</v>
      </c>
      <c r="C147" s="10">
        <v>1988.123</v>
      </c>
      <c r="D147" s="10">
        <v>347.36799999999999</v>
      </c>
      <c r="E147" s="2">
        <v>1891</v>
      </c>
      <c r="F147" s="2">
        <v>372</v>
      </c>
      <c r="G147" s="3">
        <f t="shared" si="29"/>
        <v>0.49052112676056348</v>
      </c>
      <c r="H147" s="3">
        <f t="shared" si="29"/>
        <v>0.71136208931584044</v>
      </c>
      <c r="I147" s="3">
        <f t="shared" si="29"/>
        <v>0.93275954496417235</v>
      </c>
      <c r="J147" s="3">
        <f t="shared" si="29"/>
        <v>0.42109599524795899</v>
      </c>
      <c r="K147" s="3">
        <f t="shared" si="29"/>
        <v>3.9162651816228036E-2</v>
      </c>
      <c r="L147" s="3">
        <f t="shared" si="30"/>
        <v>277.59490140810476</v>
      </c>
      <c r="M147" s="3">
        <v>0</v>
      </c>
      <c r="N147" s="3">
        <f t="shared" si="35"/>
        <v>0.49052112676056348</v>
      </c>
      <c r="O147" s="3">
        <f t="shared" si="31"/>
        <v>0.71136208931584044</v>
      </c>
      <c r="P147" s="3">
        <f t="shared" si="32"/>
        <v>0.93275954496417235</v>
      </c>
      <c r="Q147" s="3">
        <f t="shared" si="33"/>
        <v>0.42109599524795899</v>
      </c>
      <c r="R147" s="3">
        <f t="shared" si="34"/>
        <v>3.9162651816228036E-2</v>
      </c>
      <c r="S147" s="3">
        <f t="shared" si="36"/>
        <v>277.59490140810476</v>
      </c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1:38" x14ac:dyDescent="0.25">
      <c r="A148" s="6">
        <v>1949.3243294617719</v>
      </c>
      <c r="B148" s="6">
        <v>311.41866499999998</v>
      </c>
      <c r="C148" s="10">
        <v>1988.2021999999999</v>
      </c>
      <c r="D148" s="10">
        <v>347.428</v>
      </c>
      <c r="E148" s="2">
        <v>1892</v>
      </c>
      <c r="F148" s="2">
        <v>374</v>
      </c>
      <c r="G148" s="3">
        <f t="shared" si="29"/>
        <v>0.51322535211267617</v>
      </c>
      <c r="H148" s="3">
        <f t="shared" si="29"/>
        <v>0.7443346884035853</v>
      </c>
      <c r="I148" s="3">
        <f t="shared" si="29"/>
        <v>0.97612679580950323</v>
      </c>
      <c r="J148" s="3">
        <f t="shared" si="29"/>
        <v>0.44070207673512651</v>
      </c>
      <c r="K148" s="3">
        <f t="shared" si="29"/>
        <v>4.1218137774587327E-2</v>
      </c>
      <c r="L148" s="3">
        <f t="shared" si="30"/>
        <v>277.7156070508355</v>
      </c>
      <c r="M148" s="3">
        <v>0</v>
      </c>
      <c r="N148" s="3">
        <f t="shared" si="35"/>
        <v>0.51322535211267617</v>
      </c>
      <c r="O148" s="3">
        <f t="shared" si="31"/>
        <v>0.7443346884035853</v>
      </c>
      <c r="P148" s="3">
        <f t="shared" si="32"/>
        <v>0.97612679580950323</v>
      </c>
      <c r="Q148" s="3">
        <f t="shared" si="33"/>
        <v>0.44070207673512651</v>
      </c>
      <c r="R148" s="3">
        <f t="shared" si="34"/>
        <v>4.1218137774587327E-2</v>
      </c>
      <c r="S148" s="3">
        <f t="shared" si="36"/>
        <v>277.7156070508355</v>
      </c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1:38" x14ac:dyDescent="0.25">
      <c r="A149" s="6">
        <v>1939.0618319488251</v>
      </c>
      <c r="B149" s="6">
        <v>309.24847499999998</v>
      </c>
      <c r="C149" s="10">
        <v>1988.2869000000001</v>
      </c>
      <c r="D149" s="10">
        <v>347.60700000000003</v>
      </c>
      <c r="E149" s="2">
        <v>1893</v>
      </c>
      <c r="F149" s="2">
        <v>370</v>
      </c>
      <c r="G149" s="3">
        <f t="shared" si="29"/>
        <v>0.53605164319248833</v>
      </c>
      <c r="H149" s="3">
        <f t="shared" si="29"/>
        <v>0.77740437231260717</v>
      </c>
      <c r="I149" s="3">
        <f t="shared" si="29"/>
        <v>1.0192124141877026</v>
      </c>
      <c r="J149" s="3">
        <f t="shared" si="29"/>
        <v>0.45942286620964456</v>
      </c>
      <c r="K149" s="3">
        <f t="shared" si="29"/>
        <v>4.2558749742556051E-2</v>
      </c>
      <c r="L149" s="3">
        <f t="shared" si="30"/>
        <v>277.83465004564499</v>
      </c>
      <c r="M149" s="3">
        <v>0</v>
      </c>
      <c r="N149" s="3">
        <f t="shared" si="35"/>
        <v>0.53605164319248833</v>
      </c>
      <c r="O149" s="3">
        <f t="shared" si="31"/>
        <v>0.77740437231260717</v>
      </c>
      <c r="P149" s="3">
        <f t="shared" si="32"/>
        <v>1.0192124141877026</v>
      </c>
      <c r="Q149" s="3">
        <f t="shared" si="33"/>
        <v>0.45942286620964456</v>
      </c>
      <c r="R149" s="3">
        <f t="shared" si="34"/>
        <v>4.2558749742556051E-2</v>
      </c>
      <c r="S149" s="3">
        <f t="shared" si="36"/>
        <v>277.83465004564499</v>
      </c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1:38" x14ac:dyDescent="0.25">
      <c r="A150" s="6">
        <v>1937.1576825081356</v>
      </c>
      <c r="B150" s="6">
        <v>307.874685</v>
      </c>
      <c r="C150" s="10">
        <v>1988.3688999999999</v>
      </c>
      <c r="D150" s="10">
        <v>347.81200000000001</v>
      </c>
      <c r="E150" s="2">
        <v>1894</v>
      </c>
      <c r="F150" s="2">
        <v>383</v>
      </c>
      <c r="G150" s="3">
        <f t="shared" si="29"/>
        <v>0.55863380281690145</v>
      </c>
      <c r="H150" s="3">
        <f t="shared" si="29"/>
        <v>0.81000749367796976</v>
      </c>
      <c r="I150" s="3">
        <f t="shared" si="29"/>
        <v>1.0611187718924975</v>
      </c>
      <c r="J150" s="3">
        <f t="shared" si="29"/>
        <v>0.47660471226885354</v>
      </c>
      <c r="K150" s="3">
        <f t="shared" si="29"/>
        <v>4.3184078576676735E-2</v>
      </c>
      <c r="L150" s="3">
        <f t="shared" si="30"/>
        <v>277.94954885923289</v>
      </c>
      <c r="M150" s="3">
        <v>0</v>
      </c>
      <c r="N150" s="3">
        <f t="shared" si="35"/>
        <v>0.55863380281690145</v>
      </c>
      <c r="O150" s="3">
        <f t="shared" si="31"/>
        <v>0.81000749367796976</v>
      </c>
      <c r="P150" s="3">
        <f t="shared" si="32"/>
        <v>1.0611187718924975</v>
      </c>
      <c r="Q150" s="3">
        <f t="shared" si="33"/>
        <v>0.47660471226885354</v>
      </c>
      <c r="R150" s="3">
        <f t="shared" si="34"/>
        <v>4.3184078576676735E-2</v>
      </c>
      <c r="S150" s="3">
        <f t="shared" si="36"/>
        <v>277.94954885923289</v>
      </c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1:38" x14ac:dyDescent="0.25">
      <c r="A151" s="6">
        <v>1927.7580148055886</v>
      </c>
      <c r="B151" s="6">
        <v>305.18683499999997</v>
      </c>
      <c r="C151" s="10">
        <v>1988.4536000000001</v>
      </c>
      <c r="D151" s="10">
        <v>348.25200000000001</v>
      </c>
      <c r="E151" s="2">
        <v>1895</v>
      </c>
      <c r="F151" s="2">
        <v>406</v>
      </c>
      <c r="G151" s="3">
        <f t="shared" ref="G151:K166" si="37">G150*(1-G$5)+G$4*$F150*$L$4/1000</f>
        <v>0.58200938967136151</v>
      </c>
      <c r="H151" s="3">
        <f t="shared" si="37"/>
        <v>0.8437415801586361</v>
      </c>
      <c r="I151" s="3">
        <f t="shared" si="37"/>
        <v>1.1044156882972804</v>
      </c>
      <c r="J151" s="3">
        <f t="shared" si="37"/>
        <v>0.49433083507617448</v>
      </c>
      <c r="K151" s="3">
        <f t="shared" si="37"/>
        <v>4.4173688325470931E-2</v>
      </c>
      <c r="L151" s="3">
        <f t="shared" si="30"/>
        <v>278.06867118152894</v>
      </c>
      <c r="M151" s="3">
        <v>0</v>
      </c>
      <c r="N151" s="3">
        <f t="shared" si="35"/>
        <v>0.58200938967136151</v>
      </c>
      <c r="O151" s="3">
        <f t="shared" si="31"/>
        <v>0.8437415801586361</v>
      </c>
      <c r="P151" s="3">
        <f t="shared" si="32"/>
        <v>1.1044156882972804</v>
      </c>
      <c r="Q151" s="3">
        <f t="shared" si="33"/>
        <v>0.49433083507617448</v>
      </c>
      <c r="R151" s="3">
        <f t="shared" si="34"/>
        <v>4.4173688325470931E-2</v>
      </c>
      <c r="S151" s="3">
        <f t="shared" si="36"/>
        <v>278.06867118152894</v>
      </c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spans="1:38" x14ac:dyDescent="0.25">
      <c r="A152" s="6">
        <v>1927.1770631691543</v>
      </c>
      <c r="B152" s="6">
        <v>305.01759999999996</v>
      </c>
      <c r="C152" s="10">
        <v>1988.5355</v>
      </c>
      <c r="D152" s="10">
        <v>348.91199999999998</v>
      </c>
      <c r="E152" s="2">
        <v>1896</v>
      </c>
      <c r="F152" s="2">
        <v>419</v>
      </c>
      <c r="G152" s="3">
        <f t="shared" si="37"/>
        <v>0.60678873239436626</v>
      </c>
      <c r="H152" s="3">
        <f t="shared" si="37"/>
        <v>0.879542487571909</v>
      </c>
      <c r="I152" s="3">
        <f t="shared" si="37"/>
        <v>1.1505868458845767</v>
      </c>
      <c r="J152" s="3">
        <f t="shared" si="37"/>
        <v>0.51374385073230278</v>
      </c>
      <c r="K152" s="3">
        <f t="shared" si="37"/>
        <v>4.5853729185837903E-2</v>
      </c>
      <c r="L152" s="3">
        <f t="shared" si="30"/>
        <v>278.19651564576901</v>
      </c>
      <c r="M152" s="3">
        <v>0</v>
      </c>
      <c r="N152" s="3">
        <f t="shared" si="35"/>
        <v>0.60678873239436626</v>
      </c>
      <c r="O152" s="3">
        <f t="shared" si="31"/>
        <v>0.879542487571909</v>
      </c>
      <c r="P152" s="3">
        <f t="shared" si="32"/>
        <v>1.1505868458845767</v>
      </c>
      <c r="Q152" s="3">
        <f t="shared" si="33"/>
        <v>0.51374385073230278</v>
      </c>
      <c r="R152" s="3">
        <f t="shared" si="34"/>
        <v>4.5853729185837903E-2</v>
      </c>
      <c r="S152" s="3">
        <f t="shared" si="36"/>
        <v>278.19651564576901</v>
      </c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spans="1:38" x14ac:dyDescent="0.25">
      <c r="A153" s="6">
        <v>1904.7531922755438</v>
      </c>
      <c r="B153" s="6">
        <v>299.0446</v>
      </c>
      <c r="C153" s="10">
        <v>1988.6202000000001</v>
      </c>
      <c r="D153" s="10">
        <v>349.15600000000001</v>
      </c>
      <c r="E153" s="2">
        <v>1897</v>
      </c>
      <c r="F153" s="2">
        <v>440</v>
      </c>
      <c r="G153" s="3">
        <f t="shared" si="37"/>
        <v>0.63236150234741795</v>
      </c>
      <c r="H153" s="3">
        <f t="shared" si="37"/>
        <v>0.91646556289545589</v>
      </c>
      <c r="I153" s="3">
        <f t="shared" si="37"/>
        <v>1.1980913174011516</v>
      </c>
      <c r="J153" s="3">
        <f t="shared" si="37"/>
        <v>0.53357368343194445</v>
      </c>
      <c r="K153" s="3">
        <f t="shared" si="37"/>
        <v>4.7483054115718112E-2</v>
      </c>
      <c r="L153" s="3">
        <f t="shared" si="30"/>
        <v>278.3279751201917</v>
      </c>
      <c r="M153" s="3">
        <v>0</v>
      </c>
      <c r="N153" s="3">
        <f t="shared" si="35"/>
        <v>0.63236150234741795</v>
      </c>
      <c r="O153" s="3">
        <f t="shared" si="31"/>
        <v>0.91646556289545589</v>
      </c>
      <c r="P153" s="3">
        <f t="shared" si="32"/>
        <v>1.1980913174011516</v>
      </c>
      <c r="Q153" s="3">
        <f t="shared" si="33"/>
        <v>0.53357368343194445</v>
      </c>
      <c r="R153" s="3">
        <f t="shared" si="34"/>
        <v>4.7483054115718112E-2</v>
      </c>
      <c r="S153" s="3">
        <f t="shared" si="36"/>
        <v>278.3279751201917</v>
      </c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spans="1:38" x14ac:dyDescent="0.25">
      <c r="A154" s="6">
        <v>1900.7815002589052</v>
      </c>
      <c r="B154" s="6">
        <v>296.4563</v>
      </c>
      <c r="C154" s="10">
        <v>1988.7049</v>
      </c>
      <c r="D154" s="10">
        <v>349.05099999999999</v>
      </c>
      <c r="E154" s="2">
        <v>1898</v>
      </c>
      <c r="F154" s="2">
        <v>465</v>
      </c>
      <c r="G154" s="3">
        <f t="shared" si="37"/>
        <v>0.65921596244131464</v>
      </c>
      <c r="H154" s="3">
        <f t="shared" si="37"/>
        <v>0.95525889272072351</v>
      </c>
      <c r="I154" s="3">
        <f t="shared" si="37"/>
        <v>1.2481130842205315</v>
      </c>
      <c r="J154" s="3">
        <f t="shared" si="37"/>
        <v>0.55473548886396618</v>
      </c>
      <c r="K154" s="3">
        <f t="shared" si="37"/>
        <v>4.9457205133282348E-2</v>
      </c>
      <c r="L154" s="3">
        <f t="shared" si="30"/>
        <v>278.46678063337981</v>
      </c>
      <c r="M154" s="3">
        <v>0</v>
      </c>
      <c r="N154" s="3">
        <f t="shared" si="35"/>
        <v>0.65921596244131464</v>
      </c>
      <c r="O154" s="3">
        <f t="shared" si="31"/>
        <v>0.95525889272072351</v>
      </c>
      <c r="P154" s="3">
        <f t="shared" si="32"/>
        <v>1.2481130842205315</v>
      </c>
      <c r="Q154" s="3">
        <f t="shared" si="33"/>
        <v>0.55473548886396618</v>
      </c>
      <c r="R154" s="3">
        <f t="shared" si="34"/>
        <v>4.9457205133282348E-2</v>
      </c>
      <c r="S154" s="3">
        <f t="shared" si="36"/>
        <v>278.46678063337981</v>
      </c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1:38" x14ac:dyDescent="0.25">
      <c r="A155" s="6">
        <v>1892.0852779669451</v>
      </c>
      <c r="B155" s="6">
        <v>294.65444500000001</v>
      </c>
      <c r="C155" s="10">
        <v>1988.7869000000001</v>
      </c>
      <c r="D155" s="10">
        <v>348.94799999999998</v>
      </c>
      <c r="E155" s="2">
        <v>1899</v>
      </c>
      <c r="F155" s="2">
        <v>507</v>
      </c>
      <c r="G155" s="3">
        <f t="shared" si="37"/>
        <v>0.68759624413145548</v>
      </c>
      <c r="H155" s="3">
        <f t="shared" si="37"/>
        <v>0.99629291877611803</v>
      </c>
      <c r="I155" s="3">
        <f t="shared" si="37"/>
        <v>1.3012192966218985</v>
      </c>
      <c r="J155" s="3">
        <f t="shared" si="37"/>
        <v>0.57762265918177114</v>
      </c>
      <c r="K155" s="3">
        <f t="shared" si="37"/>
        <v>5.1828297172525739E-2</v>
      </c>
      <c r="L155" s="3">
        <f t="shared" si="30"/>
        <v>278.61455941588378</v>
      </c>
      <c r="M155" s="3">
        <v>0</v>
      </c>
      <c r="N155" s="3">
        <f t="shared" si="35"/>
        <v>0.68759624413145548</v>
      </c>
      <c r="O155" s="3">
        <f t="shared" si="31"/>
        <v>0.99629291877611803</v>
      </c>
      <c r="P155" s="3">
        <f t="shared" si="32"/>
        <v>1.3012192966218985</v>
      </c>
      <c r="Q155" s="3">
        <f t="shared" si="33"/>
        <v>0.57762265918177114</v>
      </c>
      <c r="R155" s="3">
        <f t="shared" si="34"/>
        <v>5.1828297172525739E-2</v>
      </c>
      <c r="S155" s="3">
        <f t="shared" si="36"/>
        <v>278.61455941588378</v>
      </c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1:38" x14ac:dyDescent="0.25">
      <c r="A156" s="6">
        <v>1884.3545217441565</v>
      </c>
      <c r="B156" s="6">
        <v>289.01265999999998</v>
      </c>
      <c r="C156" s="10">
        <v>1988.8715999999999</v>
      </c>
      <c r="D156" s="10">
        <v>348.87200000000001</v>
      </c>
      <c r="E156" s="2">
        <v>1900</v>
      </c>
      <c r="F156" s="2">
        <v>534</v>
      </c>
      <c r="G156" s="3">
        <f t="shared" si="37"/>
        <v>0.71853990610328644</v>
      </c>
      <c r="H156" s="3">
        <f t="shared" si="37"/>
        <v>1.0411577209707703</v>
      </c>
      <c r="I156" s="3">
        <f t="shared" si="37"/>
        <v>1.3599225438872722</v>
      </c>
      <c r="J156" s="3">
        <f t="shared" si="37"/>
        <v>0.60413193487805061</v>
      </c>
      <c r="K156" s="3">
        <f t="shared" si="37"/>
        <v>5.5238268177242901E-2</v>
      </c>
      <c r="L156" s="3">
        <f t="shared" si="30"/>
        <v>278.77899037401664</v>
      </c>
      <c r="M156" s="3">
        <v>0</v>
      </c>
      <c r="N156" s="3">
        <f t="shared" si="35"/>
        <v>0.71853990610328644</v>
      </c>
      <c r="O156" s="3">
        <f t="shared" si="31"/>
        <v>1.0411577209707703</v>
      </c>
      <c r="P156" s="3">
        <f t="shared" si="32"/>
        <v>1.3599225438872722</v>
      </c>
      <c r="Q156" s="3">
        <f t="shared" si="33"/>
        <v>0.60413193487805061</v>
      </c>
      <c r="R156" s="3">
        <f t="shared" si="34"/>
        <v>5.5238268177242901E-2</v>
      </c>
      <c r="S156" s="3">
        <f t="shared" si="36"/>
        <v>278.77899037401664</v>
      </c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1:38" x14ac:dyDescent="0.25">
      <c r="A157" s="6">
        <v>1869.092161647889</v>
      </c>
      <c r="B157" s="6">
        <v>287.68864500000001</v>
      </c>
      <c r="C157" s="10">
        <v>1988.9536000000001</v>
      </c>
      <c r="D157" s="10">
        <v>348.83199999999999</v>
      </c>
      <c r="E157" s="2">
        <v>1901</v>
      </c>
      <c r="F157" s="2">
        <v>552</v>
      </c>
      <c r="G157" s="3">
        <f t="shared" si="37"/>
        <v>0.75113145539906112</v>
      </c>
      <c r="H157" s="3">
        <f t="shared" si="37"/>
        <v>1.0884343100207579</v>
      </c>
      <c r="I157" s="3">
        <f t="shared" si="37"/>
        <v>1.4218941780407381</v>
      </c>
      <c r="J157" s="3">
        <f t="shared" si="37"/>
        <v>0.63229583307962434</v>
      </c>
      <c r="K157" s="3">
        <f t="shared" si="37"/>
        <v>5.8574125774137772E-2</v>
      </c>
      <c r="L157" s="3">
        <f t="shared" si="30"/>
        <v>278.95232990231432</v>
      </c>
      <c r="M157" s="3">
        <v>0</v>
      </c>
      <c r="N157" s="3">
        <f t="shared" si="35"/>
        <v>0.75113145539906112</v>
      </c>
      <c r="O157" s="3">
        <f t="shared" si="31"/>
        <v>1.0884343100207579</v>
      </c>
      <c r="P157" s="3">
        <f t="shared" si="32"/>
        <v>1.4218941780407381</v>
      </c>
      <c r="Q157" s="3">
        <f t="shared" si="33"/>
        <v>0.63229583307962434</v>
      </c>
      <c r="R157" s="3">
        <f t="shared" si="34"/>
        <v>5.8574125774137772E-2</v>
      </c>
      <c r="S157" s="3">
        <f t="shared" si="36"/>
        <v>278.95232990231432</v>
      </c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1:38" x14ac:dyDescent="0.25">
      <c r="A158" s="6">
        <v>1852.2881866570406</v>
      </c>
      <c r="B158" s="6">
        <v>288.57463999999999</v>
      </c>
      <c r="C158" s="10">
        <v>1989.0383999999999</v>
      </c>
      <c r="D158" s="10">
        <v>348.71699999999998</v>
      </c>
      <c r="E158" s="2">
        <v>1902</v>
      </c>
      <c r="F158" s="2">
        <v>566</v>
      </c>
      <c r="G158" s="3">
        <f t="shared" si="37"/>
        <v>0.7848215962441315</v>
      </c>
      <c r="H158" s="3">
        <f t="shared" si="37"/>
        <v>1.1372709806057952</v>
      </c>
      <c r="I158" s="3">
        <f t="shared" si="37"/>
        <v>1.4857382161044315</v>
      </c>
      <c r="J158" s="3">
        <f t="shared" si="37"/>
        <v>0.66096349237648888</v>
      </c>
      <c r="K158" s="3">
        <f t="shared" si="37"/>
        <v>6.1442496105625036E-2</v>
      </c>
      <c r="L158" s="3">
        <f t="shared" si="30"/>
        <v>279.13023678143645</v>
      </c>
      <c r="M158" s="3">
        <v>0</v>
      </c>
      <c r="N158" s="3">
        <f t="shared" si="35"/>
        <v>0.7848215962441315</v>
      </c>
      <c r="O158" s="3">
        <f t="shared" si="31"/>
        <v>1.1372709806057952</v>
      </c>
      <c r="P158" s="3">
        <f t="shared" si="32"/>
        <v>1.4857382161044315</v>
      </c>
      <c r="Q158" s="3">
        <f t="shared" si="33"/>
        <v>0.66096349237648888</v>
      </c>
      <c r="R158" s="3">
        <f t="shared" si="34"/>
        <v>6.1442496105625036E-2</v>
      </c>
      <c r="S158" s="3">
        <f t="shared" si="36"/>
        <v>279.13023678143645</v>
      </c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1:38" x14ac:dyDescent="0.25">
      <c r="A159" s="6">
        <v>1847.5023593764215</v>
      </c>
      <c r="B159" s="6">
        <v>286.10309999999998</v>
      </c>
      <c r="C159" s="10">
        <v>1989.1233</v>
      </c>
      <c r="D159" s="10">
        <v>348.75599999999997</v>
      </c>
      <c r="E159" s="2">
        <v>1903</v>
      </c>
      <c r="F159" s="2">
        <v>617</v>
      </c>
      <c r="G159" s="3">
        <f t="shared" si="37"/>
        <v>0.81936619718309867</v>
      </c>
      <c r="H159" s="3">
        <f t="shared" si="37"/>
        <v>1.1872878540404739</v>
      </c>
      <c r="I159" s="3">
        <f t="shared" si="37"/>
        <v>1.5508285865527209</v>
      </c>
      <c r="J159" s="3">
        <f t="shared" si="37"/>
        <v>0.68963665091294679</v>
      </c>
      <c r="K159" s="3">
        <f t="shared" si="37"/>
        <v>6.3839527650387307E-2</v>
      </c>
      <c r="L159" s="3">
        <f t="shared" si="30"/>
        <v>279.31095881633962</v>
      </c>
      <c r="M159" s="3">
        <v>0</v>
      </c>
      <c r="N159" s="3">
        <f t="shared" si="35"/>
        <v>0.81936619718309867</v>
      </c>
      <c r="O159" s="3">
        <f t="shared" si="31"/>
        <v>1.1872878540404739</v>
      </c>
      <c r="P159" s="3">
        <f t="shared" si="32"/>
        <v>1.5508285865527209</v>
      </c>
      <c r="Q159" s="3">
        <f t="shared" si="33"/>
        <v>0.68963665091294679</v>
      </c>
      <c r="R159" s="3">
        <f t="shared" si="34"/>
        <v>6.3839527650387307E-2</v>
      </c>
      <c r="S159" s="3">
        <f t="shared" si="36"/>
        <v>279.31095881633962</v>
      </c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1:38" x14ac:dyDescent="0.25">
      <c r="A160" s="6">
        <v>1838.009354335828</v>
      </c>
      <c r="B160" s="6">
        <v>284.06502500000005</v>
      </c>
      <c r="C160" s="10">
        <v>1989.2</v>
      </c>
      <c r="D160" s="10">
        <v>348.976</v>
      </c>
      <c r="E160" s="2">
        <v>1904</v>
      </c>
      <c r="F160" s="2">
        <v>624</v>
      </c>
      <c r="G160" s="3">
        <f t="shared" si="37"/>
        <v>0.85702347417840385</v>
      </c>
      <c r="H160" s="3">
        <f t="shared" si="37"/>
        <v>1.2419558619552227</v>
      </c>
      <c r="I160" s="3">
        <f t="shared" si="37"/>
        <v>1.6227072457907346</v>
      </c>
      <c r="J160" s="3">
        <f t="shared" si="37"/>
        <v>0.72265771753942387</v>
      </c>
      <c r="K160" s="3">
        <f t="shared" si="37"/>
        <v>6.7687766971767052E-2</v>
      </c>
      <c r="L160" s="3">
        <f t="shared" si="30"/>
        <v>279.51203206643555</v>
      </c>
      <c r="M160" s="3">
        <v>0</v>
      </c>
      <c r="N160" s="3">
        <f t="shared" si="35"/>
        <v>0.85702347417840385</v>
      </c>
      <c r="O160" s="3">
        <f t="shared" si="31"/>
        <v>1.2419558619552227</v>
      </c>
      <c r="P160" s="3">
        <f t="shared" si="32"/>
        <v>1.6227072457907346</v>
      </c>
      <c r="Q160" s="3">
        <f t="shared" si="33"/>
        <v>0.72265771753942387</v>
      </c>
      <c r="R160" s="3">
        <f t="shared" si="34"/>
        <v>6.7687766971767052E-2</v>
      </c>
      <c r="S160" s="3">
        <f t="shared" si="36"/>
        <v>279.51203206643555</v>
      </c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1:38" x14ac:dyDescent="0.25">
      <c r="A161" s="6">
        <v>1834.5106230131994</v>
      </c>
      <c r="B161" s="6">
        <v>283.72655500000002</v>
      </c>
      <c r="C161" s="10">
        <v>1989.2849000000001</v>
      </c>
      <c r="D161" s="10">
        <v>349.05599999999998</v>
      </c>
      <c r="E161" s="2">
        <v>1905</v>
      </c>
      <c r="F161" s="2">
        <v>663</v>
      </c>
      <c r="G161" s="3">
        <f t="shared" si="37"/>
        <v>0.89510798122065738</v>
      </c>
      <c r="H161" s="3">
        <f t="shared" si="37"/>
        <v>1.29713075354096</v>
      </c>
      <c r="I161" s="3">
        <f t="shared" si="37"/>
        <v>1.6946727485869379</v>
      </c>
      <c r="J161" s="3">
        <f t="shared" si="37"/>
        <v>0.75461399068710311</v>
      </c>
      <c r="K161" s="3">
        <f t="shared" si="37"/>
        <v>7.0350480603748197E-2</v>
      </c>
      <c r="L161" s="3">
        <f t="shared" si="30"/>
        <v>279.71187595463942</v>
      </c>
      <c r="M161" s="3">
        <v>0</v>
      </c>
      <c r="N161" s="3">
        <f t="shared" si="35"/>
        <v>0.89510798122065738</v>
      </c>
      <c r="O161" s="3">
        <f t="shared" si="31"/>
        <v>1.29713075354096</v>
      </c>
      <c r="P161" s="3">
        <f t="shared" si="32"/>
        <v>1.6946727485869379</v>
      </c>
      <c r="Q161" s="3">
        <f t="shared" si="33"/>
        <v>0.75461399068710311</v>
      </c>
      <c r="R161" s="3">
        <f t="shared" si="34"/>
        <v>7.0350480603748197E-2</v>
      </c>
      <c r="S161" s="3">
        <f t="shared" si="36"/>
        <v>279.71187595463942</v>
      </c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1:38" x14ac:dyDescent="0.25">
      <c r="A162" s="6">
        <v>1826.8838349409536</v>
      </c>
      <c r="B162" s="6">
        <v>285.10759999999999</v>
      </c>
      <c r="C162" s="10">
        <v>1989.3670999999999</v>
      </c>
      <c r="D162" s="10">
        <v>349.065</v>
      </c>
      <c r="E162" s="2">
        <v>1906</v>
      </c>
      <c r="F162" s="2">
        <v>707</v>
      </c>
      <c r="G162" s="3">
        <f t="shared" si="37"/>
        <v>0.93557276995305172</v>
      </c>
      <c r="H162" s="3">
        <f t="shared" si="37"/>
        <v>1.3558158291812317</v>
      </c>
      <c r="I162" s="3">
        <f t="shared" si="37"/>
        <v>1.7715314410106953</v>
      </c>
      <c r="J162" s="3">
        <f t="shared" si="37"/>
        <v>0.7893221672044729</v>
      </c>
      <c r="K162" s="3">
        <f t="shared" si="37"/>
        <v>7.3796483975072491E-2</v>
      </c>
      <c r="L162" s="3">
        <f t="shared" si="30"/>
        <v>279.92603869132455</v>
      </c>
      <c r="M162" s="3">
        <v>0</v>
      </c>
      <c r="N162" s="3">
        <f t="shared" si="35"/>
        <v>0.93557276995305172</v>
      </c>
      <c r="O162" s="3">
        <f t="shared" si="31"/>
        <v>1.3558158291812317</v>
      </c>
      <c r="P162" s="3">
        <f t="shared" si="32"/>
        <v>1.7715314410106953</v>
      </c>
      <c r="Q162" s="3">
        <f t="shared" si="33"/>
        <v>0.7893221672044729</v>
      </c>
      <c r="R162" s="3">
        <f t="shared" si="34"/>
        <v>7.3796483975072491E-2</v>
      </c>
      <c r="S162" s="3">
        <f t="shared" si="36"/>
        <v>279.92603869132455</v>
      </c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1:38" x14ac:dyDescent="0.25">
      <c r="A163" s="6">
        <v>1826.1583955909055</v>
      </c>
      <c r="B163" s="6">
        <v>281.277625</v>
      </c>
      <c r="C163" s="10">
        <v>1989.4521</v>
      </c>
      <c r="D163" s="10">
        <v>349.29700000000003</v>
      </c>
      <c r="E163" s="2">
        <v>1907</v>
      </c>
      <c r="F163" s="2">
        <v>784</v>
      </c>
      <c r="G163" s="3">
        <f t="shared" si="37"/>
        <v>0.97872300469483575</v>
      </c>
      <c r="H163" s="3">
        <f t="shared" si="37"/>
        <v>1.4184709158228264</v>
      </c>
      <c r="I163" s="3">
        <f t="shared" si="37"/>
        <v>1.8539688173660345</v>
      </c>
      <c r="J163" s="3">
        <f t="shared" si="37"/>
        <v>0.82721189396370165</v>
      </c>
      <c r="K163" s="3">
        <f t="shared" si="37"/>
        <v>7.7952318372784296E-2</v>
      </c>
      <c r="L163" s="3">
        <f t="shared" si="30"/>
        <v>280.1563269502202</v>
      </c>
      <c r="M163" s="3">
        <v>0</v>
      </c>
      <c r="N163" s="3">
        <f t="shared" si="35"/>
        <v>0.97872300469483575</v>
      </c>
      <c r="O163" s="3">
        <f t="shared" si="31"/>
        <v>1.4184709158228264</v>
      </c>
      <c r="P163" s="3">
        <f t="shared" si="32"/>
        <v>1.8539688173660345</v>
      </c>
      <c r="Q163" s="3">
        <f t="shared" si="33"/>
        <v>0.82721189396370165</v>
      </c>
      <c r="R163" s="3">
        <f t="shared" si="34"/>
        <v>7.7952318372784296E-2</v>
      </c>
      <c r="S163" s="3">
        <f t="shared" si="36"/>
        <v>280.1563269502202</v>
      </c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1:38" x14ac:dyDescent="0.25">
      <c r="A164" s="6">
        <v>1814.2331866062311</v>
      </c>
      <c r="B164" s="6">
        <v>284.34376500000002</v>
      </c>
      <c r="C164" s="10">
        <v>1989.5342000000001</v>
      </c>
      <c r="D164" s="10">
        <v>349.68200000000002</v>
      </c>
      <c r="E164" s="2">
        <v>1908</v>
      </c>
      <c r="F164" s="2">
        <v>750</v>
      </c>
      <c r="G164" s="3">
        <f t="shared" si="37"/>
        <v>1.0265727699530518</v>
      </c>
      <c r="H164" s="3">
        <f t="shared" si="37"/>
        <v>1.4881836833960742</v>
      </c>
      <c r="I164" s="3">
        <f t="shared" si="37"/>
        <v>1.946867743600192</v>
      </c>
      <c r="J164" s="3">
        <f t="shared" si="37"/>
        <v>0.87197465843842381</v>
      </c>
      <c r="K164" s="3">
        <f t="shared" si="37"/>
        <v>8.40879828258633E-2</v>
      </c>
      <c r="L164" s="3">
        <f t="shared" si="30"/>
        <v>280.41768683821363</v>
      </c>
      <c r="M164" s="3">
        <v>0</v>
      </c>
      <c r="N164" s="3">
        <f t="shared" si="35"/>
        <v>1.0265727699530518</v>
      </c>
      <c r="O164" s="3">
        <f t="shared" si="31"/>
        <v>1.4881836833960742</v>
      </c>
      <c r="P164" s="3">
        <f t="shared" si="32"/>
        <v>1.946867743600192</v>
      </c>
      <c r="Q164" s="3">
        <f t="shared" si="33"/>
        <v>0.87197465843842381</v>
      </c>
      <c r="R164" s="3">
        <f t="shared" si="34"/>
        <v>8.40879828258633E-2</v>
      </c>
      <c r="S164" s="3">
        <f t="shared" si="36"/>
        <v>280.41768683821363</v>
      </c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1:38" x14ac:dyDescent="0.25">
      <c r="A165" s="6">
        <v>1799.5582892886305</v>
      </c>
      <c r="B165" s="6">
        <v>281.14821000000001</v>
      </c>
      <c r="C165" s="10">
        <v>1989.6192000000001</v>
      </c>
      <c r="D165" s="10">
        <v>350.04700000000003</v>
      </c>
      <c r="E165" s="2">
        <v>1909</v>
      </c>
      <c r="F165" s="2">
        <v>785</v>
      </c>
      <c r="G165" s="3">
        <f t="shared" si="37"/>
        <v>1.0723474178403758</v>
      </c>
      <c r="H165" s="3">
        <f t="shared" si="37"/>
        <v>1.5545121807984437</v>
      </c>
      <c r="I165" s="3">
        <f t="shared" si="37"/>
        <v>2.0334117420094064</v>
      </c>
      <c r="J165" s="3">
        <f t="shared" si="37"/>
        <v>0.9101896565777019</v>
      </c>
      <c r="K165" s="3">
        <f t="shared" si="37"/>
        <v>8.6213207302909253E-2</v>
      </c>
      <c r="L165" s="3">
        <f t="shared" si="30"/>
        <v>280.65667420452883</v>
      </c>
      <c r="M165" s="3">
        <v>0</v>
      </c>
      <c r="N165" s="3">
        <f t="shared" si="35"/>
        <v>1.0723474178403758</v>
      </c>
      <c r="O165" s="3">
        <f t="shared" si="31"/>
        <v>1.5545121807984437</v>
      </c>
      <c r="P165" s="3">
        <f t="shared" si="32"/>
        <v>2.0334117420094064</v>
      </c>
      <c r="Q165" s="3">
        <f t="shared" si="33"/>
        <v>0.9101896565777019</v>
      </c>
      <c r="R165" s="3">
        <f t="shared" si="34"/>
        <v>8.6213207302909253E-2</v>
      </c>
      <c r="S165" s="3">
        <f t="shared" si="36"/>
        <v>280.65667420452883</v>
      </c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1:38" x14ac:dyDescent="0.25">
      <c r="A166" s="6">
        <v>1799.3172594498767</v>
      </c>
      <c r="B166" s="6">
        <v>283.65417000000002</v>
      </c>
      <c r="C166" s="10">
        <v>1989.7040999999999</v>
      </c>
      <c r="D166" s="10">
        <v>350.22199999999998</v>
      </c>
      <c r="E166" s="2">
        <v>1910</v>
      </c>
      <c r="F166" s="2">
        <v>819</v>
      </c>
      <c r="G166" s="3">
        <f t="shared" si="37"/>
        <v>1.1202582159624415</v>
      </c>
      <c r="H166" s="3">
        <f t="shared" si="37"/>
        <v>1.6239445914977995</v>
      </c>
      <c r="I166" s="3">
        <f t="shared" si="37"/>
        <v>2.1240523095320381</v>
      </c>
      <c r="J166" s="3">
        <f t="shared" si="37"/>
        <v>0.9503295332363485</v>
      </c>
      <c r="K166" s="3">
        <f t="shared" si="37"/>
        <v>8.9145413595272283E-2</v>
      </c>
      <c r="L166" s="3">
        <f t="shared" si="30"/>
        <v>280.90773006382392</v>
      </c>
      <c r="M166" s="3">
        <v>0</v>
      </c>
      <c r="N166" s="3">
        <f t="shared" si="35"/>
        <v>1.1202582159624415</v>
      </c>
      <c r="O166" s="3">
        <f t="shared" si="31"/>
        <v>1.6239445914977995</v>
      </c>
      <c r="P166" s="3">
        <f t="shared" si="32"/>
        <v>2.1240523095320381</v>
      </c>
      <c r="Q166" s="3">
        <f t="shared" si="33"/>
        <v>0.9503295332363485</v>
      </c>
      <c r="R166" s="3">
        <f t="shared" si="34"/>
        <v>8.9145413595272283E-2</v>
      </c>
      <c r="S166" s="3">
        <f t="shared" si="36"/>
        <v>280.90773006382392</v>
      </c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1:38" x14ac:dyDescent="0.25">
      <c r="A167" s="6">
        <v>1796.0687260662141</v>
      </c>
      <c r="B167" s="6">
        <v>281.61339499999997</v>
      </c>
      <c r="C167" s="10">
        <v>1989.7863</v>
      </c>
      <c r="D167" s="10">
        <v>350.14699999999999</v>
      </c>
      <c r="E167" s="2">
        <v>1911</v>
      </c>
      <c r="F167" s="2">
        <v>836</v>
      </c>
      <c r="G167" s="3">
        <f t="shared" ref="G167:K182" si="38">G166*(1-G$5)+G$4*$F166*$L$4/1000</f>
        <v>1.1702441314553993</v>
      </c>
      <c r="H167" s="3">
        <f t="shared" si="38"/>
        <v>1.6963784798222412</v>
      </c>
      <c r="I167" s="3">
        <f t="shared" si="38"/>
        <v>2.2185842247525884</v>
      </c>
      <c r="J167" s="3">
        <f t="shared" si="38"/>
        <v>0.99216695526407217</v>
      </c>
      <c r="K167" s="3">
        <f t="shared" si="38"/>
        <v>9.2520130743648177E-2</v>
      </c>
      <c r="L167" s="3">
        <f t="shared" si="30"/>
        <v>281.16989392203794</v>
      </c>
      <c r="M167" s="3">
        <v>0</v>
      </c>
      <c r="N167" s="3">
        <f t="shared" si="35"/>
        <v>1.1702441314553993</v>
      </c>
      <c r="O167" s="3">
        <f t="shared" si="31"/>
        <v>1.6963784798222412</v>
      </c>
      <c r="P167" s="3">
        <f t="shared" si="32"/>
        <v>2.2185842247525884</v>
      </c>
      <c r="Q167" s="3">
        <f t="shared" si="33"/>
        <v>0.99216695526407217</v>
      </c>
      <c r="R167" s="3">
        <f t="shared" si="34"/>
        <v>9.2520130743648177E-2</v>
      </c>
      <c r="S167" s="3">
        <f t="shared" si="36"/>
        <v>281.16989392203794</v>
      </c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1:38" x14ac:dyDescent="0.25">
      <c r="A168" s="6">
        <v>1794.4109867808286</v>
      </c>
      <c r="B168" s="6">
        <v>281.53645499999999</v>
      </c>
      <c r="C168" s="10">
        <v>1989.8712</v>
      </c>
      <c r="D168" s="10">
        <v>350.072</v>
      </c>
      <c r="E168" s="2">
        <v>1912</v>
      </c>
      <c r="F168" s="2">
        <v>879</v>
      </c>
      <c r="G168" s="3">
        <f t="shared" si="38"/>
        <v>1.221267605633803</v>
      </c>
      <c r="H168" s="3">
        <f t="shared" si="38"/>
        <v>1.7702093444856244</v>
      </c>
      <c r="I168" s="3">
        <f t="shared" si="38"/>
        <v>2.3144012649952499</v>
      </c>
      <c r="J168" s="3">
        <f t="shared" si="38"/>
        <v>1.0336096420664542</v>
      </c>
      <c r="K168" s="3">
        <f t="shared" si="38"/>
        <v>9.5365122227723836E-2</v>
      </c>
      <c r="L168" s="3">
        <f t="shared" si="30"/>
        <v>281.43485297940884</v>
      </c>
      <c r="M168" s="3">
        <v>0</v>
      </c>
      <c r="N168" s="3">
        <f t="shared" si="35"/>
        <v>1.221267605633803</v>
      </c>
      <c r="O168" s="3">
        <f t="shared" si="31"/>
        <v>1.7702093444856244</v>
      </c>
      <c r="P168" s="3">
        <f t="shared" si="32"/>
        <v>2.3144012649952499</v>
      </c>
      <c r="Q168" s="3">
        <f t="shared" si="33"/>
        <v>1.0336096420664542</v>
      </c>
      <c r="R168" s="3">
        <f t="shared" si="34"/>
        <v>9.5365122227723836E-2</v>
      </c>
      <c r="S168" s="3">
        <f t="shared" si="36"/>
        <v>281.43485297940884</v>
      </c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1:38" x14ac:dyDescent="0.25">
      <c r="A169" s="6">
        <v>1780.5946006281674</v>
      </c>
      <c r="B169" s="6">
        <v>276.77796500000005</v>
      </c>
      <c r="C169" s="10">
        <v>1989.9534000000001</v>
      </c>
      <c r="D169" s="10">
        <v>349.96600000000001</v>
      </c>
      <c r="E169" s="2">
        <v>1913</v>
      </c>
      <c r="F169" s="2">
        <v>943</v>
      </c>
      <c r="G169" s="3">
        <f t="shared" si="38"/>
        <v>1.2749154929577466</v>
      </c>
      <c r="H169" s="3">
        <f t="shared" si="38"/>
        <v>1.8478746569182622</v>
      </c>
      <c r="I169" s="3">
        <f t="shared" si="38"/>
        <v>2.4153922838068533</v>
      </c>
      <c r="J169" s="3">
        <f t="shared" si="38"/>
        <v>1.0777317868184166</v>
      </c>
      <c r="K169" s="3">
        <f t="shared" si="38"/>
        <v>9.910947613216009E-2</v>
      </c>
      <c r="L169" s="3">
        <f t="shared" si="30"/>
        <v>281.71502369663347</v>
      </c>
      <c r="M169" s="3">
        <v>0</v>
      </c>
      <c r="N169" s="3">
        <f t="shared" si="35"/>
        <v>1.2749154929577466</v>
      </c>
      <c r="O169" s="3">
        <f t="shared" si="31"/>
        <v>1.8478746569182622</v>
      </c>
      <c r="P169" s="3">
        <f t="shared" si="32"/>
        <v>2.4153922838068533</v>
      </c>
      <c r="Q169" s="3">
        <f t="shared" si="33"/>
        <v>1.0777317868184166</v>
      </c>
      <c r="R169" s="3">
        <f t="shared" si="34"/>
        <v>9.910947613216009E-2</v>
      </c>
      <c r="S169" s="3">
        <f t="shared" si="36"/>
        <v>281.71502369663347</v>
      </c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1:38" x14ac:dyDescent="0.25">
      <c r="A170" s="6">
        <v>1779.61585700662</v>
      </c>
      <c r="B170" s="6">
        <v>279.50293499999998</v>
      </c>
      <c r="C170" s="10">
        <v>1990.0383999999999</v>
      </c>
      <c r="D170" s="10">
        <v>349.84899999999999</v>
      </c>
      <c r="E170" s="2">
        <v>1914</v>
      </c>
      <c r="F170" s="2">
        <v>850</v>
      </c>
      <c r="G170" s="3">
        <f t="shared" si="38"/>
        <v>1.3324694835680753</v>
      </c>
      <c r="H170" s="3">
        <f t="shared" si="38"/>
        <v>1.9313356994256092</v>
      </c>
      <c r="I170" s="3">
        <f t="shared" si="38"/>
        <v>2.5246427624378618</v>
      </c>
      <c r="J170" s="3">
        <f t="shared" si="38"/>
        <v>1.1268451092435212</v>
      </c>
      <c r="K170" s="3">
        <f t="shared" si="38"/>
        <v>0.10438523641169614</v>
      </c>
      <c r="L170" s="3">
        <f t="shared" si="30"/>
        <v>282.01967829108679</v>
      </c>
      <c r="M170" s="3">
        <v>0</v>
      </c>
      <c r="N170" s="3">
        <f t="shared" si="35"/>
        <v>1.3324694835680753</v>
      </c>
      <c r="O170" s="3">
        <f t="shared" si="31"/>
        <v>1.9313356994256092</v>
      </c>
      <c r="P170" s="3">
        <f t="shared" si="32"/>
        <v>2.5246427624378618</v>
      </c>
      <c r="Q170" s="3">
        <f t="shared" si="33"/>
        <v>1.1268451092435212</v>
      </c>
      <c r="R170" s="3">
        <f t="shared" si="34"/>
        <v>0.10438523641169614</v>
      </c>
      <c r="S170" s="3">
        <f t="shared" si="36"/>
        <v>282.01967829108679</v>
      </c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1:38" x14ac:dyDescent="0.25">
      <c r="A171" s="6">
        <v>1773.7353531166873</v>
      </c>
      <c r="B171" s="6">
        <v>277.78342000000004</v>
      </c>
      <c r="C171" s="10">
        <v>1990.1233</v>
      </c>
      <c r="D171" s="10">
        <v>349.89400000000001</v>
      </c>
      <c r="E171" s="2">
        <v>1915</v>
      </c>
      <c r="F171" s="2">
        <v>838</v>
      </c>
      <c r="G171" s="3">
        <f t="shared" si="38"/>
        <v>1.3843474178403756</v>
      </c>
      <c r="H171" s="3">
        <f t="shared" si="38"/>
        <v>2.0058347437433817</v>
      </c>
      <c r="I171" s="3">
        <f t="shared" si="38"/>
        <v>2.6184549828714911</v>
      </c>
      <c r="J171" s="3">
        <f t="shared" si="38"/>
        <v>1.1622372490058914</v>
      </c>
      <c r="K171" s="3">
        <f t="shared" si="38"/>
        <v>0.10321894959143024</v>
      </c>
      <c r="L171" s="3">
        <f t="shared" si="30"/>
        <v>282.27409334305258</v>
      </c>
      <c r="M171" s="3">
        <v>0</v>
      </c>
      <c r="N171" s="3">
        <f t="shared" si="35"/>
        <v>1.3843474178403756</v>
      </c>
      <c r="O171" s="3">
        <f t="shared" si="31"/>
        <v>2.0058347437433817</v>
      </c>
      <c r="P171" s="3">
        <f t="shared" si="32"/>
        <v>2.6184549828714911</v>
      </c>
      <c r="Q171" s="3">
        <f t="shared" si="33"/>
        <v>1.1622372490058914</v>
      </c>
      <c r="R171" s="3">
        <f t="shared" si="34"/>
        <v>0.10321894959143024</v>
      </c>
      <c r="S171" s="3">
        <f t="shared" si="36"/>
        <v>282.27409334305258</v>
      </c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1:38" x14ac:dyDescent="0.25">
      <c r="A172" s="6">
        <v>1763.4988310826725</v>
      </c>
      <c r="B172" s="6">
        <v>276.32003500000002</v>
      </c>
      <c r="C172" s="10">
        <v>1990.2</v>
      </c>
      <c r="D172" s="10">
        <v>350.05500000000001</v>
      </c>
      <c r="E172" s="2">
        <v>1916</v>
      </c>
      <c r="F172" s="2">
        <v>901</v>
      </c>
      <c r="G172" s="3">
        <f t="shared" si="38"/>
        <v>1.435492957746479</v>
      </c>
      <c r="H172" s="3">
        <f t="shared" si="38"/>
        <v>2.079002078399375</v>
      </c>
      <c r="I172" s="3">
        <f t="shared" si="38"/>
        <v>2.7092051810021838</v>
      </c>
      <c r="J172" s="3">
        <f t="shared" si="38"/>
        <v>1.1941990963871632</v>
      </c>
      <c r="K172" s="3">
        <f t="shared" si="38"/>
        <v>0.10194818059523007</v>
      </c>
      <c r="L172" s="3">
        <f t="shared" si="30"/>
        <v>282.51984749413043</v>
      </c>
      <c r="M172" s="3">
        <v>0</v>
      </c>
      <c r="N172" s="3">
        <f t="shared" si="35"/>
        <v>1.435492957746479</v>
      </c>
      <c r="O172" s="3">
        <f t="shared" si="31"/>
        <v>2.079002078399375</v>
      </c>
      <c r="P172" s="3">
        <f t="shared" si="32"/>
        <v>2.7092051810021838</v>
      </c>
      <c r="Q172" s="3">
        <f t="shared" si="33"/>
        <v>1.1941990963871632</v>
      </c>
      <c r="R172" s="3">
        <f t="shared" si="34"/>
        <v>0.10194818059523007</v>
      </c>
      <c r="S172" s="3">
        <f t="shared" si="36"/>
        <v>282.51984749413043</v>
      </c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1:38" x14ac:dyDescent="0.25">
      <c r="A173" s="6">
        <v>1762.8144271076649</v>
      </c>
      <c r="B173" s="6">
        <v>276.74540000000002</v>
      </c>
      <c r="C173" s="10">
        <v>1990.2849000000001</v>
      </c>
      <c r="D173" s="10">
        <v>350.35</v>
      </c>
      <c r="E173" s="2">
        <v>1917</v>
      </c>
      <c r="F173" s="2">
        <v>955</v>
      </c>
      <c r="G173" s="3">
        <f t="shared" si="38"/>
        <v>1.4904835680751174</v>
      </c>
      <c r="H173" s="3">
        <f t="shared" si="38"/>
        <v>2.1578836204878131</v>
      </c>
      <c r="I173" s="3">
        <f t="shared" si="38"/>
        <v>2.80820206281299</v>
      </c>
      <c r="J173" s="3">
        <f t="shared" si="38"/>
        <v>1.2317294301081356</v>
      </c>
      <c r="K173" s="3">
        <f t="shared" si="38"/>
        <v>0.10413516671649567</v>
      </c>
      <c r="L173" s="3">
        <f t="shared" si="30"/>
        <v>282.79243384820057</v>
      </c>
      <c r="M173" s="3">
        <v>0</v>
      </c>
      <c r="N173" s="3">
        <f t="shared" si="35"/>
        <v>1.4904835680751174</v>
      </c>
      <c r="O173" s="3">
        <f t="shared" si="31"/>
        <v>2.1578836204878131</v>
      </c>
      <c r="P173" s="3">
        <f t="shared" si="32"/>
        <v>2.80820206281299</v>
      </c>
      <c r="Q173" s="3">
        <f t="shared" si="33"/>
        <v>1.2317294301081356</v>
      </c>
      <c r="R173" s="3">
        <f t="shared" si="34"/>
        <v>0.10413516671649567</v>
      </c>
      <c r="S173" s="3">
        <f t="shared" si="36"/>
        <v>282.79243384820057</v>
      </c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1:38" x14ac:dyDescent="0.25">
      <c r="A174" s="6">
        <v>1752.2200533292632</v>
      </c>
      <c r="B174" s="6">
        <v>277.24315000000001</v>
      </c>
      <c r="C174" s="10">
        <v>1990.3670999999999</v>
      </c>
      <c r="D174" s="10">
        <v>350.61200000000002</v>
      </c>
      <c r="E174" s="2">
        <v>1918</v>
      </c>
      <c r="F174" s="2">
        <v>936</v>
      </c>
      <c r="G174" s="3">
        <f t="shared" si="38"/>
        <v>1.5487699530516432</v>
      </c>
      <c r="H174" s="3">
        <f t="shared" si="38"/>
        <v>2.2416185796306625</v>
      </c>
      <c r="I174" s="3">
        <f t="shared" si="38"/>
        <v>2.9139828235603726</v>
      </c>
      <c r="J174" s="3">
        <f t="shared" si="38"/>
        <v>1.2734538020225656</v>
      </c>
      <c r="K174" s="3">
        <f t="shared" si="38"/>
        <v>0.1079968521190149</v>
      </c>
      <c r="L174" s="3">
        <f t="shared" si="30"/>
        <v>283.08582201038428</v>
      </c>
      <c r="M174" s="3">
        <v>0</v>
      </c>
      <c r="N174" s="3">
        <f t="shared" si="35"/>
        <v>1.5487699530516432</v>
      </c>
      <c r="O174" s="3">
        <f t="shared" si="31"/>
        <v>2.2416185796306625</v>
      </c>
      <c r="P174" s="3">
        <f t="shared" si="32"/>
        <v>2.9139828235603726</v>
      </c>
      <c r="Q174" s="3">
        <f t="shared" si="33"/>
        <v>1.2734538020225656</v>
      </c>
      <c r="R174" s="3">
        <f t="shared" si="34"/>
        <v>0.1079968521190149</v>
      </c>
      <c r="S174" s="3">
        <f t="shared" si="36"/>
        <v>283.08582201038428</v>
      </c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1:38" x14ac:dyDescent="0.25">
      <c r="A175" s="6">
        <v>1752.0162762002508</v>
      </c>
      <c r="B175" s="6">
        <v>276.38972000000001</v>
      </c>
      <c r="C175" s="10">
        <v>1990.4521</v>
      </c>
      <c r="D175" s="10">
        <v>350.892</v>
      </c>
      <c r="E175" s="2">
        <v>1919</v>
      </c>
      <c r="F175" s="2">
        <v>806</v>
      </c>
      <c r="G175" s="3">
        <f t="shared" si="38"/>
        <v>1.6058967136150235</v>
      </c>
      <c r="H175" s="3">
        <f t="shared" si="38"/>
        <v>2.3233391438385951</v>
      </c>
      <c r="I175" s="3">
        <f t="shared" si="38"/>
        <v>3.0154892696928255</v>
      </c>
      <c r="J175" s="3">
        <f t="shared" si="38"/>
        <v>1.3105645447965375</v>
      </c>
      <c r="K175" s="3">
        <f t="shared" si="38"/>
        <v>0.10944706393446482</v>
      </c>
      <c r="L175" s="3">
        <f t="shared" si="30"/>
        <v>283.36473673587744</v>
      </c>
      <c r="M175" s="3">
        <v>0</v>
      </c>
      <c r="N175" s="3">
        <f t="shared" si="35"/>
        <v>1.6058967136150235</v>
      </c>
      <c r="O175" s="3">
        <f t="shared" si="31"/>
        <v>2.3233391438385951</v>
      </c>
      <c r="P175" s="3">
        <f t="shared" si="32"/>
        <v>3.0154892696928255</v>
      </c>
      <c r="Q175" s="3">
        <f t="shared" si="33"/>
        <v>1.3105645447965375</v>
      </c>
      <c r="R175" s="3">
        <f t="shared" si="34"/>
        <v>0.10944706393446482</v>
      </c>
      <c r="S175" s="3">
        <f t="shared" si="36"/>
        <v>283.36473673587744</v>
      </c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spans="1:38" x14ac:dyDescent="0.25">
      <c r="A176" s="6">
        <v>1749.2367976916082</v>
      </c>
      <c r="B176" s="6">
        <v>276.85988249999997</v>
      </c>
      <c r="C176" s="10">
        <v>1990.5342000000001</v>
      </c>
      <c r="D176" s="10">
        <v>351.37400000000002</v>
      </c>
      <c r="E176" s="2">
        <v>1920</v>
      </c>
      <c r="F176" s="2">
        <v>932</v>
      </c>
      <c r="G176" s="3">
        <f t="shared" si="38"/>
        <v>1.6550892018779344</v>
      </c>
      <c r="H176" s="3">
        <f t="shared" si="38"/>
        <v>2.3926283195610387</v>
      </c>
      <c r="I176" s="3">
        <f t="shared" si="38"/>
        <v>3.0961027173556288</v>
      </c>
      <c r="J176" s="3">
        <f t="shared" si="38"/>
        <v>1.3302970515441805</v>
      </c>
      <c r="K176" s="3">
        <f t="shared" si="38"/>
        <v>0.10422337547863618</v>
      </c>
      <c r="L176" s="3">
        <f t="shared" si="30"/>
        <v>283.57834066581739</v>
      </c>
      <c r="M176" s="3">
        <v>0</v>
      </c>
      <c r="N176" s="3">
        <f t="shared" si="35"/>
        <v>1.6550892018779344</v>
      </c>
      <c r="O176" s="3">
        <f t="shared" si="31"/>
        <v>2.3926283195610387</v>
      </c>
      <c r="P176" s="3">
        <f t="shared" si="32"/>
        <v>3.0961027173556288</v>
      </c>
      <c r="Q176" s="3">
        <f t="shared" si="33"/>
        <v>1.3302970515441805</v>
      </c>
      <c r="R176" s="3">
        <f t="shared" si="34"/>
        <v>0.10422337547863618</v>
      </c>
      <c r="S176" s="3">
        <f t="shared" si="36"/>
        <v>283.57834066581739</v>
      </c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spans="1:38" x14ac:dyDescent="0.25">
      <c r="A177" s="6">
        <v>1742.7269730444052</v>
      </c>
      <c r="B177" s="6">
        <v>276.73814500000003</v>
      </c>
      <c r="C177" s="10">
        <v>1990.6192000000001</v>
      </c>
      <c r="D177" s="10">
        <v>351.73599999999999</v>
      </c>
      <c r="E177" s="2">
        <v>1921</v>
      </c>
      <c r="F177" s="2">
        <v>803</v>
      </c>
      <c r="G177" s="3">
        <f t="shared" si="38"/>
        <v>1.7119718309859155</v>
      </c>
      <c r="H177" s="3">
        <f t="shared" si="38"/>
        <v>2.4735578646048544</v>
      </c>
      <c r="I177" s="3">
        <f t="shared" si="38"/>
        <v>3.1945636991389357</v>
      </c>
      <c r="J177" s="3">
        <f t="shared" si="38"/>
        <v>1.3636910346118345</v>
      </c>
      <c r="K177" s="3">
        <f t="shared" si="38"/>
        <v>0.10697054123113564</v>
      </c>
      <c r="L177" s="3">
        <f t="shared" si="30"/>
        <v>283.85075497057267</v>
      </c>
      <c r="M177" s="3">
        <v>0</v>
      </c>
      <c r="N177" s="3">
        <f t="shared" si="35"/>
        <v>1.7119718309859155</v>
      </c>
      <c r="O177" s="3">
        <f t="shared" si="31"/>
        <v>2.4735578646048544</v>
      </c>
      <c r="P177" s="3">
        <f t="shared" si="32"/>
        <v>3.1945636991389357</v>
      </c>
      <c r="Q177" s="3">
        <f t="shared" si="33"/>
        <v>1.3636910346118345</v>
      </c>
      <c r="R177" s="3">
        <f t="shared" si="34"/>
        <v>0.10697054123113564</v>
      </c>
      <c r="S177" s="3">
        <f t="shared" si="36"/>
        <v>283.85075497057267</v>
      </c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spans="1:38" x14ac:dyDescent="0.25">
      <c r="A178" s="6">
        <v>1734.0939348733066</v>
      </c>
      <c r="B178" s="6">
        <v>278.23139500000002</v>
      </c>
      <c r="C178" s="10">
        <v>1990.7040999999999</v>
      </c>
      <c r="D178" s="10">
        <v>351.77300000000002</v>
      </c>
      <c r="E178" s="2">
        <v>1922</v>
      </c>
      <c r="F178" s="2">
        <v>845</v>
      </c>
      <c r="G178" s="3">
        <f t="shared" si="38"/>
        <v>1.760981220657277</v>
      </c>
      <c r="H178" s="3">
        <f t="shared" si="38"/>
        <v>2.5421520939941673</v>
      </c>
      <c r="I178" s="3">
        <f t="shared" si="38"/>
        <v>3.27232279529257</v>
      </c>
      <c r="J178" s="3">
        <f t="shared" si="38"/>
        <v>1.3800364793422475</v>
      </c>
      <c r="K178" s="3">
        <f t="shared" si="38"/>
        <v>0.10258044345917008</v>
      </c>
      <c r="L178" s="3">
        <f t="shared" si="30"/>
        <v>284.05807303274543</v>
      </c>
      <c r="M178" s="3">
        <v>0</v>
      </c>
      <c r="N178" s="3">
        <f t="shared" si="35"/>
        <v>1.760981220657277</v>
      </c>
      <c r="O178" s="3">
        <f t="shared" si="31"/>
        <v>2.5421520939941673</v>
      </c>
      <c r="P178" s="3">
        <f t="shared" si="32"/>
        <v>3.27232279529257</v>
      </c>
      <c r="Q178" s="3">
        <f t="shared" si="33"/>
        <v>1.3800364793422475</v>
      </c>
      <c r="R178" s="3">
        <f t="shared" si="34"/>
        <v>0.10258044345917008</v>
      </c>
      <c r="S178" s="3">
        <f t="shared" si="36"/>
        <v>284.05807303274543</v>
      </c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spans="1:38" x14ac:dyDescent="0.25">
      <c r="A179" s="6">
        <v>1722.9403332482652</v>
      </c>
      <c r="B179" s="6">
        <v>277.54180000000002</v>
      </c>
      <c r="C179" s="10">
        <v>1990.7863</v>
      </c>
      <c r="D179" s="10">
        <v>351.78399999999999</v>
      </c>
      <c r="E179" s="2">
        <v>1923</v>
      </c>
      <c r="F179" s="2">
        <v>970</v>
      </c>
      <c r="G179" s="3">
        <f t="shared" si="38"/>
        <v>1.8125539906103287</v>
      </c>
      <c r="H179" s="3">
        <f t="shared" si="38"/>
        <v>2.6145012805793315</v>
      </c>
      <c r="I179" s="3">
        <f t="shared" si="38"/>
        <v>3.3553480201207977</v>
      </c>
      <c r="J179" s="3">
        <f t="shared" si="38"/>
        <v>1.4003777376677067</v>
      </c>
      <c r="K179" s="3">
        <f t="shared" si="38"/>
        <v>0.10188954554725234</v>
      </c>
      <c r="L179" s="3">
        <f t="shared" si="30"/>
        <v>284.28467057452542</v>
      </c>
      <c r="M179" s="3">
        <v>0</v>
      </c>
      <c r="N179" s="3">
        <f t="shared" si="35"/>
        <v>1.8125539906103287</v>
      </c>
      <c r="O179" s="3">
        <f t="shared" si="31"/>
        <v>2.6145012805793315</v>
      </c>
      <c r="P179" s="3">
        <f t="shared" si="32"/>
        <v>3.3553480201207977</v>
      </c>
      <c r="Q179" s="3">
        <f t="shared" si="33"/>
        <v>1.4003777376677067</v>
      </c>
      <c r="R179" s="3">
        <f t="shared" si="34"/>
        <v>0.10188954554725234</v>
      </c>
      <c r="S179" s="3">
        <f t="shared" si="36"/>
        <v>284.28467057452542</v>
      </c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spans="1:38" x14ac:dyDescent="0.25">
      <c r="A180" s="6">
        <v>1722.7948339536329</v>
      </c>
      <c r="B180" s="6">
        <v>276.93724500000002</v>
      </c>
      <c r="C180" s="10">
        <v>1990.8712</v>
      </c>
      <c r="D180" s="10">
        <v>351.80799999999999</v>
      </c>
      <c r="E180" s="2">
        <v>1924</v>
      </c>
      <c r="F180" s="2">
        <v>963</v>
      </c>
      <c r="G180" s="3">
        <f t="shared" si="38"/>
        <v>1.871755868544601</v>
      </c>
      <c r="H180" s="3">
        <f t="shared" si="38"/>
        <v>2.6983885215908772</v>
      </c>
      <c r="I180" s="3">
        <f t="shared" si="38"/>
        <v>3.4560381719692193</v>
      </c>
      <c r="J180" s="3">
        <f t="shared" si="38"/>
        <v>1.434228325357344</v>
      </c>
      <c r="K180" s="3">
        <f t="shared" si="38"/>
        <v>0.10733903938188176</v>
      </c>
      <c r="L180" s="3">
        <f t="shared" si="30"/>
        <v>284.56774992684393</v>
      </c>
      <c r="M180" s="3">
        <v>0</v>
      </c>
      <c r="N180" s="3">
        <f t="shared" si="35"/>
        <v>1.871755868544601</v>
      </c>
      <c r="O180" s="3">
        <f t="shared" si="31"/>
        <v>2.6983885215908772</v>
      </c>
      <c r="P180" s="3">
        <f t="shared" si="32"/>
        <v>3.4560381719692193</v>
      </c>
      <c r="Q180" s="3">
        <f t="shared" si="33"/>
        <v>1.434228325357344</v>
      </c>
      <c r="R180" s="3">
        <f t="shared" si="34"/>
        <v>0.10733903938188176</v>
      </c>
      <c r="S180" s="3">
        <f t="shared" si="36"/>
        <v>284.56774992684393</v>
      </c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1:38" x14ac:dyDescent="0.25">
      <c r="A181" s="6">
        <v>1694.0641586920481</v>
      </c>
      <c r="B181" s="6">
        <v>276.54630000000003</v>
      </c>
      <c r="C181" s="10">
        <v>1990.9534000000001</v>
      </c>
      <c r="D181" s="10">
        <v>351.61399999999998</v>
      </c>
      <c r="E181" s="2">
        <v>1925</v>
      </c>
      <c r="F181" s="2">
        <v>975</v>
      </c>
      <c r="G181" s="3">
        <f t="shared" si="38"/>
        <v>1.9305305164319249</v>
      </c>
      <c r="H181" s="3">
        <f t="shared" si="38"/>
        <v>2.7813877092989121</v>
      </c>
      <c r="I181" s="3">
        <f t="shared" si="38"/>
        <v>3.5543251553920627</v>
      </c>
      <c r="J181" s="3">
        <f t="shared" si="38"/>
        <v>1.4653235391494759</v>
      </c>
      <c r="K181" s="3">
        <f t="shared" si="38"/>
        <v>0.11031568597484689</v>
      </c>
      <c r="L181" s="3">
        <f t="shared" si="30"/>
        <v>284.84188260624722</v>
      </c>
      <c r="M181" s="3">
        <v>0</v>
      </c>
      <c r="N181" s="3">
        <f t="shared" si="35"/>
        <v>1.9305305164319249</v>
      </c>
      <c r="O181" s="3">
        <f t="shared" si="31"/>
        <v>2.7813877092989121</v>
      </c>
      <c r="P181" s="3">
        <f t="shared" si="32"/>
        <v>3.5543251553920627</v>
      </c>
      <c r="Q181" s="3">
        <f t="shared" si="33"/>
        <v>1.4653235391494759</v>
      </c>
      <c r="R181" s="3">
        <f t="shared" si="34"/>
        <v>0.11031568597484689</v>
      </c>
      <c r="S181" s="3">
        <f t="shared" si="36"/>
        <v>284.84188260624722</v>
      </c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spans="1:38" x14ac:dyDescent="0.25">
      <c r="A182" s="6">
        <v>1689.5911247320805</v>
      </c>
      <c r="B182" s="6">
        <v>276.25035000000003</v>
      </c>
      <c r="C182" s="10">
        <v>1991.0383999999999</v>
      </c>
      <c r="D182" s="10">
        <v>351.45400000000001</v>
      </c>
      <c r="E182" s="2">
        <v>1926</v>
      </c>
      <c r="F182" s="2">
        <v>983</v>
      </c>
      <c r="G182" s="3">
        <f t="shared" si="38"/>
        <v>1.990037558685446</v>
      </c>
      <c r="H182" s="3">
        <f t="shared" si="38"/>
        <v>2.8652853243233127</v>
      </c>
      <c r="I182" s="3">
        <f t="shared" si="38"/>
        <v>3.6530956872899423</v>
      </c>
      <c r="J182" s="3">
        <f t="shared" si="38"/>
        <v>1.496050831840728</v>
      </c>
      <c r="K182" s="3">
        <f t="shared" si="38"/>
        <v>0.11268449367829952</v>
      </c>
      <c r="L182" s="3">
        <f t="shared" si="30"/>
        <v>285.11715389581775</v>
      </c>
      <c r="M182" s="3">
        <v>0</v>
      </c>
      <c r="N182" s="3">
        <f t="shared" si="35"/>
        <v>1.990037558685446</v>
      </c>
      <c r="O182" s="3">
        <f t="shared" si="31"/>
        <v>2.8652853243233127</v>
      </c>
      <c r="P182" s="3">
        <f t="shared" si="32"/>
        <v>3.6530956872899423</v>
      </c>
      <c r="Q182" s="3">
        <f t="shared" si="33"/>
        <v>1.496050831840728</v>
      </c>
      <c r="R182" s="3">
        <f t="shared" si="34"/>
        <v>0.11268449367829952</v>
      </c>
      <c r="S182" s="3">
        <f t="shared" si="36"/>
        <v>285.11715389581775</v>
      </c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spans="1:38" x14ac:dyDescent="0.25">
      <c r="A183" s="6">
        <v>1681.8876961189101</v>
      </c>
      <c r="B183" s="6">
        <v>275.91913500000004</v>
      </c>
      <c r="C183" s="10">
        <v>1991.1233</v>
      </c>
      <c r="D183" s="10">
        <v>351.55099999999999</v>
      </c>
      <c r="E183" s="2">
        <v>1927</v>
      </c>
      <c r="F183" s="2">
        <v>1062</v>
      </c>
      <c r="G183" s="3">
        <f t="shared" ref="G183:K198" si="39">G182*(1-G$5)+G$4*$F182*$L$4/1000</f>
        <v>2.0500328638497654</v>
      </c>
      <c r="H183" s="3">
        <f t="shared" si="39"/>
        <v>2.9497033082092088</v>
      </c>
      <c r="I183" s="3">
        <f t="shared" si="39"/>
        <v>3.7517423382102733</v>
      </c>
      <c r="J183" s="3">
        <f t="shared" si="39"/>
        <v>1.5259617380388282</v>
      </c>
      <c r="K183" s="3">
        <f t="shared" si="39"/>
        <v>0.11449683503186711</v>
      </c>
      <c r="L183" s="3">
        <f t="shared" si="30"/>
        <v>285.39193708333994</v>
      </c>
      <c r="M183" s="3">
        <v>0</v>
      </c>
      <c r="N183" s="3">
        <f t="shared" si="35"/>
        <v>2.0500328638497654</v>
      </c>
      <c r="O183" s="3">
        <f t="shared" si="31"/>
        <v>2.9497033082092088</v>
      </c>
      <c r="P183" s="3">
        <f t="shared" si="32"/>
        <v>3.7517423382102733</v>
      </c>
      <c r="Q183" s="3">
        <f t="shared" si="33"/>
        <v>1.5259617380388282</v>
      </c>
      <c r="R183" s="3">
        <f t="shared" si="34"/>
        <v>0.11449683503186711</v>
      </c>
      <c r="S183" s="3">
        <f t="shared" si="36"/>
        <v>285.39193708333994</v>
      </c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spans="1:38" x14ac:dyDescent="0.25">
      <c r="A184" s="6">
        <v>1649.1941028937104</v>
      </c>
      <c r="B184" s="6">
        <v>277.24315000000001</v>
      </c>
      <c r="C184" s="10">
        <v>1991.2</v>
      </c>
      <c r="D184" s="10">
        <v>351.70499999999998</v>
      </c>
      <c r="E184" s="2">
        <v>1928</v>
      </c>
      <c r="F184" s="2">
        <v>1065</v>
      </c>
      <c r="G184" s="3">
        <f t="shared" si="39"/>
        <v>2.1148497652582159</v>
      </c>
      <c r="H184" s="3">
        <f t="shared" si="39"/>
        <v>3.0413068960729701</v>
      </c>
      <c r="I184" s="3">
        <f t="shared" si="39"/>
        <v>3.860933437626501</v>
      </c>
      <c r="J184" s="3">
        <f t="shared" si="39"/>
        <v>1.5634362286708627</v>
      </c>
      <c r="K184" s="3">
        <f t="shared" si="39"/>
        <v>0.11930499581646439</v>
      </c>
      <c r="L184" s="3">
        <f t="shared" si="30"/>
        <v>285.69983132344504</v>
      </c>
      <c r="M184" s="3">
        <v>0</v>
      </c>
      <c r="N184" s="3">
        <f t="shared" si="35"/>
        <v>2.1148497652582159</v>
      </c>
      <c r="O184" s="3">
        <f t="shared" si="31"/>
        <v>3.0413068960729701</v>
      </c>
      <c r="P184" s="3">
        <f t="shared" si="32"/>
        <v>3.860933437626501</v>
      </c>
      <c r="Q184" s="3">
        <f t="shared" si="33"/>
        <v>1.5634362286708627</v>
      </c>
      <c r="R184" s="3">
        <f t="shared" si="34"/>
        <v>0.11930499581646439</v>
      </c>
      <c r="S184" s="3">
        <f t="shared" si="36"/>
        <v>285.69983132344504</v>
      </c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1:38" x14ac:dyDescent="0.25">
      <c r="A185" s="6">
        <v>1640.0803605579961</v>
      </c>
      <c r="B185" s="6">
        <v>276.61868500000003</v>
      </c>
      <c r="C185" s="10">
        <v>1991.2849000000001</v>
      </c>
      <c r="D185" s="10">
        <v>351.87900000000002</v>
      </c>
      <c r="E185" s="2">
        <v>1929</v>
      </c>
      <c r="F185" s="2">
        <v>1145</v>
      </c>
      <c r="G185" s="3">
        <f t="shared" si="39"/>
        <v>2.1798497652582158</v>
      </c>
      <c r="H185" s="3">
        <f t="shared" si="39"/>
        <v>3.1329401698684665</v>
      </c>
      <c r="I185" s="3">
        <f t="shared" si="39"/>
        <v>3.9691096110810098</v>
      </c>
      <c r="J185" s="3">
        <f t="shared" si="39"/>
        <v>1.5991220321435056</v>
      </c>
      <c r="K185" s="3">
        <f t="shared" si="39"/>
        <v>0.12236213781957313</v>
      </c>
      <c r="L185" s="3">
        <f t="shared" si="30"/>
        <v>286.00338371617079</v>
      </c>
      <c r="M185" s="3">
        <v>0</v>
      </c>
      <c r="N185" s="3">
        <f t="shared" si="35"/>
        <v>2.1798497652582158</v>
      </c>
      <c r="O185" s="3">
        <f t="shared" si="31"/>
        <v>3.1329401698684665</v>
      </c>
      <c r="P185" s="3">
        <f t="shared" si="32"/>
        <v>3.9691096110810098</v>
      </c>
      <c r="Q185" s="3">
        <f t="shared" si="33"/>
        <v>1.5991220321435056</v>
      </c>
      <c r="R185" s="3">
        <f t="shared" si="34"/>
        <v>0.12236213781957313</v>
      </c>
      <c r="S185" s="3">
        <f t="shared" si="36"/>
        <v>286.00338371617079</v>
      </c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1:38" x14ac:dyDescent="0.25">
      <c r="A186" s="6">
        <v>1628.9303455233619</v>
      </c>
      <c r="B186" s="6">
        <v>274.49826999999999</v>
      </c>
      <c r="C186" s="10">
        <v>1991.3670999999999</v>
      </c>
      <c r="D186" s="10">
        <v>352.28300000000002</v>
      </c>
      <c r="E186" s="2">
        <v>1930</v>
      </c>
      <c r="F186" s="2">
        <v>1053</v>
      </c>
      <c r="G186" s="3">
        <f t="shared" si="39"/>
        <v>2.2497323943661969</v>
      </c>
      <c r="H186" s="3">
        <f t="shared" si="39"/>
        <v>3.2318330948771683</v>
      </c>
      <c r="I186" s="3">
        <f t="shared" si="39"/>
        <v>4.0878525566525203</v>
      </c>
      <c r="J186" s="3">
        <f t="shared" si="39"/>
        <v>1.6421588892162458</v>
      </c>
      <c r="K186" s="3">
        <f t="shared" si="39"/>
        <v>0.1279722567201548</v>
      </c>
      <c r="L186" s="3">
        <f t="shared" si="30"/>
        <v>286.3395491918323</v>
      </c>
      <c r="M186" s="3">
        <v>0</v>
      </c>
      <c r="N186" s="3">
        <f t="shared" si="35"/>
        <v>2.2497323943661969</v>
      </c>
      <c r="O186" s="3">
        <f t="shared" si="31"/>
        <v>3.2318330948771683</v>
      </c>
      <c r="P186" s="3">
        <f t="shared" si="32"/>
        <v>4.0878525566525203</v>
      </c>
      <c r="Q186" s="3">
        <f t="shared" si="33"/>
        <v>1.6421588892162458</v>
      </c>
      <c r="R186" s="3">
        <f t="shared" si="34"/>
        <v>0.1279722567201548</v>
      </c>
      <c r="S186" s="3">
        <f t="shared" si="36"/>
        <v>286.3395491918323</v>
      </c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spans="1:38" x14ac:dyDescent="0.25">
      <c r="A187" s="6">
        <v>1610.4072095287759</v>
      </c>
      <c r="B187" s="6">
        <v>271.83033</v>
      </c>
      <c r="C187" s="10">
        <v>1991.4521</v>
      </c>
      <c r="D187" s="10">
        <v>352.654</v>
      </c>
      <c r="E187" s="2">
        <v>1931</v>
      </c>
      <c r="F187" s="2">
        <v>940</v>
      </c>
      <c r="G187" s="3">
        <f t="shared" si="39"/>
        <v>2.3139999999999996</v>
      </c>
      <c r="H187" s="3">
        <f t="shared" si="39"/>
        <v>3.3218154648397449</v>
      </c>
      <c r="I187" s="3">
        <f t="shared" si="39"/>
        <v>4.1911800650307578</v>
      </c>
      <c r="J187" s="3">
        <f t="shared" si="39"/>
        <v>1.6719390638803255</v>
      </c>
      <c r="K187" s="3">
        <f t="shared" si="39"/>
        <v>0.12705571701169985</v>
      </c>
      <c r="L187" s="3">
        <f t="shared" si="30"/>
        <v>286.62599031076252</v>
      </c>
      <c r="M187" s="3">
        <v>0</v>
      </c>
      <c r="N187" s="3">
        <f t="shared" si="35"/>
        <v>2.3139999999999996</v>
      </c>
      <c r="O187" s="3">
        <f t="shared" si="31"/>
        <v>3.3218154648397449</v>
      </c>
      <c r="P187" s="3">
        <f t="shared" si="32"/>
        <v>4.1911800650307578</v>
      </c>
      <c r="Q187" s="3">
        <f t="shared" si="33"/>
        <v>1.6719390638803255</v>
      </c>
      <c r="R187" s="3">
        <f t="shared" si="34"/>
        <v>0.12705571701169985</v>
      </c>
      <c r="S187" s="3">
        <f t="shared" si="36"/>
        <v>286.62599031076252</v>
      </c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spans="1:38" x14ac:dyDescent="0.25">
      <c r="A188" s="6">
        <v>1603.4209810085183</v>
      </c>
      <c r="B188" s="6">
        <v>274.25664999999998</v>
      </c>
      <c r="C188" s="10">
        <v>1991.5342000000001</v>
      </c>
      <c r="D188" s="10">
        <v>352.86</v>
      </c>
      <c r="E188" s="2">
        <v>1932</v>
      </c>
      <c r="F188" s="2">
        <v>847</v>
      </c>
      <c r="G188" s="3">
        <f t="shared" si="39"/>
        <v>2.371370892018779</v>
      </c>
      <c r="H188" s="3">
        <f t="shared" si="39"/>
        <v>3.4009399619736334</v>
      </c>
      <c r="I188" s="3">
        <f t="shared" si="39"/>
        <v>4.2761441221306207</v>
      </c>
      <c r="J188" s="3">
        <f t="shared" si="39"/>
        <v>1.6867550799922717</v>
      </c>
      <c r="K188" s="3">
        <f t="shared" si="39"/>
        <v>0.12119464325842901</v>
      </c>
      <c r="L188" s="3">
        <f t="shared" si="30"/>
        <v>286.85640469937374</v>
      </c>
      <c r="M188" s="3">
        <v>0</v>
      </c>
      <c r="N188" s="3">
        <f t="shared" si="35"/>
        <v>2.371370892018779</v>
      </c>
      <c r="O188" s="3">
        <f t="shared" si="31"/>
        <v>3.4009399619736334</v>
      </c>
      <c r="P188" s="3">
        <f t="shared" si="32"/>
        <v>4.2761441221306207</v>
      </c>
      <c r="Q188" s="3">
        <f t="shared" si="33"/>
        <v>1.6867550799922717</v>
      </c>
      <c r="R188" s="3">
        <f t="shared" si="34"/>
        <v>0.12119464325842901</v>
      </c>
      <c r="S188" s="3">
        <f t="shared" si="36"/>
        <v>286.85640469937374</v>
      </c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spans="1:38" x14ac:dyDescent="0.25">
      <c r="A189" s="6">
        <v>1591.1074635134278</v>
      </c>
      <c r="B189" s="6">
        <v>278.65676000000002</v>
      </c>
      <c r="C189" s="10">
        <v>1991.6192000000001</v>
      </c>
      <c r="D189" s="10">
        <v>353.19099999999997</v>
      </c>
      <c r="E189" s="2">
        <v>1933</v>
      </c>
      <c r="F189" s="2">
        <v>893</v>
      </c>
      <c r="G189" s="3">
        <f t="shared" si="39"/>
        <v>2.4230657276995302</v>
      </c>
      <c r="H189" s="3">
        <f t="shared" si="39"/>
        <v>3.4711143908839301</v>
      </c>
      <c r="I189" s="3">
        <f t="shared" si="39"/>
        <v>4.3459959083408819</v>
      </c>
      <c r="J189" s="3">
        <f t="shared" si="39"/>
        <v>1.6898092107254004</v>
      </c>
      <c r="K189" s="3">
        <f t="shared" si="39"/>
        <v>0.11327352514513464</v>
      </c>
      <c r="L189" s="3">
        <f t="shared" si="30"/>
        <v>287.04325876279489</v>
      </c>
      <c r="M189" s="3">
        <v>0</v>
      </c>
      <c r="N189" s="3">
        <f t="shared" si="35"/>
        <v>2.4230657276995302</v>
      </c>
      <c r="O189" s="3">
        <f t="shared" si="31"/>
        <v>3.4711143908839301</v>
      </c>
      <c r="P189" s="3">
        <f t="shared" si="32"/>
        <v>4.3459959083408819</v>
      </c>
      <c r="Q189" s="3">
        <f t="shared" si="33"/>
        <v>1.6898092107254004</v>
      </c>
      <c r="R189" s="3">
        <f t="shared" si="34"/>
        <v>0.11327352514513464</v>
      </c>
      <c r="S189" s="3">
        <f t="shared" si="36"/>
        <v>287.04325876279489</v>
      </c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spans="1:38" x14ac:dyDescent="0.25">
      <c r="A190" s="6">
        <v>1588.2982673501078</v>
      </c>
      <c r="B190" s="6">
        <v>281.02875</v>
      </c>
      <c r="C190" s="10">
        <v>1991.7040999999999</v>
      </c>
      <c r="D190" s="10">
        <v>353.32799999999997</v>
      </c>
      <c r="E190" s="2">
        <v>1934</v>
      </c>
      <c r="F190" s="2">
        <v>973</v>
      </c>
      <c r="G190" s="3">
        <f t="shared" si="39"/>
        <v>2.4775680751173708</v>
      </c>
      <c r="H190" s="3">
        <f t="shared" si="39"/>
        <v>3.5454150166684091</v>
      </c>
      <c r="I190" s="3">
        <f t="shared" si="39"/>
        <v>4.421820898977038</v>
      </c>
      <c r="J190" s="3">
        <f t="shared" si="39"/>
        <v>1.698087929604353</v>
      </c>
      <c r="K190" s="3">
        <f t="shared" si="39"/>
        <v>0.11062874856336206</v>
      </c>
      <c r="L190" s="3">
        <f t="shared" si="30"/>
        <v>287.25352066893055</v>
      </c>
      <c r="M190" s="3">
        <v>0</v>
      </c>
      <c r="N190" s="3">
        <f t="shared" si="35"/>
        <v>2.4775680751173708</v>
      </c>
      <c r="O190" s="3">
        <f t="shared" si="31"/>
        <v>3.5454150166684091</v>
      </c>
      <c r="P190" s="3">
        <f t="shared" si="32"/>
        <v>4.421820898977038</v>
      </c>
      <c r="Q190" s="3">
        <f t="shared" si="33"/>
        <v>1.698087929604353</v>
      </c>
      <c r="R190" s="3">
        <f t="shared" si="34"/>
        <v>0.11062874856336206</v>
      </c>
      <c r="S190" s="3">
        <f t="shared" si="36"/>
        <v>287.25352066893055</v>
      </c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spans="1:38" x14ac:dyDescent="0.25">
      <c r="A191" s="6">
        <v>1572.9808941479982</v>
      </c>
      <c r="B191" s="6">
        <v>281.92199999999997</v>
      </c>
      <c r="C191" s="10">
        <v>1991.7863010000001</v>
      </c>
      <c r="D191" s="10">
        <v>354.04700000000003</v>
      </c>
      <c r="E191" s="2">
        <v>1935</v>
      </c>
      <c r="F191" s="2">
        <v>1027</v>
      </c>
      <c r="G191" s="3">
        <f t="shared" si="39"/>
        <v>2.5369530516431924</v>
      </c>
      <c r="H191" s="3">
        <f t="shared" si="39"/>
        <v>3.6270229762990089</v>
      </c>
      <c r="I191" s="3">
        <f t="shared" si="39"/>
        <v>4.5086468992310511</v>
      </c>
      <c r="J191" s="3">
        <f t="shared" si="39"/>
        <v>1.7152833826623444</v>
      </c>
      <c r="K191" s="3">
        <f t="shared" si="39"/>
        <v>0.11278047902302797</v>
      </c>
      <c r="L191" s="3">
        <f t="shared" si="30"/>
        <v>287.50068678885862</v>
      </c>
      <c r="M191" s="3">
        <v>0</v>
      </c>
      <c r="N191" s="3">
        <f t="shared" si="35"/>
        <v>2.5369530516431924</v>
      </c>
      <c r="O191" s="3">
        <f t="shared" si="31"/>
        <v>3.6270229762990089</v>
      </c>
      <c r="P191" s="3">
        <f t="shared" si="32"/>
        <v>4.5086468992310511</v>
      </c>
      <c r="Q191" s="3">
        <f t="shared" si="33"/>
        <v>1.7152833826623444</v>
      </c>
      <c r="R191" s="3">
        <f t="shared" si="34"/>
        <v>0.11278047902302797</v>
      </c>
      <c r="S191" s="3">
        <f t="shared" si="36"/>
        <v>287.50068678885862</v>
      </c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1:38" x14ac:dyDescent="0.25">
      <c r="A192" s="6">
        <v>1560.4303488641633</v>
      </c>
      <c r="B192" s="6">
        <v>281.74551000000002</v>
      </c>
      <c r="C192" s="10">
        <v>1991.8712330000001</v>
      </c>
      <c r="D192" s="10">
        <v>353.80399999999997</v>
      </c>
      <c r="E192" s="2">
        <v>1936</v>
      </c>
      <c r="F192" s="2">
        <v>1130</v>
      </c>
      <c r="G192" s="3">
        <f t="shared" si="39"/>
        <v>2.5996338028169013</v>
      </c>
      <c r="H192" s="3">
        <f t="shared" si="39"/>
        <v>3.713476852527843</v>
      </c>
      <c r="I192" s="3">
        <f t="shared" si="39"/>
        <v>4.6024201434899314</v>
      </c>
      <c r="J192" s="3">
        <f t="shared" si="39"/>
        <v>1.7378345417161556</v>
      </c>
      <c r="K192" s="3">
        <f t="shared" si="39"/>
        <v>0.11662078078585852</v>
      </c>
      <c r="L192" s="3">
        <f t="shared" si="30"/>
        <v>287.76998612133667</v>
      </c>
      <c r="M192" s="3">
        <v>0</v>
      </c>
      <c r="N192" s="3">
        <f t="shared" si="35"/>
        <v>2.5996338028169013</v>
      </c>
      <c r="O192" s="3">
        <f t="shared" si="31"/>
        <v>3.713476852527843</v>
      </c>
      <c r="P192" s="3">
        <f t="shared" si="32"/>
        <v>4.6024201434899314</v>
      </c>
      <c r="Q192" s="3">
        <f t="shared" si="33"/>
        <v>1.7378345417161556</v>
      </c>
      <c r="R192" s="3">
        <f t="shared" si="34"/>
        <v>0.11662078078585852</v>
      </c>
      <c r="S192" s="3">
        <f t="shared" si="36"/>
        <v>287.76998612133667</v>
      </c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1:38" x14ac:dyDescent="0.25">
      <c r="A193" s="6">
        <v>1549.7130622291177</v>
      </c>
      <c r="B193" s="6">
        <v>282.81794999999994</v>
      </c>
      <c r="C193" s="10">
        <v>1991.9534249999999</v>
      </c>
      <c r="D193" s="10">
        <v>353.697</v>
      </c>
      <c r="E193" s="2">
        <v>1937</v>
      </c>
      <c r="F193" s="2">
        <v>1209</v>
      </c>
      <c r="G193" s="3">
        <f t="shared" si="39"/>
        <v>2.6686009389671361</v>
      </c>
      <c r="H193" s="3">
        <f t="shared" si="39"/>
        <v>3.8093642530605956</v>
      </c>
      <c r="I193" s="3">
        <f t="shared" si="39"/>
        <v>4.7104088839132627</v>
      </c>
      <c r="J193" s="3">
        <f t="shared" si="39"/>
        <v>1.7711866258287283</v>
      </c>
      <c r="K193" s="3">
        <f t="shared" si="39"/>
        <v>0.12378572229873744</v>
      </c>
      <c r="L193" s="3">
        <f t="shared" si="30"/>
        <v>288.08334642406845</v>
      </c>
      <c r="M193" s="3">
        <v>0</v>
      </c>
      <c r="N193" s="3">
        <f t="shared" si="35"/>
        <v>2.6686009389671361</v>
      </c>
      <c r="O193" s="3">
        <f t="shared" si="31"/>
        <v>3.8093642530605956</v>
      </c>
      <c r="P193" s="3">
        <f t="shared" si="32"/>
        <v>4.7104088839132627</v>
      </c>
      <c r="Q193" s="3">
        <f t="shared" si="33"/>
        <v>1.7711866258287283</v>
      </c>
      <c r="R193" s="3">
        <f t="shared" si="34"/>
        <v>0.12378572229873744</v>
      </c>
      <c r="S193" s="3">
        <f t="shared" si="36"/>
        <v>288.08334642406845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spans="1:38" x14ac:dyDescent="0.25">
      <c r="A194" s="6">
        <v>1529.6778032850689</v>
      </c>
      <c r="B194" s="6">
        <v>283.21615000000003</v>
      </c>
      <c r="C194" s="10">
        <v>1992.0382509999999</v>
      </c>
      <c r="D194" s="10">
        <v>353.48200000000003</v>
      </c>
      <c r="E194" s="2">
        <v>1938</v>
      </c>
      <c r="F194" s="2">
        <v>1142</v>
      </c>
      <c r="G194" s="3">
        <f t="shared" si="39"/>
        <v>2.7423896713615021</v>
      </c>
      <c r="H194" s="3">
        <f t="shared" si="39"/>
        <v>3.9124057048630885</v>
      </c>
      <c r="I194" s="3">
        <f t="shared" si="39"/>
        <v>4.8288166775533963</v>
      </c>
      <c r="J194" s="3">
        <f t="shared" si="39"/>
        <v>1.8119057106995453</v>
      </c>
      <c r="K194" s="3">
        <f t="shared" si="39"/>
        <v>0.13184039918913976</v>
      </c>
      <c r="L194" s="3">
        <f t="shared" si="30"/>
        <v>288.42735816366667</v>
      </c>
      <c r="M194" s="3">
        <v>0</v>
      </c>
      <c r="N194" s="3">
        <f t="shared" si="35"/>
        <v>2.7423896713615021</v>
      </c>
      <c r="O194" s="3">
        <f t="shared" si="31"/>
        <v>3.9124057048630885</v>
      </c>
      <c r="P194" s="3">
        <f t="shared" si="32"/>
        <v>4.8288166775533963</v>
      </c>
      <c r="Q194" s="3">
        <f t="shared" si="33"/>
        <v>1.8119057106995453</v>
      </c>
      <c r="R194" s="3">
        <f t="shared" si="34"/>
        <v>0.13184039918913976</v>
      </c>
      <c r="S194" s="3">
        <f t="shared" si="36"/>
        <v>288.42735816366667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spans="1:38" x14ac:dyDescent="0.25">
      <c r="A195" s="6">
        <v>1501.5236039760064</v>
      </c>
      <c r="B195" s="6">
        <v>282.40979499999997</v>
      </c>
      <c r="C195" s="10">
        <v>1992.1229510000001</v>
      </c>
      <c r="D195" s="10">
        <v>353.375</v>
      </c>
      <c r="E195" s="2">
        <v>1939</v>
      </c>
      <c r="F195" s="2">
        <v>1192</v>
      </c>
      <c r="G195" s="3">
        <f t="shared" si="39"/>
        <v>2.8120892018779342</v>
      </c>
      <c r="H195" s="3">
        <f t="shared" si="39"/>
        <v>4.008872606738584</v>
      </c>
      <c r="I195" s="3">
        <f t="shared" si="39"/>
        <v>4.9355694011605005</v>
      </c>
      <c r="J195" s="3">
        <f t="shared" si="39"/>
        <v>1.842434792501328</v>
      </c>
      <c r="K195" s="3">
        <f t="shared" si="39"/>
        <v>0.13358026777114429</v>
      </c>
      <c r="L195" s="3">
        <f t="shared" si="30"/>
        <v>288.73254627004951</v>
      </c>
      <c r="M195" s="3">
        <v>0</v>
      </c>
      <c r="N195" s="3">
        <f t="shared" si="35"/>
        <v>2.8120892018779342</v>
      </c>
      <c r="O195" s="3">
        <f t="shared" si="31"/>
        <v>4.008872606738584</v>
      </c>
      <c r="P195" s="3">
        <f t="shared" si="32"/>
        <v>4.9355694011605005</v>
      </c>
      <c r="Q195" s="3">
        <f t="shared" si="33"/>
        <v>1.842434792501328</v>
      </c>
      <c r="R195" s="3">
        <f t="shared" si="34"/>
        <v>0.13358026777114429</v>
      </c>
      <c r="S195" s="3">
        <f t="shared" si="36"/>
        <v>288.73254627004951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spans="1:38" x14ac:dyDescent="0.25">
      <c r="A196" s="6">
        <v>1469.472350000392</v>
      </c>
      <c r="B196" s="6">
        <v>279.63234999999997</v>
      </c>
      <c r="C196" s="10">
        <v>1992.202186</v>
      </c>
      <c r="D196" s="10">
        <v>353.30799999999999</v>
      </c>
      <c r="E196" s="2">
        <v>1940</v>
      </c>
      <c r="F196" s="2">
        <v>1299</v>
      </c>
      <c r="G196" s="3">
        <f t="shared" si="39"/>
        <v>2.8848403755868546</v>
      </c>
      <c r="H196" s="3">
        <f t="shared" si="39"/>
        <v>4.1097689609634633</v>
      </c>
      <c r="I196" s="3">
        <f t="shared" si="39"/>
        <v>5.0484009610516392</v>
      </c>
      <c r="J196" s="3">
        <f t="shared" si="39"/>
        <v>1.8770883884397165</v>
      </c>
      <c r="K196" s="3">
        <f t="shared" si="39"/>
        <v>0.13698296925037637</v>
      </c>
      <c r="L196" s="3">
        <f t="shared" si="30"/>
        <v>289.05708165529205</v>
      </c>
      <c r="M196" s="3">
        <v>0</v>
      </c>
      <c r="N196" s="3">
        <f t="shared" si="35"/>
        <v>2.8848403755868546</v>
      </c>
      <c r="O196" s="3">
        <f t="shared" si="31"/>
        <v>4.1097689609634633</v>
      </c>
      <c r="P196" s="3">
        <f t="shared" si="32"/>
        <v>5.0484009610516392</v>
      </c>
      <c r="Q196" s="3">
        <f t="shared" si="33"/>
        <v>1.8770883884397165</v>
      </c>
      <c r="R196" s="3">
        <f t="shared" si="34"/>
        <v>0.13698296925037637</v>
      </c>
      <c r="S196" s="3">
        <f t="shared" si="36"/>
        <v>289.05708165529205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spans="1:38" x14ac:dyDescent="0.25">
      <c r="A197" s="6">
        <v>1449.1350714777568</v>
      </c>
      <c r="B197" s="6">
        <v>281.66316999999998</v>
      </c>
      <c r="C197" s="10">
        <v>1992.286885</v>
      </c>
      <c r="D197" s="10">
        <v>353.47199999999998</v>
      </c>
      <c r="E197" s="2">
        <v>1941</v>
      </c>
      <c r="F197" s="2">
        <v>1334</v>
      </c>
      <c r="G197" s="3">
        <f t="shared" si="39"/>
        <v>2.9641220657276994</v>
      </c>
      <c r="H197" s="3">
        <f t="shared" si="39"/>
        <v>4.2204346946579321</v>
      </c>
      <c r="I197" s="3">
        <f t="shared" si="39"/>
        <v>5.175793143623947</v>
      </c>
      <c r="J197" s="3">
        <f t="shared" si="39"/>
        <v>1.9223210188340307</v>
      </c>
      <c r="K197" s="3">
        <f t="shared" si="39"/>
        <v>0.14407028620178391</v>
      </c>
      <c r="L197" s="3">
        <f t="shared" si="30"/>
        <v>289.42674120904542</v>
      </c>
      <c r="M197" s="3">
        <v>0</v>
      </c>
      <c r="N197" s="3">
        <f t="shared" si="35"/>
        <v>2.9641220657276994</v>
      </c>
      <c r="O197" s="3">
        <f t="shared" si="31"/>
        <v>4.2204346946579321</v>
      </c>
      <c r="P197" s="3">
        <f t="shared" si="32"/>
        <v>5.175793143623947</v>
      </c>
      <c r="Q197" s="3">
        <f t="shared" si="33"/>
        <v>1.9223210188340307</v>
      </c>
      <c r="R197" s="3">
        <f t="shared" si="34"/>
        <v>0.14407028620178391</v>
      </c>
      <c r="S197" s="3">
        <f t="shared" si="36"/>
        <v>289.42674120904542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spans="1:38" x14ac:dyDescent="0.25">
      <c r="A198" s="6">
        <v>1431</v>
      </c>
      <c r="B198" s="6">
        <v>282.51929999999999</v>
      </c>
      <c r="C198" s="10">
        <v>1992.3688520000001</v>
      </c>
      <c r="D198" s="10">
        <v>353.85</v>
      </c>
      <c r="E198" s="2">
        <v>1942</v>
      </c>
      <c r="F198" s="2">
        <v>1342</v>
      </c>
      <c r="G198" s="3">
        <f t="shared" si="39"/>
        <v>3.0455399061032864</v>
      </c>
      <c r="H198" s="3">
        <f t="shared" si="39"/>
        <v>4.3340823685866887</v>
      </c>
      <c r="I198" s="3">
        <f t="shared" si="39"/>
        <v>5.3067336058234735</v>
      </c>
      <c r="J198" s="3">
        <f t="shared" si="39"/>
        <v>1.9690776324794006</v>
      </c>
      <c r="K198" s="3">
        <f t="shared" si="39"/>
        <v>0.15001215371617657</v>
      </c>
      <c r="L198" s="3">
        <f t="shared" si="30"/>
        <v>289.80544566670903</v>
      </c>
      <c r="M198" s="3">
        <v>0</v>
      </c>
      <c r="N198" s="3">
        <f t="shared" si="35"/>
        <v>3.0455399061032864</v>
      </c>
      <c r="O198" s="3">
        <f t="shared" si="31"/>
        <v>4.3340823685866887</v>
      </c>
      <c r="P198" s="3">
        <f t="shared" si="32"/>
        <v>5.3067336058234735</v>
      </c>
      <c r="Q198" s="3">
        <f t="shared" si="33"/>
        <v>1.9690776324794006</v>
      </c>
      <c r="R198" s="3">
        <f t="shared" si="34"/>
        <v>0.15001215371617657</v>
      </c>
      <c r="S198" s="3">
        <f t="shared" si="36"/>
        <v>289.80544566670903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spans="1:38" x14ac:dyDescent="0.25">
      <c r="A199" s="6">
        <v>1429.3261215367718</v>
      </c>
      <c r="B199" s="6">
        <v>279.53550000000001</v>
      </c>
      <c r="C199" s="10">
        <v>1992.4535519999999</v>
      </c>
      <c r="D199" s="10">
        <v>354.298</v>
      </c>
      <c r="E199" s="2">
        <v>1943</v>
      </c>
      <c r="F199" s="2">
        <v>1391</v>
      </c>
      <c r="G199" s="3">
        <f t="shared" ref="G199:K214" si="40">G198*(1-G$5)+G$4*$F198*$L$4/1000</f>
        <v>3.1274460093896712</v>
      </c>
      <c r="H199" s="3">
        <f t="shared" si="40"/>
        <v>4.448168568075384</v>
      </c>
      <c r="I199" s="3">
        <f t="shared" si="40"/>
        <v>5.4371183824275091</v>
      </c>
      <c r="J199" s="3">
        <f t="shared" si="40"/>
        <v>2.0141021549193683</v>
      </c>
      <c r="K199" s="3">
        <f t="shared" si="40"/>
        <v>0.15399166539406631</v>
      </c>
      <c r="L199" s="3">
        <f t="shared" ref="L199:L262" si="41">SUM(G199:K199,L$5)</f>
        <v>290.18082678020602</v>
      </c>
      <c r="M199" s="3">
        <v>0</v>
      </c>
      <c r="N199" s="3">
        <f t="shared" si="35"/>
        <v>3.1274460093896712</v>
      </c>
      <c r="O199" s="3">
        <f t="shared" ref="O199:O262" si="42">O198*(1-O$5)+O$4*($F198+$M198)*$L$4/1000</f>
        <v>4.448168568075384</v>
      </c>
      <c r="P199" s="3">
        <f t="shared" ref="P199:P262" si="43">P198*(1-P$5)+P$4*($F198+$M198)*$L$4/1000</f>
        <v>5.4371183824275091</v>
      </c>
      <c r="Q199" s="3">
        <f t="shared" ref="Q199:Q262" si="44">Q198*(1-Q$5)+Q$4*($F198+$M198)*$L$4/1000</f>
        <v>2.0141021549193683</v>
      </c>
      <c r="R199" s="3">
        <f t="shared" ref="R199:R262" si="45">R198*(1-R$5)+R$4*($F198+$M198)*$L$4/1000</f>
        <v>0.15399166539406631</v>
      </c>
      <c r="S199" s="3">
        <f t="shared" si="36"/>
        <v>290.18082678020602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spans="1:38" x14ac:dyDescent="0.25">
      <c r="A200" s="6">
        <v>1411.2538389565966</v>
      </c>
      <c r="B200" s="6">
        <v>279.61514</v>
      </c>
      <c r="C200" s="10">
        <v>1992.535519</v>
      </c>
      <c r="D200" s="10">
        <v>354.75099999999998</v>
      </c>
      <c r="E200" s="2">
        <v>1944</v>
      </c>
      <c r="F200" s="2">
        <v>1383</v>
      </c>
      <c r="G200" s="3">
        <f t="shared" si="40"/>
        <v>3.2123427230046948</v>
      </c>
      <c r="H200" s="3">
        <f t="shared" si="40"/>
        <v>4.5665418519853072</v>
      </c>
      <c r="I200" s="3">
        <f t="shared" si="40"/>
        <v>5.5731145566035076</v>
      </c>
      <c r="J200" s="3">
        <f t="shared" si="40"/>
        <v>2.0623057416518256</v>
      </c>
      <c r="K200" s="3">
        <f t="shared" si="40"/>
        <v>0.15870583072095895</v>
      </c>
      <c r="L200" s="3">
        <f t="shared" si="41"/>
        <v>290.5730107039663</v>
      </c>
      <c r="M200" s="3">
        <v>0</v>
      </c>
      <c r="N200" s="3">
        <f t="shared" ref="N200:N263" si="46">N199*(1-N$5)+N$4*($F199+$M199)*$L$4/1000</f>
        <v>3.2123427230046948</v>
      </c>
      <c r="O200" s="3">
        <f t="shared" si="42"/>
        <v>4.5665418519853072</v>
      </c>
      <c r="P200" s="3">
        <f t="shared" si="43"/>
        <v>5.5731145566035076</v>
      </c>
      <c r="Q200" s="3">
        <f t="shared" si="44"/>
        <v>2.0623057416518256</v>
      </c>
      <c r="R200" s="3">
        <f t="shared" si="45"/>
        <v>0.15870583072095895</v>
      </c>
      <c r="S200" s="3">
        <f t="shared" ref="S200:S263" si="47">SUM(N200:R200,S$5)</f>
        <v>290.5730107039663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spans="1:38" x14ac:dyDescent="0.25">
      <c r="A201" s="6">
        <v>1390.5117738192309</v>
      </c>
      <c r="B201" s="6">
        <v>279.97579749999994</v>
      </c>
      <c r="C201" s="10">
        <v>1992.6202189999999</v>
      </c>
      <c r="D201" s="10">
        <v>354.86799999999999</v>
      </c>
      <c r="E201" s="2">
        <v>1945</v>
      </c>
      <c r="F201" s="2">
        <v>1160</v>
      </c>
      <c r="G201" s="3">
        <f t="shared" si="40"/>
        <v>3.2967511737089201</v>
      </c>
      <c r="H201" s="3">
        <f t="shared" si="40"/>
        <v>4.683838313742978</v>
      </c>
      <c r="I201" s="3">
        <f t="shared" si="40"/>
        <v>5.7060834284355142</v>
      </c>
      <c r="J201" s="3">
        <f t="shared" si="40"/>
        <v>2.1068166418831882</v>
      </c>
      <c r="K201" s="3">
        <f t="shared" si="40"/>
        <v>0.16118952967221351</v>
      </c>
      <c r="L201" s="3">
        <f t="shared" si="41"/>
        <v>290.9546790874428</v>
      </c>
      <c r="M201" s="3">
        <v>0</v>
      </c>
      <c r="N201" s="3">
        <f t="shared" si="46"/>
        <v>3.2967511737089201</v>
      </c>
      <c r="O201" s="3">
        <f t="shared" si="42"/>
        <v>4.683838313742978</v>
      </c>
      <c r="P201" s="3">
        <f t="shared" si="43"/>
        <v>5.7060834284355142</v>
      </c>
      <c r="Q201" s="3">
        <f t="shared" si="44"/>
        <v>2.1068166418831882</v>
      </c>
      <c r="R201" s="3">
        <f t="shared" si="45"/>
        <v>0.16118952967221351</v>
      </c>
      <c r="S201" s="3">
        <f t="shared" si="47"/>
        <v>290.9546790874428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spans="1:38" x14ac:dyDescent="0.25">
      <c r="A202" s="6">
        <v>1390.4552610634835</v>
      </c>
      <c r="B202" s="6">
        <v>280.40884</v>
      </c>
      <c r="C202" s="10">
        <v>1992.7049179999999</v>
      </c>
      <c r="D202" s="10">
        <v>354.98599999999999</v>
      </c>
      <c r="E202" s="2">
        <v>1946</v>
      </c>
      <c r="F202" s="2">
        <v>1238</v>
      </c>
      <c r="G202" s="3">
        <f t="shared" si="40"/>
        <v>3.3675492957746478</v>
      </c>
      <c r="H202" s="3">
        <f t="shared" si="40"/>
        <v>4.7798731222911037</v>
      </c>
      <c r="I202" s="3">
        <f t="shared" si="40"/>
        <v>5.8037651627565348</v>
      </c>
      <c r="J202" s="3">
        <f t="shared" si="40"/>
        <v>2.1226110653999561</v>
      </c>
      <c r="K202" s="3">
        <f t="shared" si="40"/>
        <v>0.15222648566757038</v>
      </c>
      <c r="L202" s="3">
        <f t="shared" si="41"/>
        <v>291.2260251318898</v>
      </c>
      <c r="M202" s="3">
        <v>0</v>
      </c>
      <c r="N202" s="3">
        <f t="shared" si="46"/>
        <v>3.3675492957746478</v>
      </c>
      <c r="O202" s="3">
        <f t="shared" si="42"/>
        <v>4.7798731222911037</v>
      </c>
      <c r="P202" s="3">
        <f t="shared" si="43"/>
        <v>5.8037651627565348</v>
      </c>
      <c r="Q202" s="3">
        <f t="shared" si="44"/>
        <v>2.1226110653999561</v>
      </c>
      <c r="R202" s="3">
        <f t="shared" si="45"/>
        <v>0.15222648566757038</v>
      </c>
      <c r="S202" s="3">
        <f t="shared" si="47"/>
        <v>291.2260251318898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spans="1:38" x14ac:dyDescent="0.25">
      <c r="A203" s="6">
        <v>1349.657371124722</v>
      </c>
      <c r="B203" s="6">
        <v>280.06311499999998</v>
      </c>
      <c r="C203" s="10">
        <v>1992.786885</v>
      </c>
      <c r="D203" s="10">
        <v>355.03500000000003</v>
      </c>
      <c r="E203" s="2">
        <v>1947</v>
      </c>
      <c r="F203" s="2">
        <v>1392</v>
      </c>
      <c r="G203" s="3">
        <f t="shared" si="40"/>
        <v>3.4431079812206571</v>
      </c>
      <c r="H203" s="3">
        <f t="shared" si="40"/>
        <v>4.8829676798714976</v>
      </c>
      <c r="I203" s="3">
        <f t="shared" si="40"/>
        <v>5.9118540625365554</v>
      </c>
      <c r="J203" s="3">
        <f t="shared" si="40"/>
        <v>2.1466581327340513</v>
      </c>
      <c r="K203" s="3">
        <f t="shared" si="40"/>
        <v>0.15045209650538674</v>
      </c>
      <c r="L203" s="3">
        <f t="shared" si="41"/>
        <v>291.53503995286815</v>
      </c>
      <c r="M203" s="3">
        <v>0</v>
      </c>
      <c r="N203" s="3">
        <f t="shared" si="46"/>
        <v>3.4431079812206571</v>
      </c>
      <c r="O203" s="3">
        <f t="shared" si="42"/>
        <v>4.8829676798714976</v>
      </c>
      <c r="P203" s="3">
        <f t="shared" si="43"/>
        <v>5.9118540625365554</v>
      </c>
      <c r="Q203" s="3">
        <f t="shared" si="44"/>
        <v>2.1466581327340513</v>
      </c>
      <c r="R203" s="3">
        <f t="shared" si="45"/>
        <v>0.15045209650538674</v>
      </c>
      <c r="S203" s="3">
        <f t="shared" si="47"/>
        <v>291.53503995286815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spans="1:38" x14ac:dyDescent="0.25">
      <c r="A204" s="6">
        <v>1330.0781298190848</v>
      </c>
      <c r="B204" s="6">
        <v>283.41525000000001</v>
      </c>
      <c r="C204" s="10">
        <v>1992.8715850000001</v>
      </c>
      <c r="D204" s="10">
        <v>354.81200000000001</v>
      </c>
      <c r="E204" s="2">
        <v>1948</v>
      </c>
      <c r="F204" s="2">
        <v>1469</v>
      </c>
      <c r="G204" s="3">
        <f t="shared" si="40"/>
        <v>3.5280657276995302</v>
      </c>
      <c r="H204" s="3">
        <f t="shared" si="40"/>
        <v>5.0002387151382299</v>
      </c>
      <c r="I204" s="3">
        <f t="shared" si="40"/>
        <v>6.0416282767666081</v>
      </c>
      <c r="J204" s="3">
        <f t="shared" si="40"/>
        <v>2.1874065840827313</v>
      </c>
      <c r="K204" s="3">
        <f t="shared" si="40"/>
        <v>0.15660592202461737</v>
      </c>
      <c r="L204" s="3">
        <f t="shared" si="41"/>
        <v>291.9139452257117</v>
      </c>
      <c r="M204" s="3">
        <v>0</v>
      </c>
      <c r="N204" s="3">
        <f t="shared" si="46"/>
        <v>3.5280657276995302</v>
      </c>
      <c r="O204" s="3">
        <f t="shared" si="42"/>
        <v>5.0002387151382299</v>
      </c>
      <c r="P204" s="3">
        <f t="shared" si="43"/>
        <v>6.0416282767666081</v>
      </c>
      <c r="Q204" s="3">
        <f t="shared" si="44"/>
        <v>2.1874065840827313</v>
      </c>
      <c r="R204" s="3">
        <f t="shared" si="45"/>
        <v>0.15660592202461737</v>
      </c>
      <c r="S204" s="3">
        <f t="shared" si="47"/>
        <v>291.9139452257117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spans="1:38" x14ac:dyDescent="0.25">
      <c r="A205" s="6">
        <v>1306.4533214161377</v>
      </c>
      <c r="B205" s="6">
        <v>281.49663500000003</v>
      </c>
      <c r="C205" s="10">
        <v>1992.9535519999999</v>
      </c>
      <c r="D205" s="10">
        <v>354.553</v>
      </c>
      <c r="E205" s="2">
        <v>1949</v>
      </c>
      <c r="F205" s="2">
        <v>1419</v>
      </c>
      <c r="G205" s="3">
        <f t="shared" si="40"/>
        <v>3.6177230046948354</v>
      </c>
      <c r="H205" s="3">
        <f t="shared" si="40"/>
        <v>5.1244171812289609</v>
      </c>
      <c r="I205" s="3">
        <f t="shared" si="40"/>
        <v>6.1812286566828059</v>
      </c>
      <c r="J205" s="3">
        <f t="shared" si="40"/>
        <v>2.2348647631985243</v>
      </c>
      <c r="K205" s="3">
        <f t="shared" si="40"/>
        <v>0.16395342935073115</v>
      </c>
      <c r="L205" s="3">
        <f t="shared" si="41"/>
        <v>292.32218703515588</v>
      </c>
      <c r="M205" s="3">
        <v>0</v>
      </c>
      <c r="N205" s="3">
        <f t="shared" si="46"/>
        <v>3.6177230046948354</v>
      </c>
      <c r="O205" s="3">
        <f t="shared" si="42"/>
        <v>5.1244171812289609</v>
      </c>
      <c r="P205" s="3">
        <f t="shared" si="43"/>
        <v>6.1812286566828059</v>
      </c>
      <c r="Q205" s="3">
        <f t="shared" si="44"/>
        <v>2.2348647631985243</v>
      </c>
      <c r="R205" s="3">
        <f t="shared" si="45"/>
        <v>0.16395342935073115</v>
      </c>
      <c r="S205" s="3">
        <f t="shared" si="47"/>
        <v>292.32218703515588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spans="1:38" x14ac:dyDescent="0.25">
      <c r="A206" s="6">
        <v>1275.7548259945549</v>
      </c>
      <c r="B206" s="6">
        <v>281.12830000000002</v>
      </c>
      <c r="C206" s="10">
        <v>1993.038356</v>
      </c>
      <c r="D206" s="10">
        <v>354.21699999999998</v>
      </c>
      <c r="E206" s="2">
        <v>1950</v>
      </c>
      <c r="F206" s="2">
        <v>1630</v>
      </c>
      <c r="G206" s="3">
        <f t="shared" si="40"/>
        <v>3.7043286384976524</v>
      </c>
      <c r="H206" s="3">
        <f t="shared" si="40"/>
        <v>5.2435591929658569</v>
      </c>
      <c r="I206" s="3">
        <f t="shared" si="40"/>
        <v>6.3114434972308091</v>
      </c>
      <c r="J206" s="3">
        <f t="shared" si="40"/>
        <v>2.2737432611421209</v>
      </c>
      <c r="K206" s="3">
        <f t="shared" si="40"/>
        <v>0.16606249997610675</v>
      </c>
      <c r="L206" s="3">
        <f t="shared" si="41"/>
        <v>292.69913708981255</v>
      </c>
      <c r="M206" s="3">
        <v>0</v>
      </c>
      <c r="N206" s="3">
        <f t="shared" si="46"/>
        <v>3.7043286384976524</v>
      </c>
      <c r="O206" s="3">
        <f t="shared" si="42"/>
        <v>5.2435591929658569</v>
      </c>
      <c r="P206" s="3">
        <f t="shared" si="43"/>
        <v>6.3114434972308091</v>
      </c>
      <c r="Q206" s="3">
        <f t="shared" si="44"/>
        <v>2.2737432611421209</v>
      </c>
      <c r="R206" s="3">
        <f t="shared" si="45"/>
        <v>0.16606249997610675</v>
      </c>
      <c r="S206" s="3">
        <f t="shared" si="47"/>
        <v>292.69913708981255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spans="1:38" x14ac:dyDescent="0.25">
      <c r="A207" s="6">
        <v>1257.5572759254273</v>
      </c>
      <c r="B207" s="6">
        <v>282.11384499999997</v>
      </c>
      <c r="C207" s="10">
        <v>1993.123288</v>
      </c>
      <c r="D207" s="10">
        <v>354.14400000000001</v>
      </c>
      <c r="E207" s="2">
        <v>1951</v>
      </c>
      <c r="F207" s="2">
        <v>1767</v>
      </c>
      <c r="G207" s="3">
        <f t="shared" si="40"/>
        <v>3.8038122065727697</v>
      </c>
      <c r="H207" s="3">
        <f t="shared" si="40"/>
        <v>5.3821856480389538</v>
      </c>
      <c r="I207" s="3">
        <f t="shared" si="40"/>
        <v>6.4716100445061979</v>
      </c>
      <c r="J207" s="3">
        <f t="shared" si="40"/>
        <v>2.3351660109425181</v>
      </c>
      <c r="K207" s="3">
        <f t="shared" si="40"/>
        <v>0.17724781926028133</v>
      </c>
      <c r="L207" s="3">
        <f t="shared" si="41"/>
        <v>293.17002172932069</v>
      </c>
      <c r="M207" s="3">
        <v>0</v>
      </c>
      <c r="N207" s="3">
        <f t="shared" si="46"/>
        <v>3.8038122065727697</v>
      </c>
      <c r="O207" s="3">
        <f t="shared" si="42"/>
        <v>5.3821856480389538</v>
      </c>
      <c r="P207" s="3">
        <f t="shared" si="43"/>
        <v>6.4716100445061979</v>
      </c>
      <c r="Q207" s="3">
        <f t="shared" si="44"/>
        <v>2.3351660109425181</v>
      </c>
      <c r="R207" s="3">
        <f t="shared" si="45"/>
        <v>0.17724781926028133</v>
      </c>
      <c r="S207" s="3">
        <f t="shared" si="47"/>
        <v>293.17002172932069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spans="1:38" x14ac:dyDescent="0.25">
      <c r="A208" s="6">
        <v>1246.2740771419012</v>
      </c>
      <c r="B208" s="6">
        <v>281.72289999999998</v>
      </c>
      <c r="C208" s="10">
        <v>1993.2</v>
      </c>
      <c r="D208" s="10">
        <v>354.35899999999998</v>
      </c>
      <c r="E208" s="2">
        <v>1952</v>
      </c>
      <c r="F208" s="2">
        <v>1795</v>
      </c>
      <c r="G208" s="3">
        <f t="shared" si="40"/>
        <v>3.9116572769953049</v>
      </c>
      <c r="H208" s="3">
        <f t="shared" si="40"/>
        <v>5.5332945873545478</v>
      </c>
      <c r="I208" s="3">
        <f t="shared" si="40"/>
        <v>6.6502088973620275</v>
      </c>
      <c r="J208" s="3">
        <f t="shared" si="40"/>
        <v>2.4091596843576024</v>
      </c>
      <c r="K208" s="3">
        <f t="shared" si="40"/>
        <v>0.19046398322743729</v>
      </c>
      <c r="L208" s="3">
        <f t="shared" si="41"/>
        <v>293.69478442929693</v>
      </c>
      <c r="M208" s="3">
        <v>0</v>
      </c>
      <c r="N208" s="3">
        <f t="shared" si="46"/>
        <v>3.9116572769953049</v>
      </c>
      <c r="O208" s="3">
        <f t="shared" si="42"/>
        <v>5.5332945873545478</v>
      </c>
      <c r="P208" s="3">
        <f t="shared" si="43"/>
        <v>6.6502088973620275</v>
      </c>
      <c r="Q208" s="3">
        <f t="shared" si="44"/>
        <v>2.4091596843576024</v>
      </c>
      <c r="R208" s="3">
        <f t="shared" si="45"/>
        <v>0.19046398322743729</v>
      </c>
      <c r="S208" s="3">
        <f t="shared" si="47"/>
        <v>293.69478442929693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spans="1:38" x14ac:dyDescent="0.25">
      <c r="A209" s="6">
        <v>1207.4211739643513</v>
      </c>
      <c r="B209" s="6">
        <v>283.59713999999997</v>
      </c>
      <c r="C209" s="10">
        <v>1993.284932</v>
      </c>
      <c r="D209" s="10">
        <v>354.28899999999999</v>
      </c>
      <c r="E209" s="2">
        <v>1953</v>
      </c>
      <c r="F209" s="2">
        <v>1841</v>
      </c>
      <c r="G209" s="3">
        <f t="shared" si="40"/>
        <v>4.0212112676056337</v>
      </c>
      <c r="H209" s="3">
        <f t="shared" si="40"/>
        <v>5.6866169294412305</v>
      </c>
      <c r="I209" s="3">
        <f t="shared" si="40"/>
        <v>6.8306170591858955</v>
      </c>
      <c r="J209" s="3">
        <f t="shared" si="40"/>
        <v>2.4822127168123798</v>
      </c>
      <c r="K209" s="3">
        <f t="shared" si="40"/>
        <v>0.19979454586791706</v>
      </c>
      <c r="L209" s="3">
        <f t="shared" si="41"/>
        <v>294.22045251891308</v>
      </c>
      <c r="M209" s="3">
        <v>0</v>
      </c>
      <c r="N209" s="3">
        <f t="shared" si="46"/>
        <v>4.0212112676056337</v>
      </c>
      <c r="O209" s="3">
        <f t="shared" si="42"/>
        <v>5.6866169294412305</v>
      </c>
      <c r="P209" s="3">
        <f t="shared" si="43"/>
        <v>6.8306170591858955</v>
      </c>
      <c r="Q209" s="3">
        <f t="shared" si="44"/>
        <v>2.4822127168123798</v>
      </c>
      <c r="R209" s="3">
        <f t="shared" si="45"/>
        <v>0.19979454586791706</v>
      </c>
      <c r="S209" s="3">
        <f t="shared" si="47"/>
        <v>294.22045251891308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spans="1:38" x14ac:dyDescent="0.25">
      <c r="A210" s="6">
        <v>1192.6199335903211</v>
      </c>
      <c r="B210" s="6">
        <v>283.85327000000001</v>
      </c>
      <c r="C210" s="10">
        <v>1993.367123</v>
      </c>
      <c r="D210" s="10">
        <v>354.26400000000001</v>
      </c>
      <c r="E210" s="2">
        <v>1954</v>
      </c>
      <c r="F210" s="2">
        <v>1865</v>
      </c>
      <c r="G210" s="3">
        <f t="shared" si="40"/>
        <v>4.1335727699530516</v>
      </c>
      <c r="H210" s="3">
        <f t="shared" si="40"/>
        <v>5.8438367260068711</v>
      </c>
      <c r="I210" s="3">
        <f t="shared" si="40"/>
        <v>7.0155144696705936</v>
      </c>
      <c r="J210" s="3">
        <f t="shared" si="40"/>
        <v>2.5564915202240117</v>
      </c>
      <c r="K210" s="3">
        <f t="shared" si="40"/>
        <v>0.20761344259488285</v>
      </c>
      <c r="L210" s="3">
        <f t="shared" si="41"/>
        <v>294.75702892844942</v>
      </c>
      <c r="M210" s="3">
        <v>0</v>
      </c>
      <c r="N210" s="3">
        <f t="shared" si="46"/>
        <v>4.1335727699530516</v>
      </c>
      <c r="O210" s="3">
        <f t="shared" si="42"/>
        <v>5.8438367260068711</v>
      </c>
      <c r="P210" s="3">
        <f t="shared" si="43"/>
        <v>7.0155144696705936</v>
      </c>
      <c r="Q210" s="3">
        <f t="shared" si="44"/>
        <v>2.5564915202240117</v>
      </c>
      <c r="R210" s="3">
        <f t="shared" si="45"/>
        <v>0.20761344259488285</v>
      </c>
      <c r="S210" s="3">
        <f t="shared" si="47"/>
        <v>294.75702892844942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spans="1:38" x14ac:dyDescent="0.25">
      <c r="A211" s="6">
        <v>1159.6127749214806</v>
      </c>
      <c r="B211" s="6">
        <v>283.87588000000005</v>
      </c>
      <c r="C211" s="10">
        <v>1993.452055</v>
      </c>
      <c r="D211" s="10">
        <v>354.697</v>
      </c>
      <c r="E211" s="2">
        <v>1955</v>
      </c>
      <c r="F211" s="2">
        <v>2043</v>
      </c>
      <c r="G211" s="3">
        <f t="shared" si="40"/>
        <v>4.2473990610328638</v>
      </c>
      <c r="H211" s="3">
        <f t="shared" si="40"/>
        <v>6.0028775273381338</v>
      </c>
      <c r="I211" s="3">
        <f t="shared" si="40"/>
        <v>7.201535707036423</v>
      </c>
      <c r="J211" s="3">
        <f t="shared" si="40"/>
        <v>2.6293439105269663</v>
      </c>
      <c r="K211" s="3">
        <f t="shared" si="40"/>
        <v>0.21348260374829464</v>
      </c>
      <c r="L211" s="3">
        <f t="shared" si="41"/>
        <v>295.29463880968268</v>
      </c>
      <c r="M211" s="3">
        <v>0</v>
      </c>
      <c r="N211" s="3">
        <f t="shared" si="46"/>
        <v>4.2473990610328638</v>
      </c>
      <c r="O211" s="3">
        <f t="shared" si="42"/>
        <v>6.0028775273381338</v>
      </c>
      <c r="P211" s="3">
        <f t="shared" si="43"/>
        <v>7.201535707036423</v>
      </c>
      <c r="Q211" s="3">
        <f t="shared" si="44"/>
        <v>2.6293439105269663</v>
      </c>
      <c r="R211" s="3">
        <f t="shared" si="45"/>
        <v>0.21348260374829464</v>
      </c>
      <c r="S211" s="3">
        <f t="shared" si="47"/>
        <v>295.29463880968268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1:38" x14ac:dyDescent="0.25">
      <c r="A212" s="6">
        <v>1136.7946841810672</v>
      </c>
      <c r="B212" s="6">
        <v>283.81344999999999</v>
      </c>
      <c r="C212" s="10">
        <v>1993.5342470000001</v>
      </c>
      <c r="D212" s="10">
        <v>355.15800000000002</v>
      </c>
      <c r="E212" s="2">
        <v>1956</v>
      </c>
      <c r="F212" s="2">
        <v>2177</v>
      </c>
      <c r="G212" s="3">
        <f t="shared" si="40"/>
        <v>4.3720892018779338</v>
      </c>
      <c r="H212" s="3">
        <f t="shared" si="40"/>
        <v>6.1781944176931756</v>
      </c>
      <c r="I212" s="3">
        <f t="shared" si="40"/>
        <v>7.4118018368215628</v>
      </c>
      <c r="J212" s="3">
        <f t="shared" si="40"/>
        <v>2.718926491588598</v>
      </c>
      <c r="K212" s="3">
        <f t="shared" si="40"/>
        <v>0.22539923744637033</v>
      </c>
      <c r="L212" s="3">
        <f t="shared" si="41"/>
        <v>295.90641118542766</v>
      </c>
      <c r="M212" s="3">
        <v>0</v>
      </c>
      <c r="N212" s="3">
        <f t="shared" si="46"/>
        <v>4.3720892018779338</v>
      </c>
      <c r="O212" s="3">
        <f t="shared" si="42"/>
        <v>6.1781944176931756</v>
      </c>
      <c r="P212" s="3">
        <f t="shared" si="43"/>
        <v>7.4118018368215628</v>
      </c>
      <c r="Q212" s="3">
        <f t="shared" si="44"/>
        <v>2.718926491588598</v>
      </c>
      <c r="R212" s="3">
        <f t="shared" si="45"/>
        <v>0.22539923744637033</v>
      </c>
      <c r="S212" s="3">
        <f t="shared" si="47"/>
        <v>295.90641118542766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spans="1:38" x14ac:dyDescent="0.25">
      <c r="A213" s="6">
        <v>1105.3739406361235</v>
      </c>
      <c r="B213" s="6">
        <v>282.75096500000001</v>
      </c>
      <c r="C213" s="10">
        <v>1993.6191779999999</v>
      </c>
      <c r="D213" s="10">
        <v>355.57799999999997</v>
      </c>
      <c r="E213" s="2">
        <v>1957</v>
      </c>
      <c r="F213" s="2">
        <v>2270</v>
      </c>
      <c r="G213" s="3">
        <f t="shared" si="40"/>
        <v>4.5049577464788726</v>
      </c>
      <c r="H213" s="3">
        <f t="shared" si="40"/>
        <v>6.3656111656653849</v>
      </c>
      <c r="I213" s="3">
        <f t="shared" si="40"/>
        <v>7.6393771005090541</v>
      </c>
      <c r="J213" s="3">
        <f t="shared" si="40"/>
        <v>2.8191192009593293</v>
      </c>
      <c r="K213" s="3">
        <f t="shared" si="40"/>
        <v>0.23891812095702458</v>
      </c>
      <c r="L213" s="3">
        <f t="shared" si="41"/>
        <v>296.56798333456965</v>
      </c>
      <c r="M213" s="3">
        <v>0</v>
      </c>
      <c r="N213" s="3">
        <f t="shared" si="46"/>
        <v>4.5049577464788726</v>
      </c>
      <c r="O213" s="3">
        <f t="shared" si="42"/>
        <v>6.3656111656653849</v>
      </c>
      <c r="P213" s="3">
        <f t="shared" si="43"/>
        <v>7.6393771005090541</v>
      </c>
      <c r="Q213" s="3">
        <f t="shared" si="44"/>
        <v>2.8191192009593293</v>
      </c>
      <c r="R213" s="3">
        <f t="shared" si="45"/>
        <v>0.23891812095702458</v>
      </c>
      <c r="S213" s="3">
        <f t="shared" si="47"/>
        <v>296.56798333456965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spans="1:38" x14ac:dyDescent="0.25">
      <c r="A214" s="6">
        <v>1087.5374858030018</v>
      </c>
      <c r="B214" s="6">
        <v>282.39983999999998</v>
      </c>
      <c r="C214" s="10">
        <v>1993.7041099999999</v>
      </c>
      <c r="D214" s="10">
        <v>355.80399999999997</v>
      </c>
      <c r="E214" s="2">
        <v>1958</v>
      </c>
      <c r="F214" s="2">
        <v>2330</v>
      </c>
      <c r="G214" s="3">
        <f t="shared" si="40"/>
        <v>4.6435023474178401</v>
      </c>
      <c r="H214" s="3">
        <f t="shared" si="40"/>
        <v>6.5612447189264618</v>
      </c>
      <c r="I214" s="3">
        <f t="shared" si="40"/>
        <v>7.8778695398298328</v>
      </c>
      <c r="J214" s="3">
        <f t="shared" si="40"/>
        <v>2.9245037087927948</v>
      </c>
      <c r="K214" s="3">
        <f t="shared" si="40"/>
        <v>0.2514839354744185</v>
      </c>
      <c r="L214" s="3">
        <f t="shared" si="41"/>
        <v>297.25860425044135</v>
      </c>
      <c r="M214" s="3">
        <v>0</v>
      </c>
      <c r="N214" s="3">
        <f t="shared" si="46"/>
        <v>4.6435023474178401</v>
      </c>
      <c r="O214" s="3">
        <f t="shared" si="42"/>
        <v>6.5612447189264618</v>
      </c>
      <c r="P214" s="3">
        <f t="shared" si="43"/>
        <v>7.8778695398298328</v>
      </c>
      <c r="Q214" s="3">
        <f t="shared" si="44"/>
        <v>2.9245037087927948</v>
      </c>
      <c r="R214" s="3">
        <f t="shared" si="45"/>
        <v>0.2514839354744185</v>
      </c>
      <c r="S214" s="3">
        <f t="shared" si="47"/>
        <v>297.25860425044135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spans="1:38" x14ac:dyDescent="0.25">
      <c r="A215" s="6">
        <v>1058.0112997238571</v>
      </c>
      <c r="B215" s="6">
        <v>282.76092</v>
      </c>
      <c r="C215" s="10">
        <v>1993.7863010000001</v>
      </c>
      <c r="D215" s="10">
        <v>355.83499999999998</v>
      </c>
      <c r="E215" s="2">
        <v>1959</v>
      </c>
      <c r="F215" s="2">
        <v>2454</v>
      </c>
      <c r="G215" s="3">
        <f t="shared" ref="G215:K230" si="48">G214*(1-G$5)+G$4*$F214*$L$4/1000</f>
        <v>4.7857089201877931</v>
      </c>
      <c r="H215" s="3">
        <f t="shared" si="48"/>
        <v>6.7619738812500838</v>
      </c>
      <c r="I215" s="3">
        <f t="shared" si="48"/>
        <v>8.122174871249797</v>
      </c>
      <c r="J215" s="3">
        <f t="shared" si="48"/>
        <v>3.0309101845284601</v>
      </c>
      <c r="K215" s="3">
        <f t="shared" si="48"/>
        <v>0.26192238865193074</v>
      </c>
      <c r="L215" s="3">
        <f t="shared" si="41"/>
        <v>297.96269024586809</v>
      </c>
      <c r="M215" s="3">
        <v>0</v>
      </c>
      <c r="N215" s="3">
        <f t="shared" si="46"/>
        <v>4.7857089201877931</v>
      </c>
      <c r="O215" s="3">
        <f t="shared" si="42"/>
        <v>6.7619738812500838</v>
      </c>
      <c r="P215" s="3">
        <f t="shared" si="43"/>
        <v>8.122174871249797</v>
      </c>
      <c r="Q215" s="3">
        <f t="shared" si="44"/>
        <v>3.0309101845284601</v>
      </c>
      <c r="R215" s="3">
        <f t="shared" si="45"/>
        <v>0.26192238865193074</v>
      </c>
      <c r="S215" s="3">
        <f t="shared" si="47"/>
        <v>297.96269024586809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spans="1:38" x14ac:dyDescent="0.25">
      <c r="A216" s="6">
        <v>1036.7968998901797</v>
      </c>
      <c r="B216" s="6">
        <v>280.26947000000001</v>
      </c>
      <c r="C216" s="10">
        <v>1993.8712330000001</v>
      </c>
      <c r="D216" s="10">
        <v>355.73399999999998</v>
      </c>
      <c r="E216" s="2">
        <v>1960</v>
      </c>
      <c r="F216" s="2">
        <v>2569</v>
      </c>
      <c r="G216" s="3">
        <f t="shared" si="48"/>
        <v>4.9354835680751172</v>
      </c>
      <c r="H216" s="3">
        <f t="shared" si="48"/>
        <v>6.9737940241347243</v>
      </c>
      <c r="I216" s="3">
        <f t="shared" si="48"/>
        <v>8.3818300940252133</v>
      </c>
      <c r="J216" s="3">
        <f t="shared" si="48"/>
        <v>3.1457919834421926</v>
      </c>
      <c r="K216" s="3">
        <f t="shared" si="48"/>
        <v>0.27407522678819812</v>
      </c>
      <c r="L216" s="3">
        <f t="shared" si="41"/>
        <v>298.71097489646547</v>
      </c>
      <c r="M216" s="3">
        <v>0</v>
      </c>
      <c r="N216" s="3">
        <f t="shared" si="46"/>
        <v>4.9354835680751172</v>
      </c>
      <c r="O216" s="3">
        <f t="shared" si="42"/>
        <v>6.9737940241347243</v>
      </c>
      <c r="P216" s="3">
        <f t="shared" si="43"/>
        <v>8.3818300940252133</v>
      </c>
      <c r="Q216" s="3">
        <f t="shared" si="44"/>
        <v>3.1457919834421926</v>
      </c>
      <c r="R216" s="3">
        <f t="shared" si="45"/>
        <v>0.27407522678819812</v>
      </c>
      <c r="S216" s="3">
        <f t="shared" si="47"/>
        <v>298.71097489646547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spans="1:38" x14ac:dyDescent="0.25">
      <c r="A217" s="6">
        <v>1025.1723309203073</v>
      </c>
      <c r="B217" s="6">
        <v>280.82965000000002</v>
      </c>
      <c r="C217" s="10">
        <v>1993.9534249999999</v>
      </c>
      <c r="D217" s="10">
        <v>355.40600000000001</v>
      </c>
      <c r="E217" s="2">
        <v>1961</v>
      </c>
      <c r="F217" s="2">
        <v>2580</v>
      </c>
      <c r="G217" s="3">
        <f t="shared" si="48"/>
        <v>5.0922769953051645</v>
      </c>
      <c r="H217" s="3">
        <f t="shared" si="48"/>
        <v>7.1958295655387117</v>
      </c>
      <c r="I217" s="3">
        <f t="shared" si="48"/>
        <v>8.6552770597842681</v>
      </c>
      <c r="J217" s="3">
        <f t="shared" si="48"/>
        <v>3.2676085989378469</v>
      </c>
      <c r="K217" s="3">
        <f t="shared" si="48"/>
        <v>0.28684535675323308</v>
      </c>
      <c r="L217" s="3">
        <f t="shared" si="41"/>
        <v>299.49783757631923</v>
      </c>
      <c r="M217" s="3">
        <v>0</v>
      </c>
      <c r="N217" s="3">
        <f t="shared" si="46"/>
        <v>5.0922769953051645</v>
      </c>
      <c r="O217" s="3">
        <f t="shared" si="42"/>
        <v>7.1958295655387117</v>
      </c>
      <c r="P217" s="3">
        <f t="shared" si="43"/>
        <v>8.6552770597842681</v>
      </c>
      <c r="Q217" s="3">
        <f t="shared" si="44"/>
        <v>3.2676085989378469</v>
      </c>
      <c r="R217" s="3">
        <f t="shared" si="45"/>
        <v>0.28684535675323308</v>
      </c>
      <c r="S217" s="3">
        <f t="shared" si="47"/>
        <v>299.49783757631923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spans="1:38" x14ac:dyDescent="0.25">
      <c r="A218" s="6">
        <v>1005</v>
      </c>
      <c r="B218" s="6">
        <v>280.5</v>
      </c>
      <c r="C218" s="10">
        <v>1994.038356</v>
      </c>
      <c r="D218" s="10">
        <v>355.03500000000003</v>
      </c>
      <c r="E218" s="2">
        <v>1962</v>
      </c>
      <c r="F218" s="2">
        <v>2686</v>
      </c>
      <c r="G218" s="3">
        <f t="shared" si="48"/>
        <v>5.2497417840375586</v>
      </c>
      <c r="H218" s="3">
        <f t="shared" si="48"/>
        <v>7.4182871443793204</v>
      </c>
      <c r="I218" s="3">
        <f t="shared" si="48"/>
        <v>8.926706234112773</v>
      </c>
      <c r="J218" s="3">
        <f t="shared" si="48"/>
        <v>3.3837572939762017</v>
      </c>
      <c r="K218" s="3">
        <f t="shared" si="48"/>
        <v>0.29510726403042442</v>
      </c>
      <c r="L218" s="3">
        <f t="shared" si="41"/>
        <v>300.27359972053625</v>
      </c>
      <c r="M218" s="3">
        <v>0</v>
      </c>
      <c r="N218" s="3">
        <f t="shared" si="46"/>
        <v>5.2497417840375586</v>
      </c>
      <c r="O218" s="3">
        <f t="shared" si="42"/>
        <v>7.4182871443793204</v>
      </c>
      <c r="P218" s="3">
        <f t="shared" si="43"/>
        <v>8.926706234112773</v>
      </c>
      <c r="Q218" s="3">
        <f t="shared" si="44"/>
        <v>3.3837572939762017</v>
      </c>
      <c r="R218" s="3">
        <f t="shared" si="45"/>
        <v>0.29510726403042442</v>
      </c>
      <c r="S218" s="3">
        <f t="shared" si="47"/>
        <v>300.27359972053625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spans="1:38" x14ac:dyDescent="0.25">
      <c r="A219" s="6">
        <v>1004.9747775064998</v>
      </c>
      <c r="B219" s="6">
        <v>279.36356499999999</v>
      </c>
      <c r="C219" s="10">
        <v>1994.123288</v>
      </c>
      <c r="D219" s="10">
        <v>355.029</v>
      </c>
      <c r="E219" s="2">
        <v>1963</v>
      </c>
      <c r="F219" s="2">
        <v>2833</v>
      </c>
      <c r="G219" s="3">
        <f t="shared" si="48"/>
        <v>5.4136760563380282</v>
      </c>
      <c r="H219" s="3">
        <f t="shared" si="48"/>
        <v>7.6500857874123716</v>
      </c>
      <c r="I219" s="3">
        <f t="shared" si="48"/>
        <v>9.2104170015195468</v>
      </c>
      <c r="J219" s="3">
        <f t="shared" si="48"/>
        <v>3.5057120937756472</v>
      </c>
      <c r="K219" s="3">
        <f t="shared" si="48"/>
        <v>0.30509488992334016</v>
      </c>
      <c r="L219" s="3">
        <f t="shared" si="41"/>
        <v>301.08498582896891</v>
      </c>
      <c r="M219" s="3">
        <v>0</v>
      </c>
      <c r="N219" s="3">
        <f t="shared" si="46"/>
        <v>5.4136760563380282</v>
      </c>
      <c r="O219" s="3">
        <f t="shared" si="42"/>
        <v>7.6500857874123716</v>
      </c>
      <c r="P219" s="3">
        <f t="shared" si="43"/>
        <v>9.2104170015195468</v>
      </c>
      <c r="Q219" s="3">
        <f t="shared" si="44"/>
        <v>3.5057120937756472</v>
      </c>
      <c r="R219" s="3">
        <f t="shared" si="45"/>
        <v>0.30509488992334016</v>
      </c>
      <c r="S219" s="3">
        <f t="shared" si="47"/>
        <v>301.08498582896891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spans="1:38" x14ac:dyDescent="0.25">
      <c r="A220" s="6">
        <v>968.20091040480986</v>
      </c>
      <c r="B220" s="6">
        <v>278.45946000000004</v>
      </c>
      <c r="C220" s="10">
        <v>1994.2</v>
      </c>
      <c r="D220" s="10">
        <v>355.346</v>
      </c>
      <c r="E220" s="2">
        <v>1964</v>
      </c>
      <c r="F220" s="2">
        <v>2995</v>
      </c>
      <c r="G220" s="3">
        <f t="shared" si="48"/>
        <v>5.5865821596244132</v>
      </c>
      <c r="H220" s="3">
        <f t="shared" si="48"/>
        <v>7.895049562349195</v>
      </c>
      <c r="I220" s="3">
        <f t="shared" si="48"/>
        <v>9.5124041353112165</v>
      </c>
      <c r="J220" s="3">
        <f t="shared" si="48"/>
        <v>3.6379535203975024</v>
      </c>
      <c r="K220" s="3">
        <f t="shared" si="48"/>
        <v>0.31805409969583753</v>
      </c>
      <c r="L220" s="3">
        <f t="shared" si="41"/>
        <v>301.95004347737819</v>
      </c>
      <c r="M220" s="3">
        <v>0</v>
      </c>
      <c r="N220" s="3">
        <f t="shared" si="46"/>
        <v>5.5865821596244132</v>
      </c>
      <c r="O220" s="3">
        <f t="shared" si="42"/>
        <v>7.895049562349195</v>
      </c>
      <c r="P220" s="3">
        <f t="shared" si="43"/>
        <v>9.5124041353112165</v>
      </c>
      <c r="Q220" s="3">
        <f t="shared" si="44"/>
        <v>3.6379535203975024</v>
      </c>
      <c r="R220" s="3">
        <f t="shared" si="45"/>
        <v>0.31805409969583753</v>
      </c>
      <c r="S220" s="3">
        <f t="shared" si="47"/>
        <v>301.95004347737819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spans="1:38" x14ac:dyDescent="0.25">
      <c r="A221" s="6">
        <v>944.23650758208908</v>
      </c>
      <c r="B221" s="6">
        <v>279.11739</v>
      </c>
      <c r="C221" s="10">
        <v>1994.284932</v>
      </c>
      <c r="D221" s="10">
        <v>355.62200000000001</v>
      </c>
      <c r="E221" s="2">
        <v>1965</v>
      </c>
      <c r="F221" s="2">
        <v>3130</v>
      </c>
      <c r="G221" s="3">
        <f t="shared" si="48"/>
        <v>5.7693755868544603</v>
      </c>
      <c r="H221" s="3">
        <f t="shared" si="48"/>
        <v>8.1545507022225188</v>
      </c>
      <c r="I221" s="3">
        <f t="shared" si="48"/>
        <v>9.8346758399685257</v>
      </c>
      <c r="J221" s="3">
        <f t="shared" si="48"/>
        <v>3.7816544945713471</v>
      </c>
      <c r="K221" s="3">
        <f t="shared" si="48"/>
        <v>0.33351989155132167</v>
      </c>
      <c r="L221" s="3">
        <f t="shared" si="41"/>
        <v>302.87377651516817</v>
      </c>
      <c r="M221" s="3">
        <v>0</v>
      </c>
      <c r="N221" s="3">
        <f t="shared" si="46"/>
        <v>5.7693755868544603</v>
      </c>
      <c r="O221" s="3">
        <f t="shared" si="42"/>
        <v>8.1545507022225188</v>
      </c>
      <c r="P221" s="3">
        <f t="shared" si="43"/>
        <v>9.8346758399685257</v>
      </c>
      <c r="Q221" s="3">
        <f t="shared" si="44"/>
        <v>3.7816544945713471</v>
      </c>
      <c r="R221" s="3">
        <f t="shared" si="45"/>
        <v>0.33351989155132167</v>
      </c>
      <c r="S221" s="3">
        <f t="shared" si="47"/>
        <v>302.87377651516817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spans="1:38" x14ac:dyDescent="0.25">
      <c r="A222" s="6">
        <v>897.43654891130177</v>
      </c>
      <c r="B222" s="6">
        <v>278.91423999999995</v>
      </c>
      <c r="C222" s="10">
        <v>1994.367123</v>
      </c>
      <c r="D222" s="10">
        <v>355.846</v>
      </c>
      <c r="E222" s="2">
        <v>1966</v>
      </c>
      <c r="F222" s="2">
        <v>3288</v>
      </c>
      <c r="G222" s="3">
        <f t="shared" si="48"/>
        <v>5.9604084507042252</v>
      </c>
      <c r="H222" s="3">
        <f t="shared" si="48"/>
        <v>8.4260140030391373</v>
      </c>
      <c r="I222" s="3">
        <f t="shared" si="48"/>
        <v>10.172903505459898</v>
      </c>
      <c r="J222" s="3">
        <f t="shared" si="48"/>
        <v>3.9329913542881836</v>
      </c>
      <c r="K222" s="3">
        <f t="shared" si="48"/>
        <v>0.34923839665742085</v>
      </c>
      <c r="L222" s="3">
        <f t="shared" si="41"/>
        <v>303.84155571014884</v>
      </c>
      <c r="M222" s="3">
        <v>0</v>
      </c>
      <c r="N222" s="3">
        <f t="shared" si="46"/>
        <v>5.9604084507042252</v>
      </c>
      <c r="O222" s="3">
        <f t="shared" si="42"/>
        <v>8.4260140030391373</v>
      </c>
      <c r="P222" s="3">
        <f t="shared" si="43"/>
        <v>10.172903505459898</v>
      </c>
      <c r="Q222" s="3">
        <f t="shared" si="44"/>
        <v>3.9329913542881836</v>
      </c>
      <c r="R222" s="3">
        <f t="shared" si="45"/>
        <v>0.34923839665742085</v>
      </c>
      <c r="S222" s="3">
        <f t="shared" si="47"/>
        <v>303.84155571014884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spans="1:38" x14ac:dyDescent="0.25">
      <c r="A223" s="6">
        <v>857.30982198049514</v>
      </c>
      <c r="B223" s="6">
        <v>279.33640000000003</v>
      </c>
      <c r="C223" s="10">
        <v>1994.452055</v>
      </c>
      <c r="D223" s="10">
        <v>356.10899999999998</v>
      </c>
      <c r="E223" s="2">
        <v>1967</v>
      </c>
      <c r="F223" s="2">
        <v>3393</v>
      </c>
      <c r="G223" s="3">
        <f t="shared" si="48"/>
        <v>6.1610845070422533</v>
      </c>
      <c r="H223" s="3">
        <f t="shared" si="48"/>
        <v>8.7115661809497791</v>
      </c>
      <c r="I223" s="3">
        <f t="shared" si="48"/>
        <v>10.530328360112787</v>
      </c>
      <c r="J223" s="3">
        <f t="shared" si="48"/>
        <v>4.0942274159294891</v>
      </c>
      <c r="K223" s="3">
        <f t="shared" si="48"/>
        <v>0.36618999230470639</v>
      </c>
      <c r="L223" s="3">
        <f t="shared" si="41"/>
        <v>304.86339645633899</v>
      </c>
      <c r="M223" s="3">
        <v>0</v>
      </c>
      <c r="N223" s="3">
        <f t="shared" si="46"/>
        <v>6.1610845070422533</v>
      </c>
      <c r="O223" s="3">
        <f t="shared" si="42"/>
        <v>8.7115661809497791</v>
      </c>
      <c r="P223" s="3">
        <f t="shared" si="43"/>
        <v>10.530328360112787</v>
      </c>
      <c r="Q223" s="3">
        <f t="shared" si="44"/>
        <v>4.0942274159294891</v>
      </c>
      <c r="R223" s="3">
        <f t="shared" si="45"/>
        <v>0.36618999230470639</v>
      </c>
      <c r="S223" s="3">
        <f t="shared" si="47"/>
        <v>304.86339645633899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spans="1:38" x14ac:dyDescent="0.25">
      <c r="A224" s="6">
        <v>799.24277413704067</v>
      </c>
      <c r="B224" s="6">
        <v>278.54995500000001</v>
      </c>
      <c r="C224" s="10">
        <v>1994.5342470000001</v>
      </c>
      <c r="D224" s="10">
        <v>356.58100000000002</v>
      </c>
      <c r="E224" s="2">
        <v>1968</v>
      </c>
      <c r="F224" s="2">
        <v>3566</v>
      </c>
      <c r="G224" s="3">
        <f t="shared" si="48"/>
        <v>6.3681690140845069</v>
      </c>
      <c r="H224" s="3">
        <f t="shared" si="48"/>
        <v>9.0061919512107131</v>
      </c>
      <c r="I224" s="3">
        <f t="shared" si="48"/>
        <v>10.89873028611618</v>
      </c>
      <c r="J224" s="3">
        <f t="shared" si="48"/>
        <v>4.2585765119339767</v>
      </c>
      <c r="K224" s="3">
        <f t="shared" si="48"/>
        <v>0.38140123226062506</v>
      </c>
      <c r="L224" s="3">
        <f t="shared" si="41"/>
        <v>305.91306899560601</v>
      </c>
      <c r="M224" s="3">
        <v>0</v>
      </c>
      <c r="N224" s="3">
        <f t="shared" si="46"/>
        <v>6.3681690140845069</v>
      </c>
      <c r="O224" s="3">
        <f t="shared" si="42"/>
        <v>9.0061919512107131</v>
      </c>
      <c r="P224" s="3">
        <f t="shared" si="43"/>
        <v>10.89873028611618</v>
      </c>
      <c r="Q224" s="3">
        <f t="shared" si="44"/>
        <v>4.2585765119339767</v>
      </c>
      <c r="R224" s="3">
        <f t="shared" si="45"/>
        <v>0.38140123226062506</v>
      </c>
      <c r="S224" s="3">
        <f t="shared" si="47"/>
        <v>305.91306899560601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spans="1:38" x14ac:dyDescent="0.25">
      <c r="A225" s="6">
        <v>764.49516100553888</v>
      </c>
      <c r="B225" s="6">
        <v>278.52599499999997</v>
      </c>
      <c r="C225" s="10">
        <v>1994.6191779999999</v>
      </c>
      <c r="D225" s="10">
        <v>357.14699999999999</v>
      </c>
      <c r="E225" s="2">
        <v>1969</v>
      </c>
      <c r="F225" s="2">
        <v>3780</v>
      </c>
      <c r="G225" s="3">
        <f t="shared" si="48"/>
        <v>6.5858122065727702</v>
      </c>
      <c r="H225" s="3">
        <f t="shared" si="48"/>
        <v>9.3162513286239097</v>
      </c>
      <c r="I225" s="3">
        <f t="shared" si="48"/>
        <v>11.288177904898959</v>
      </c>
      <c r="J225" s="3">
        <f t="shared" si="48"/>
        <v>4.4338420250926829</v>
      </c>
      <c r="K225" s="3">
        <f t="shared" si="48"/>
        <v>0.39874938139383509</v>
      </c>
      <c r="L225" s="3">
        <f t="shared" si="41"/>
        <v>307.02283284658216</v>
      </c>
      <c r="M225" s="3">
        <v>0</v>
      </c>
      <c r="N225" s="3">
        <f t="shared" si="46"/>
        <v>6.5858122065727702</v>
      </c>
      <c r="O225" s="3">
        <f t="shared" si="42"/>
        <v>9.3162513286239097</v>
      </c>
      <c r="P225" s="3">
        <f t="shared" si="43"/>
        <v>11.288177904898959</v>
      </c>
      <c r="Q225" s="3">
        <f t="shared" si="44"/>
        <v>4.4338420250926829</v>
      </c>
      <c r="R225" s="3">
        <f t="shared" si="45"/>
        <v>0.39874938139383509</v>
      </c>
      <c r="S225" s="3">
        <f t="shared" si="47"/>
        <v>307.02283284658216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spans="1:38" x14ac:dyDescent="0.25">
      <c r="A226" s="6">
        <v>729.67119819346613</v>
      </c>
      <c r="B226" s="6">
        <v>278.52599499999997</v>
      </c>
      <c r="C226" s="10">
        <v>1994.7041099999999</v>
      </c>
      <c r="D226" s="10">
        <v>357.46699999999998</v>
      </c>
      <c r="E226" s="2">
        <v>1970</v>
      </c>
      <c r="F226" s="2">
        <v>4053</v>
      </c>
      <c r="G226" s="3">
        <f t="shared" si="48"/>
        <v>6.8165164319248825</v>
      </c>
      <c r="H226" s="3">
        <f t="shared" si="48"/>
        <v>9.6455516201328528</v>
      </c>
      <c r="I226" s="3">
        <f t="shared" si="48"/>
        <v>11.704548352623755</v>
      </c>
      <c r="J226" s="3">
        <f t="shared" si="48"/>
        <v>4.6242125413859894</v>
      </c>
      <c r="K226" s="3">
        <f t="shared" si="48"/>
        <v>0.41931851408920162</v>
      </c>
      <c r="L226" s="3">
        <f t="shared" si="41"/>
        <v>308.21014746015669</v>
      </c>
      <c r="M226" s="3">
        <v>0</v>
      </c>
      <c r="N226" s="3">
        <f t="shared" si="46"/>
        <v>6.8165164319248825</v>
      </c>
      <c r="O226" s="3">
        <f t="shared" si="42"/>
        <v>9.6455516201328528</v>
      </c>
      <c r="P226" s="3">
        <f t="shared" si="43"/>
        <v>11.704548352623755</v>
      </c>
      <c r="Q226" s="3">
        <f t="shared" si="44"/>
        <v>4.6242125413859894</v>
      </c>
      <c r="R226" s="3">
        <f t="shared" si="45"/>
        <v>0.41931851408920162</v>
      </c>
      <c r="S226" s="3">
        <f t="shared" si="47"/>
        <v>308.21014746015669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1:38" x14ac:dyDescent="0.25">
      <c r="A227" s="6">
        <v>698.42128056304807</v>
      </c>
      <c r="B227" s="6">
        <v>279.70473500000003</v>
      </c>
      <c r="C227" s="10">
        <v>1994.7863010000001</v>
      </c>
      <c r="D227" s="10">
        <v>357.47199999999998</v>
      </c>
      <c r="E227" s="2">
        <v>1971</v>
      </c>
      <c r="F227" s="2">
        <v>4208</v>
      </c>
      <c r="G227" s="3">
        <f t="shared" si="48"/>
        <v>7.0638826291079813</v>
      </c>
      <c r="H227" s="3">
        <f t="shared" si="48"/>
        <v>9.9995797995108582</v>
      </c>
      <c r="I227" s="3">
        <f t="shared" si="48"/>
        <v>12.156344104264022</v>
      </c>
      <c r="J227" s="3">
        <f t="shared" si="48"/>
        <v>4.8357500421018615</v>
      </c>
      <c r="K227" s="3">
        <f t="shared" si="48"/>
        <v>0.44461122512108975</v>
      </c>
      <c r="L227" s="3">
        <f t="shared" si="41"/>
        <v>309.50016780010583</v>
      </c>
      <c r="M227" s="3">
        <v>0</v>
      </c>
      <c r="N227" s="3">
        <f t="shared" si="46"/>
        <v>7.0638826291079813</v>
      </c>
      <c r="O227" s="3">
        <f t="shared" si="42"/>
        <v>9.9995797995108582</v>
      </c>
      <c r="P227" s="3">
        <f t="shared" si="43"/>
        <v>12.156344104264022</v>
      </c>
      <c r="Q227" s="3">
        <f t="shared" si="44"/>
        <v>4.8357500421018615</v>
      </c>
      <c r="R227" s="3">
        <f t="shared" si="45"/>
        <v>0.44461122512108975</v>
      </c>
      <c r="S227" s="3">
        <f t="shared" si="47"/>
        <v>309.50016780010583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1:38" x14ac:dyDescent="0.25">
      <c r="A228" s="6">
        <v>667.93828448427166</v>
      </c>
      <c r="B228" s="6">
        <v>279.38617500000004</v>
      </c>
      <c r="C228" s="10">
        <v>1994.8712330000001</v>
      </c>
      <c r="D228" s="10">
        <v>357.36099999999999</v>
      </c>
      <c r="E228" s="2">
        <v>1972</v>
      </c>
      <c r="F228" s="2">
        <v>4376</v>
      </c>
      <c r="G228" s="3">
        <f t="shared" si="48"/>
        <v>7.3207089201877933</v>
      </c>
      <c r="H228" s="3">
        <f t="shared" si="48"/>
        <v>10.367188027392475</v>
      </c>
      <c r="I228" s="3">
        <f t="shared" si="48"/>
        <v>12.625361960041674</v>
      </c>
      <c r="J228" s="3">
        <f t="shared" si="48"/>
        <v>5.0533955587079493</v>
      </c>
      <c r="K228" s="3">
        <f t="shared" si="48"/>
        <v>0.46722902513434617</v>
      </c>
      <c r="L228" s="3">
        <f t="shared" si="41"/>
        <v>310.83388349146423</v>
      </c>
      <c r="M228" s="3">
        <v>0</v>
      </c>
      <c r="N228" s="3">
        <f t="shared" si="46"/>
        <v>7.3207089201877933</v>
      </c>
      <c r="O228" s="3">
        <f t="shared" si="42"/>
        <v>10.367188027392475</v>
      </c>
      <c r="P228" s="3">
        <f t="shared" si="43"/>
        <v>12.625361960041674</v>
      </c>
      <c r="Q228" s="3">
        <f t="shared" si="44"/>
        <v>5.0533955587079493</v>
      </c>
      <c r="R228" s="3">
        <f t="shared" si="45"/>
        <v>0.46722902513434617</v>
      </c>
      <c r="S228" s="3">
        <f t="shared" si="47"/>
        <v>310.83388349146423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spans="1:38" x14ac:dyDescent="0.25">
      <c r="A229" s="6">
        <v>631.98424029684861</v>
      </c>
      <c r="B229" s="6">
        <v>278.251305</v>
      </c>
      <c r="C229" s="10">
        <v>1994.9534249999999</v>
      </c>
      <c r="D229" s="10">
        <v>357.327</v>
      </c>
      <c r="E229" s="2">
        <v>1973</v>
      </c>
      <c r="F229" s="2">
        <v>4615</v>
      </c>
      <c r="G229" s="3">
        <f t="shared" si="48"/>
        <v>7.5877887323943662</v>
      </c>
      <c r="H229" s="3">
        <f t="shared" si="48"/>
        <v>10.749559601935228</v>
      </c>
      <c r="I229" s="3">
        <f t="shared" si="48"/>
        <v>13.113323805911094</v>
      </c>
      <c r="J229" s="3">
        <f t="shared" si="48"/>
        <v>5.2783259810554055</v>
      </c>
      <c r="K229" s="3">
        <f t="shared" si="48"/>
        <v>0.48883473824129697</v>
      </c>
      <c r="L229" s="3">
        <f t="shared" si="41"/>
        <v>312.2178328595374</v>
      </c>
      <c r="M229" s="3">
        <v>0</v>
      </c>
      <c r="N229" s="3">
        <f t="shared" si="46"/>
        <v>7.5877887323943662</v>
      </c>
      <c r="O229" s="3">
        <f t="shared" si="42"/>
        <v>10.749559601935228</v>
      </c>
      <c r="P229" s="3">
        <f t="shared" si="43"/>
        <v>13.113323805911094</v>
      </c>
      <c r="Q229" s="3">
        <f t="shared" si="44"/>
        <v>5.2783259810554055</v>
      </c>
      <c r="R229" s="3">
        <f t="shared" si="45"/>
        <v>0.48883473824129697</v>
      </c>
      <c r="S229" s="3">
        <f t="shared" si="47"/>
        <v>312.2178328595374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1:38" x14ac:dyDescent="0.25">
      <c r="A230" s="6">
        <v>595.63840159634913</v>
      </c>
      <c r="B230" s="6">
        <v>276.89742500000006</v>
      </c>
      <c r="C230" s="10">
        <v>1995.038356</v>
      </c>
      <c r="D230" s="10">
        <v>357.38799999999998</v>
      </c>
      <c r="E230" s="2">
        <v>1974</v>
      </c>
      <c r="F230" s="2">
        <v>4623</v>
      </c>
      <c r="G230" s="3">
        <f t="shared" si="48"/>
        <v>7.8694553990610325</v>
      </c>
      <c r="H230" s="3">
        <f t="shared" si="48"/>
        <v>11.153320575397705</v>
      </c>
      <c r="I230" s="3">
        <f t="shared" si="48"/>
        <v>13.630642030636347</v>
      </c>
      <c r="J230" s="3">
        <f t="shared" si="48"/>
        <v>5.5184584787152442</v>
      </c>
      <c r="K230" s="3">
        <f t="shared" si="48"/>
        <v>0.51315992294261292</v>
      </c>
      <c r="L230" s="3">
        <f t="shared" si="41"/>
        <v>313.68503640675294</v>
      </c>
      <c r="M230" s="3">
        <v>0</v>
      </c>
      <c r="N230" s="3">
        <f t="shared" si="46"/>
        <v>7.8694553990610325</v>
      </c>
      <c r="O230" s="3">
        <f t="shared" si="42"/>
        <v>11.153320575397705</v>
      </c>
      <c r="P230" s="3">
        <f t="shared" si="43"/>
        <v>13.630642030636347</v>
      </c>
      <c r="Q230" s="3">
        <f t="shared" si="44"/>
        <v>5.5184584787152442</v>
      </c>
      <c r="R230" s="3">
        <f t="shared" si="45"/>
        <v>0.51315992294261292</v>
      </c>
      <c r="S230" s="3">
        <f t="shared" si="47"/>
        <v>313.68503640675294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1:38" x14ac:dyDescent="0.25">
      <c r="A231" s="6">
        <v>572.00461163900115</v>
      </c>
      <c r="B231" s="6">
        <v>277.56441000000001</v>
      </c>
      <c r="C231" s="10">
        <v>1995.123288</v>
      </c>
      <c r="D231" s="10">
        <v>357.49099999999999</v>
      </c>
      <c r="E231" s="2">
        <v>1975</v>
      </c>
      <c r="F231" s="2">
        <v>4596</v>
      </c>
      <c r="G231" s="3">
        <f t="shared" ref="G231:K246" si="49">G230*(1-G$5)+G$4*$F230*$L$4/1000</f>
        <v>8.1516103286384975</v>
      </c>
      <c r="H231" s="3">
        <f t="shared" si="49"/>
        <v>11.556721964058877</v>
      </c>
      <c r="I231" s="3">
        <f t="shared" si="49"/>
        <v>14.142218369467749</v>
      </c>
      <c r="J231" s="3">
        <f t="shared" si="49"/>
        <v>5.7458119288616505</v>
      </c>
      <c r="K231" s="3">
        <f t="shared" si="49"/>
        <v>0.52828948012159394</v>
      </c>
      <c r="L231" s="3">
        <f t="shared" si="41"/>
        <v>315.12465207114838</v>
      </c>
      <c r="M231" s="3">
        <v>0</v>
      </c>
      <c r="N231" s="3">
        <f t="shared" si="46"/>
        <v>8.1516103286384975</v>
      </c>
      <c r="O231" s="3">
        <f t="shared" si="42"/>
        <v>11.556721964058877</v>
      </c>
      <c r="P231" s="3">
        <f t="shared" si="43"/>
        <v>14.142218369467749</v>
      </c>
      <c r="Q231" s="3">
        <f t="shared" si="44"/>
        <v>5.7458119288616505</v>
      </c>
      <c r="R231" s="3">
        <f t="shared" si="45"/>
        <v>0.52828948012159394</v>
      </c>
      <c r="S231" s="3">
        <f t="shared" si="47"/>
        <v>315.12465207114838</v>
      </c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1:38" x14ac:dyDescent="0.25">
      <c r="A232" s="6">
        <v>536.67317783497401</v>
      </c>
      <c r="B232" s="6">
        <v>276.00147500000003</v>
      </c>
      <c r="C232" s="10">
        <v>1995.2</v>
      </c>
      <c r="D232" s="10">
        <v>357.517</v>
      </c>
      <c r="E232" s="2">
        <v>1976</v>
      </c>
      <c r="F232" s="2">
        <v>4864</v>
      </c>
      <c r="G232" s="3">
        <f t="shared" si="49"/>
        <v>8.4321173708920192</v>
      </c>
      <c r="H232" s="3">
        <f t="shared" si="49"/>
        <v>11.956478372170753</v>
      </c>
      <c r="I232" s="3">
        <f t="shared" si="49"/>
        <v>14.642871677571748</v>
      </c>
      <c r="J232" s="3">
        <f t="shared" si="49"/>
        <v>5.9570083770829374</v>
      </c>
      <c r="K232" s="3">
        <f t="shared" si="49"/>
        <v>0.53619841478471852</v>
      </c>
      <c r="L232" s="3">
        <f t="shared" si="41"/>
        <v>316.52467421250219</v>
      </c>
      <c r="M232" s="3">
        <v>0</v>
      </c>
      <c r="N232" s="3">
        <f t="shared" si="46"/>
        <v>8.4321173708920192</v>
      </c>
      <c r="O232" s="3">
        <f t="shared" si="42"/>
        <v>11.956478372170753</v>
      </c>
      <c r="P232" s="3">
        <f t="shared" si="43"/>
        <v>14.642871677571748</v>
      </c>
      <c r="Q232" s="3">
        <f t="shared" si="44"/>
        <v>5.9570083770829374</v>
      </c>
      <c r="R232" s="3">
        <f t="shared" si="45"/>
        <v>0.53619841478471852</v>
      </c>
      <c r="S232" s="3">
        <f t="shared" si="47"/>
        <v>316.52467421250219</v>
      </c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1:38" x14ac:dyDescent="0.25">
      <c r="A233" s="6">
        <v>499.79633604650161</v>
      </c>
      <c r="B233" s="6">
        <v>276.35985500000004</v>
      </c>
      <c r="C233" s="10">
        <v>1995.284932</v>
      </c>
      <c r="D233" s="10">
        <v>357.48599999999999</v>
      </c>
      <c r="E233" s="2">
        <v>1977</v>
      </c>
      <c r="F233" s="2">
        <v>5026</v>
      </c>
      <c r="G233" s="3">
        <f t="shared" si="49"/>
        <v>8.7289812206572783</v>
      </c>
      <c r="H233" s="3">
        <f t="shared" si="49"/>
        <v>12.380299357700245</v>
      </c>
      <c r="I233" s="3">
        <f t="shared" si="49"/>
        <v>15.177067819420543</v>
      </c>
      <c r="J233" s="3">
        <f t="shared" si="49"/>
        <v>6.1875952352493577</v>
      </c>
      <c r="K233" s="3">
        <f t="shared" si="49"/>
        <v>0.55357758576798066</v>
      </c>
      <c r="L233" s="3">
        <f t="shared" si="41"/>
        <v>318.02752121879541</v>
      </c>
      <c r="M233" s="3">
        <v>0</v>
      </c>
      <c r="N233" s="3">
        <f t="shared" si="46"/>
        <v>8.7289812206572783</v>
      </c>
      <c r="O233" s="3">
        <f t="shared" si="42"/>
        <v>12.380299357700245</v>
      </c>
      <c r="P233" s="3">
        <f t="shared" si="43"/>
        <v>15.177067819420543</v>
      </c>
      <c r="Q233" s="3">
        <f t="shared" si="44"/>
        <v>6.1875952352493577</v>
      </c>
      <c r="R233" s="3">
        <f t="shared" si="45"/>
        <v>0.55357758576798066</v>
      </c>
      <c r="S233" s="3">
        <f t="shared" si="47"/>
        <v>318.02752121879541</v>
      </c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spans="1:38" x14ac:dyDescent="0.25">
      <c r="A234" s="6">
        <v>461.23531057480534</v>
      </c>
      <c r="B234" s="6">
        <v>276.71823500000005</v>
      </c>
      <c r="C234" s="10">
        <v>1995.367123</v>
      </c>
      <c r="D234" s="10">
        <v>357.76799999999997</v>
      </c>
      <c r="E234" s="2">
        <v>1978</v>
      </c>
      <c r="F234" s="2">
        <v>5087</v>
      </c>
      <c r="G234" s="3">
        <f t="shared" si="49"/>
        <v>9.0357323943661978</v>
      </c>
      <c r="H234" s="3">
        <f t="shared" si="49"/>
        <v>12.818165666632165</v>
      </c>
      <c r="I234" s="3">
        <f t="shared" si="49"/>
        <v>15.728431679811502</v>
      </c>
      <c r="J234" s="3">
        <f t="shared" si="49"/>
        <v>6.4240234756473917</v>
      </c>
      <c r="K234" s="3">
        <f t="shared" si="49"/>
        <v>0.57172421961253428</v>
      </c>
      <c r="L234" s="3">
        <f t="shared" si="41"/>
        <v>319.5780774360698</v>
      </c>
      <c r="M234" s="3">
        <v>0</v>
      </c>
      <c r="N234" s="3">
        <f t="shared" si="46"/>
        <v>9.0357323943661978</v>
      </c>
      <c r="O234" s="3">
        <f t="shared" si="42"/>
        <v>12.818165666632165</v>
      </c>
      <c r="P234" s="3">
        <f t="shared" si="43"/>
        <v>15.728431679811502</v>
      </c>
      <c r="Q234" s="3">
        <f t="shared" si="44"/>
        <v>6.4240234756473917</v>
      </c>
      <c r="R234" s="3">
        <f t="shared" si="45"/>
        <v>0.57172421961253428</v>
      </c>
      <c r="S234" s="3">
        <f t="shared" si="47"/>
        <v>319.5780774360698</v>
      </c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1:38" x14ac:dyDescent="0.25">
      <c r="A235" s="6">
        <v>428.38085402493795</v>
      </c>
      <c r="B235" s="6">
        <v>276.90738000000005</v>
      </c>
      <c r="C235" s="10">
        <v>1995.452055</v>
      </c>
      <c r="D235" s="10">
        <v>358.17599999999999</v>
      </c>
      <c r="E235" s="2">
        <v>1979</v>
      </c>
      <c r="F235" s="2">
        <v>5369</v>
      </c>
      <c r="G235" s="3">
        <f t="shared" si="49"/>
        <v>9.3462065727699546</v>
      </c>
      <c r="H235" s="3">
        <f t="shared" si="49"/>
        <v>13.260555091786765</v>
      </c>
      <c r="I235" s="3">
        <f t="shared" si="49"/>
        <v>16.28155911413258</v>
      </c>
      <c r="J235" s="3">
        <f t="shared" si="49"/>
        <v>6.6541049383807076</v>
      </c>
      <c r="K235" s="3">
        <f t="shared" si="49"/>
        <v>0.58559455917509318</v>
      </c>
      <c r="L235" s="3">
        <f t="shared" si="41"/>
        <v>321.12802027624508</v>
      </c>
      <c r="M235" s="3">
        <v>0</v>
      </c>
      <c r="N235" s="3">
        <f t="shared" si="46"/>
        <v>9.3462065727699546</v>
      </c>
      <c r="O235" s="3">
        <f t="shared" si="42"/>
        <v>13.260555091786765</v>
      </c>
      <c r="P235" s="3">
        <f t="shared" si="43"/>
        <v>16.28155911413258</v>
      </c>
      <c r="Q235" s="3">
        <f t="shared" si="44"/>
        <v>6.6541049383807076</v>
      </c>
      <c r="R235" s="3">
        <f t="shared" si="45"/>
        <v>0.58559455917509318</v>
      </c>
      <c r="S235" s="3">
        <f t="shared" si="47"/>
        <v>321.12802027624508</v>
      </c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1:38" x14ac:dyDescent="0.25">
      <c r="A236" s="6">
        <v>364.64069483611263</v>
      </c>
      <c r="B236" s="6">
        <v>277.04675000000003</v>
      </c>
      <c r="C236" s="10">
        <v>1995.5342470000001</v>
      </c>
      <c r="D236" s="10">
        <v>358.45699999999999</v>
      </c>
      <c r="E236" s="2">
        <v>1980</v>
      </c>
      <c r="F236" s="2">
        <v>5316</v>
      </c>
      <c r="G236" s="3">
        <f t="shared" si="49"/>
        <v>9.6738920187793447</v>
      </c>
      <c r="H236" s="3">
        <f t="shared" si="49"/>
        <v>13.728206363645002</v>
      </c>
      <c r="I236" s="3">
        <f t="shared" si="49"/>
        <v>16.869628328542579</v>
      </c>
      <c r="J236" s="3">
        <f t="shared" si="49"/>
        <v>6.9041411620400934</v>
      </c>
      <c r="K236" s="3">
        <f t="shared" si="49"/>
        <v>0.6072467820001286</v>
      </c>
      <c r="L236" s="3">
        <f t="shared" si="41"/>
        <v>322.78311465500713</v>
      </c>
      <c r="M236" s="3">
        <v>0</v>
      </c>
      <c r="N236" s="3">
        <f t="shared" si="46"/>
        <v>9.6738920187793447</v>
      </c>
      <c r="O236" s="3">
        <f t="shared" si="42"/>
        <v>13.728206363645002</v>
      </c>
      <c r="P236" s="3">
        <f t="shared" si="43"/>
        <v>16.869628328542579</v>
      </c>
      <c r="Q236" s="3">
        <f t="shared" si="44"/>
        <v>6.9041411620400934</v>
      </c>
      <c r="R236" s="3">
        <f t="shared" si="45"/>
        <v>0.6072467820001286</v>
      </c>
      <c r="S236" s="3">
        <f t="shared" si="47"/>
        <v>322.78311465500713</v>
      </c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1:38" x14ac:dyDescent="0.25">
      <c r="A237" s="6">
        <v>329.24210070529784</v>
      </c>
      <c r="B237" s="6">
        <v>278.91829000000001</v>
      </c>
      <c r="C237" s="10">
        <v>1995.6191779999999</v>
      </c>
      <c r="D237" s="10">
        <v>358.79700000000003</v>
      </c>
      <c r="E237" s="2">
        <v>1981</v>
      </c>
      <c r="F237" s="2">
        <v>5152</v>
      </c>
      <c r="G237" s="3">
        <f t="shared" si="49"/>
        <v>9.9983427230046971</v>
      </c>
      <c r="H237" s="3">
        <f t="shared" si="49"/>
        <v>14.189594587050243</v>
      </c>
      <c r="I237" s="3">
        <f t="shared" si="49"/>
        <v>17.441841674450874</v>
      </c>
      <c r="J237" s="3">
        <f t="shared" si="49"/>
        <v>7.1336729450424237</v>
      </c>
      <c r="K237" s="3">
        <f t="shared" si="49"/>
        <v>0.61789125608364415</v>
      </c>
      <c r="L237" s="3">
        <f t="shared" si="41"/>
        <v>324.38134318563186</v>
      </c>
      <c r="M237" s="3">
        <v>0</v>
      </c>
      <c r="N237" s="3">
        <f t="shared" si="46"/>
        <v>9.9983427230046971</v>
      </c>
      <c r="O237" s="3">
        <f t="shared" si="42"/>
        <v>14.189594587050243</v>
      </c>
      <c r="P237" s="3">
        <f t="shared" si="43"/>
        <v>17.441841674450874</v>
      </c>
      <c r="Q237" s="3">
        <f t="shared" si="44"/>
        <v>7.1336729450424237</v>
      </c>
      <c r="R237" s="3">
        <f t="shared" si="45"/>
        <v>0.61789125608364415</v>
      </c>
      <c r="S237" s="3">
        <f t="shared" si="47"/>
        <v>324.38134318563186</v>
      </c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1:38" x14ac:dyDescent="0.25">
      <c r="A238" s="6">
        <v>302.34742552285286</v>
      </c>
      <c r="B238" s="6">
        <v>279.83415000000002</v>
      </c>
      <c r="C238" s="10">
        <v>1995.7041099999999</v>
      </c>
      <c r="D238" s="10">
        <v>359.084</v>
      </c>
      <c r="E238" s="2">
        <v>1982</v>
      </c>
      <c r="F238" s="2">
        <v>5113</v>
      </c>
      <c r="G238" s="3">
        <f t="shared" si="49"/>
        <v>10.312784037558687</v>
      </c>
      <c r="H238" s="3">
        <f t="shared" si="49"/>
        <v>14.634314456624777</v>
      </c>
      <c r="I238" s="3">
        <f t="shared" si="49"/>
        <v>17.981735922752087</v>
      </c>
      <c r="J238" s="3">
        <f t="shared" si="49"/>
        <v>7.3308434726053662</v>
      </c>
      <c r="K238" s="3">
        <f t="shared" si="49"/>
        <v>0.61664792545538094</v>
      </c>
      <c r="L238" s="3">
        <f t="shared" si="41"/>
        <v>325.87632581499628</v>
      </c>
      <c r="M238" s="3">
        <v>0</v>
      </c>
      <c r="N238" s="3">
        <f t="shared" si="46"/>
        <v>10.312784037558687</v>
      </c>
      <c r="O238" s="3">
        <f t="shared" si="42"/>
        <v>14.634314456624777</v>
      </c>
      <c r="P238" s="3">
        <f t="shared" si="43"/>
        <v>17.981735922752087</v>
      </c>
      <c r="Q238" s="3">
        <f t="shared" si="44"/>
        <v>7.3308434726053662</v>
      </c>
      <c r="R238" s="3">
        <f t="shared" si="45"/>
        <v>0.61664792545538094</v>
      </c>
      <c r="S238" s="3">
        <f t="shared" si="47"/>
        <v>325.87632581499628</v>
      </c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spans="1:38" x14ac:dyDescent="0.25">
      <c r="A239" s="6">
        <v>274.1568772034243</v>
      </c>
      <c r="B239" s="6">
        <v>280.13280000000003</v>
      </c>
      <c r="C239" s="10">
        <v>1995.7863010000001</v>
      </c>
      <c r="D239" s="10">
        <v>359.19</v>
      </c>
      <c r="E239" s="2">
        <v>1983</v>
      </c>
      <c r="F239" s="2">
        <v>5095</v>
      </c>
      <c r="G239" s="3">
        <f t="shared" si="49"/>
        <v>10.624845070422538</v>
      </c>
      <c r="H239" s="3">
        <f t="shared" si="49"/>
        <v>15.074148916710246</v>
      </c>
      <c r="I239" s="3">
        <f t="shared" si="49"/>
        <v>18.50852422300261</v>
      </c>
      <c r="J239" s="3">
        <f t="shared" si="49"/>
        <v>7.5121728030154289</v>
      </c>
      <c r="K239" s="3">
        <f t="shared" si="49"/>
        <v>0.61406282139368651</v>
      </c>
      <c r="L239" s="3">
        <f t="shared" si="41"/>
        <v>327.3337538345445</v>
      </c>
      <c r="M239" s="3">
        <v>0</v>
      </c>
      <c r="N239" s="3">
        <f t="shared" si="46"/>
        <v>10.624845070422538</v>
      </c>
      <c r="O239" s="3">
        <f t="shared" si="42"/>
        <v>15.074148916710246</v>
      </c>
      <c r="P239" s="3">
        <f t="shared" si="43"/>
        <v>18.50852422300261</v>
      </c>
      <c r="Q239" s="3">
        <f t="shared" si="44"/>
        <v>7.5121728030154289</v>
      </c>
      <c r="R239" s="3">
        <f t="shared" si="45"/>
        <v>0.61406282139368651</v>
      </c>
      <c r="S239" s="3">
        <f t="shared" si="47"/>
        <v>327.3337538345445</v>
      </c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spans="1:38" x14ac:dyDescent="0.25">
      <c r="A240" s="6">
        <v>227.90304089821478</v>
      </c>
      <c r="B240" s="6">
        <v>281.48667999999998</v>
      </c>
      <c r="C240" s="10">
        <v>1995.8712330000001</v>
      </c>
      <c r="D240" s="10">
        <v>359.26499999999999</v>
      </c>
      <c r="E240" s="2">
        <v>1984</v>
      </c>
      <c r="F240" s="2">
        <v>5283</v>
      </c>
      <c r="G240" s="3">
        <f t="shared" si="49"/>
        <v>10.935807511737092</v>
      </c>
      <c r="H240" s="3">
        <f t="shared" si="49"/>
        <v>15.511083238200142</v>
      </c>
      <c r="I240" s="3">
        <f t="shared" si="49"/>
        <v>19.025537420886582</v>
      </c>
      <c r="J240" s="3">
        <f t="shared" si="49"/>
        <v>7.6810306827959272</v>
      </c>
      <c r="K240" s="3">
        <f t="shared" si="49"/>
        <v>0.61164980609918596</v>
      </c>
      <c r="L240" s="3">
        <f t="shared" si="41"/>
        <v>328.76510865971892</v>
      </c>
      <c r="M240" s="3">
        <v>0</v>
      </c>
      <c r="N240" s="3">
        <f t="shared" si="46"/>
        <v>10.935807511737092</v>
      </c>
      <c r="O240" s="3">
        <f t="shared" si="42"/>
        <v>15.511083238200142</v>
      </c>
      <c r="P240" s="3">
        <f t="shared" si="43"/>
        <v>19.025537420886582</v>
      </c>
      <c r="Q240" s="3">
        <f t="shared" si="44"/>
        <v>7.6810306827959272</v>
      </c>
      <c r="R240" s="3">
        <f t="shared" si="45"/>
        <v>0.61164980609918596</v>
      </c>
      <c r="S240" s="3">
        <f t="shared" si="47"/>
        <v>328.76510865971892</v>
      </c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spans="1:38" x14ac:dyDescent="0.25">
      <c r="A241" s="6">
        <v>202.4849869723617</v>
      </c>
      <c r="B241" s="6">
        <v>280.720145</v>
      </c>
      <c r="C241" s="10">
        <v>1995.9534249999999</v>
      </c>
      <c r="D241" s="10">
        <v>359.52800000000002</v>
      </c>
      <c r="E241" s="2">
        <v>1985</v>
      </c>
      <c r="F241" s="2">
        <v>5441</v>
      </c>
      <c r="G241" s="3">
        <f t="shared" si="49"/>
        <v>11.258244131455402</v>
      </c>
      <c r="H241" s="3">
        <f t="shared" si="49"/>
        <v>15.964468122467146</v>
      </c>
      <c r="I241" s="3">
        <f t="shared" si="49"/>
        <v>19.563855080655962</v>
      </c>
      <c r="J241" s="3">
        <f t="shared" si="49"/>
        <v>7.8623079704687644</v>
      </c>
      <c r="K241" s="3">
        <f t="shared" si="49"/>
        <v>0.61901252942052809</v>
      </c>
      <c r="L241" s="3">
        <f t="shared" si="41"/>
        <v>330.26788783446779</v>
      </c>
      <c r="M241" s="3">
        <v>0</v>
      </c>
      <c r="N241" s="3">
        <f t="shared" si="46"/>
        <v>11.258244131455402</v>
      </c>
      <c r="O241" s="3">
        <f t="shared" si="42"/>
        <v>15.964468122467146</v>
      </c>
      <c r="P241" s="3">
        <f t="shared" si="43"/>
        <v>19.563855080655962</v>
      </c>
      <c r="Q241" s="3">
        <f t="shared" si="44"/>
        <v>7.8623079704687644</v>
      </c>
      <c r="R241" s="3">
        <f t="shared" si="45"/>
        <v>0.61901252942052809</v>
      </c>
      <c r="S241" s="3">
        <f t="shared" si="47"/>
        <v>330.26788783446779</v>
      </c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spans="1:38" x14ac:dyDescent="0.25">
      <c r="A242" s="6">
        <v>168.21349890930378</v>
      </c>
      <c r="B242" s="6">
        <v>280.05315999999999</v>
      </c>
      <c r="C242" s="10">
        <v>1996.0382509999999</v>
      </c>
      <c r="D242" s="10">
        <v>359.423</v>
      </c>
      <c r="E242" s="2">
        <v>1986</v>
      </c>
      <c r="F242" s="2">
        <v>5609</v>
      </c>
      <c r="G242" s="3">
        <f t="shared" si="49"/>
        <v>11.590323943661975</v>
      </c>
      <c r="H242" s="3">
        <f t="shared" si="49"/>
        <v>16.431441412112747</v>
      </c>
      <c r="I242" s="3">
        <f t="shared" si="49"/>
        <v>20.118684198448399</v>
      </c>
      <c r="J242" s="3">
        <f t="shared" si="49"/>
        <v>8.0517740575453036</v>
      </c>
      <c r="K242" s="3">
        <f t="shared" si="49"/>
        <v>0.6308960872294902</v>
      </c>
      <c r="L242" s="3">
        <f t="shared" si="41"/>
        <v>331.82311969899791</v>
      </c>
      <c r="M242" s="3">
        <v>0</v>
      </c>
      <c r="N242" s="3">
        <f t="shared" si="46"/>
        <v>11.590323943661975</v>
      </c>
      <c r="O242" s="3">
        <f t="shared" si="42"/>
        <v>16.431441412112747</v>
      </c>
      <c r="P242" s="3">
        <f t="shared" si="43"/>
        <v>20.118684198448399</v>
      </c>
      <c r="Q242" s="3">
        <f t="shared" si="44"/>
        <v>8.0517740575453036</v>
      </c>
      <c r="R242" s="3">
        <f t="shared" si="45"/>
        <v>0.6308960872294902</v>
      </c>
      <c r="S242" s="3">
        <f t="shared" si="47"/>
        <v>331.82311969899791</v>
      </c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1:38" x14ac:dyDescent="0.25">
      <c r="A243" s="6">
        <v>135.98307171747592</v>
      </c>
      <c r="B243" s="6">
        <v>278.131845</v>
      </c>
      <c r="C243" s="10">
        <v>1996.1229510000001</v>
      </c>
      <c r="D243" s="10">
        <v>359.09</v>
      </c>
      <c r="E243" s="2">
        <v>1987</v>
      </c>
      <c r="F243" s="2">
        <v>5755</v>
      </c>
      <c r="G243" s="3">
        <f t="shared" si="49"/>
        <v>11.932657276995307</v>
      </c>
      <c r="H243" s="3">
        <f t="shared" si="49"/>
        <v>16.912904692163611</v>
      </c>
      <c r="I243" s="3">
        <f t="shared" si="49"/>
        <v>20.691305494722755</v>
      </c>
      <c r="J243" s="3">
        <f t="shared" si="49"/>
        <v>8.2501348525801976</v>
      </c>
      <c r="K243" s="3">
        <f t="shared" si="49"/>
        <v>0.64599115333075519</v>
      </c>
      <c r="L243" s="3">
        <f t="shared" si="41"/>
        <v>333.43299346979262</v>
      </c>
      <c r="M243" s="3">
        <v>0</v>
      </c>
      <c r="N243" s="3">
        <f t="shared" si="46"/>
        <v>11.932657276995307</v>
      </c>
      <c r="O243" s="3">
        <f t="shared" si="42"/>
        <v>16.912904692163611</v>
      </c>
      <c r="P243" s="3">
        <f t="shared" si="43"/>
        <v>20.691305494722755</v>
      </c>
      <c r="Q243" s="3">
        <f t="shared" si="44"/>
        <v>8.2501348525801976</v>
      </c>
      <c r="R243" s="3">
        <f t="shared" si="45"/>
        <v>0.64599115333075519</v>
      </c>
      <c r="S243" s="3">
        <f t="shared" si="47"/>
        <v>333.43299346979262</v>
      </c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1:38" x14ac:dyDescent="0.25">
      <c r="A244" s="6">
        <v>104.48192862208691</v>
      </c>
      <c r="B244" s="6">
        <v>277.51463500000006</v>
      </c>
      <c r="C244" s="10">
        <v>1996.202186</v>
      </c>
      <c r="D244" s="10">
        <v>359.08499999999998</v>
      </c>
      <c r="E244" s="2">
        <v>1988</v>
      </c>
      <c r="F244" s="2">
        <v>5968</v>
      </c>
      <c r="G244" s="3">
        <f t="shared" si="49"/>
        <v>12.283901408450706</v>
      </c>
      <c r="H244" s="3">
        <f t="shared" si="49"/>
        <v>17.406752372523361</v>
      </c>
      <c r="I244" s="3">
        <f t="shared" si="49"/>
        <v>21.278174987582009</v>
      </c>
      <c r="J244" s="3">
        <f t="shared" si="49"/>
        <v>8.4543000692470418</v>
      </c>
      <c r="K244" s="3">
        <f t="shared" si="49"/>
        <v>0.66200123382545795</v>
      </c>
      <c r="L244" s="3">
        <f t="shared" si="41"/>
        <v>335.08513007162856</v>
      </c>
      <c r="M244" s="3">
        <v>0</v>
      </c>
      <c r="N244" s="3">
        <f t="shared" si="46"/>
        <v>12.283901408450706</v>
      </c>
      <c r="O244" s="3">
        <f t="shared" si="42"/>
        <v>17.406752372523361</v>
      </c>
      <c r="P244" s="3">
        <f t="shared" si="43"/>
        <v>21.278174987582009</v>
      </c>
      <c r="Q244" s="3">
        <f t="shared" si="44"/>
        <v>8.4543000692470418</v>
      </c>
      <c r="R244" s="3">
        <f t="shared" si="45"/>
        <v>0.66200123382545795</v>
      </c>
      <c r="S244" s="3">
        <f t="shared" si="47"/>
        <v>335.08513007162856</v>
      </c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1:38" x14ac:dyDescent="0.25">
      <c r="A245" s="6">
        <v>55.959143681423186</v>
      </c>
      <c r="B245" s="6">
        <v>277.37526500000001</v>
      </c>
      <c r="C245" s="10">
        <v>1996.286885</v>
      </c>
      <c r="D245" s="10">
        <v>359.125</v>
      </c>
      <c r="E245" s="2">
        <v>1989</v>
      </c>
      <c r="F245" s="2">
        <v>6088</v>
      </c>
      <c r="G245" s="3">
        <f t="shared" si="49"/>
        <v>12.648145539906105</v>
      </c>
      <c r="H245" s="3">
        <f t="shared" si="49"/>
        <v>17.919241463148666</v>
      </c>
      <c r="I245" s="3">
        <f t="shared" si="49"/>
        <v>21.889167156655677</v>
      </c>
      <c r="J245" s="3">
        <f t="shared" si="49"/>
        <v>8.6718019689515202</v>
      </c>
      <c r="K245" s="3">
        <f t="shared" si="49"/>
        <v>0.68171183850996242</v>
      </c>
      <c r="L245" s="3">
        <f t="shared" si="41"/>
        <v>336.8100679671719</v>
      </c>
      <c r="M245" s="3">
        <v>0</v>
      </c>
      <c r="N245" s="3">
        <f t="shared" si="46"/>
        <v>12.648145539906105</v>
      </c>
      <c r="O245" s="3">
        <f t="shared" si="42"/>
        <v>17.919241463148666</v>
      </c>
      <c r="P245" s="3">
        <f t="shared" si="43"/>
        <v>21.889167156655677</v>
      </c>
      <c r="Q245" s="3">
        <f t="shared" si="44"/>
        <v>8.6718019689515202</v>
      </c>
      <c r="R245" s="3">
        <f t="shared" si="45"/>
        <v>0.68171183850996242</v>
      </c>
      <c r="S245" s="3">
        <f t="shared" si="47"/>
        <v>336.8100679671719</v>
      </c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1:38" x14ac:dyDescent="0.25">
      <c r="A246" s="6">
        <v>29.524057891659709</v>
      </c>
      <c r="B246" s="6">
        <v>277.88297</v>
      </c>
      <c r="C246" s="10">
        <v>1996.3688520000001</v>
      </c>
      <c r="D246" s="10">
        <v>359.31900000000002</v>
      </c>
      <c r="E246" s="2">
        <v>1990</v>
      </c>
      <c r="F246" s="2">
        <v>6151</v>
      </c>
      <c r="G246" s="3">
        <f t="shared" si="49"/>
        <v>13.019713615023477</v>
      </c>
      <c r="H246" s="3">
        <f t="shared" si="49"/>
        <v>18.441588286596321</v>
      </c>
      <c r="I246" s="3">
        <f t="shared" si="49"/>
        <v>22.509986381540557</v>
      </c>
      <c r="J246" s="3">
        <f t="shared" si="49"/>
        <v>8.8909631759625434</v>
      </c>
      <c r="K246" s="3">
        <f t="shared" si="49"/>
        <v>0.69930072738949123</v>
      </c>
      <c r="L246" s="3">
        <f t="shared" si="41"/>
        <v>338.56155218651242</v>
      </c>
      <c r="M246" s="3">
        <v>0</v>
      </c>
      <c r="N246" s="3">
        <f t="shared" si="46"/>
        <v>13.019713615023477</v>
      </c>
      <c r="O246" s="3">
        <f t="shared" si="42"/>
        <v>18.441588286596321</v>
      </c>
      <c r="P246" s="3">
        <f t="shared" si="43"/>
        <v>22.509986381540557</v>
      </c>
      <c r="Q246" s="3">
        <f t="shared" si="44"/>
        <v>8.8909631759625434</v>
      </c>
      <c r="R246" s="3">
        <f t="shared" si="45"/>
        <v>0.69930072738949123</v>
      </c>
      <c r="S246" s="3">
        <f t="shared" si="47"/>
        <v>338.56155218651242</v>
      </c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spans="1:38" x14ac:dyDescent="0.25">
      <c r="A247" s="6">
        <v>13.3</v>
      </c>
      <c r="B247" s="6">
        <v>276.74810000000002</v>
      </c>
      <c r="C247" s="10">
        <v>1996.4535519999999</v>
      </c>
      <c r="D247" s="10">
        <v>359.81900000000002</v>
      </c>
      <c r="E247" s="2">
        <v>1991</v>
      </c>
      <c r="F247" s="2">
        <v>6239</v>
      </c>
      <c r="G247" s="3">
        <f t="shared" ref="G247:K262" si="50">G246*(1-G$5)+G$4*$F246*$L$4/1000</f>
        <v>13.395126760563382</v>
      </c>
      <c r="H247" s="3">
        <f t="shared" si="50"/>
        <v>18.968413611272538</v>
      </c>
      <c r="I247" s="3">
        <f t="shared" si="50"/>
        <v>23.131937377159385</v>
      </c>
      <c r="J247" s="3">
        <f t="shared" si="50"/>
        <v>9.1049987584252374</v>
      </c>
      <c r="K247" s="3">
        <f t="shared" si="50"/>
        <v>0.71292667424407719</v>
      </c>
      <c r="L247" s="3">
        <f t="shared" si="41"/>
        <v>340.31340318166463</v>
      </c>
      <c r="M247" s="3">
        <v>0</v>
      </c>
      <c r="N247" s="3">
        <f t="shared" si="46"/>
        <v>13.395126760563382</v>
      </c>
      <c r="O247" s="3">
        <f t="shared" si="42"/>
        <v>18.968413611272538</v>
      </c>
      <c r="P247" s="3">
        <f t="shared" si="43"/>
        <v>23.131937377159385</v>
      </c>
      <c r="Q247" s="3">
        <f t="shared" si="44"/>
        <v>9.1049987584252374</v>
      </c>
      <c r="R247" s="3">
        <f t="shared" si="45"/>
        <v>0.71292667424407719</v>
      </c>
      <c r="S247" s="3">
        <f t="shared" si="47"/>
        <v>340.31340318166463</v>
      </c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1:38" x14ac:dyDescent="0.25">
      <c r="A248" s="6">
        <v>1996.518</v>
      </c>
      <c r="B248" s="6">
        <v>359.52511079042995</v>
      </c>
      <c r="C248" s="10">
        <v>1996.535519</v>
      </c>
      <c r="D248" s="10">
        <v>360.24</v>
      </c>
      <c r="E248" s="2">
        <v>1992</v>
      </c>
      <c r="F248" s="2">
        <v>6178</v>
      </c>
      <c r="G248" s="3">
        <f t="shared" si="50"/>
        <v>13.775910798122068</v>
      </c>
      <c r="H248" s="3">
        <f t="shared" si="50"/>
        <v>19.5020525345269</v>
      </c>
      <c r="I248" s="3">
        <f t="shared" si="50"/>
        <v>23.758760820732917</v>
      </c>
      <c r="J248" s="3">
        <f t="shared" si="50"/>
        <v>9.3171357994563024</v>
      </c>
      <c r="K248" s="3">
        <f t="shared" si="50"/>
        <v>0.72532268417805956</v>
      </c>
      <c r="L248" s="3">
        <f t="shared" si="41"/>
        <v>342.07918263701623</v>
      </c>
      <c r="M248" s="3">
        <v>0</v>
      </c>
      <c r="N248" s="3">
        <f t="shared" si="46"/>
        <v>13.775910798122068</v>
      </c>
      <c r="O248" s="3">
        <f t="shared" si="42"/>
        <v>19.5020525345269</v>
      </c>
      <c r="P248" s="3">
        <f t="shared" si="43"/>
        <v>23.758760820732917</v>
      </c>
      <c r="Q248" s="3">
        <f t="shared" si="44"/>
        <v>9.3171357994563024</v>
      </c>
      <c r="R248" s="3">
        <f t="shared" si="45"/>
        <v>0.72532268417805956</v>
      </c>
      <c r="S248" s="3">
        <f t="shared" si="47"/>
        <v>342.07918263701623</v>
      </c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1:38" x14ac:dyDescent="0.25">
      <c r="A249" s="6">
        <v>1994.49</v>
      </c>
      <c r="B249" s="6">
        <v>356.87847777427163</v>
      </c>
      <c r="C249" s="10">
        <v>1996.6202189999999</v>
      </c>
      <c r="D249" s="10">
        <v>360.57900000000001</v>
      </c>
      <c r="E249" s="2">
        <v>1993</v>
      </c>
      <c r="F249" s="2">
        <v>6172</v>
      </c>
      <c r="G249" s="3">
        <f t="shared" si="50"/>
        <v>14.152971830985917</v>
      </c>
      <c r="H249" s="3">
        <f t="shared" si="50"/>
        <v>20.028495701617366</v>
      </c>
      <c r="I249" s="3">
        <f t="shared" si="50"/>
        <v>24.368006334737949</v>
      </c>
      <c r="J249" s="3">
        <f t="shared" si="50"/>
        <v>9.5099944938481862</v>
      </c>
      <c r="K249" s="3">
        <f t="shared" si="50"/>
        <v>0.72997739449586407</v>
      </c>
      <c r="L249" s="3">
        <f t="shared" si="41"/>
        <v>343.78944575568528</v>
      </c>
      <c r="M249" s="3">
        <v>0</v>
      </c>
      <c r="N249" s="3">
        <f t="shared" si="46"/>
        <v>14.152971830985917</v>
      </c>
      <c r="O249" s="3">
        <f t="shared" si="42"/>
        <v>20.028495701617366</v>
      </c>
      <c r="P249" s="3">
        <f t="shared" si="43"/>
        <v>24.368006334737949</v>
      </c>
      <c r="Q249" s="3">
        <f t="shared" si="44"/>
        <v>9.5099944938481862</v>
      </c>
      <c r="R249" s="3">
        <f t="shared" si="45"/>
        <v>0.72997739449586407</v>
      </c>
      <c r="S249" s="3">
        <f t="shared" si="47"/>
        <v>343.78944575568528</v>
      </c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spans="1:38" x14ac:dyDescent="0.25">
      <c r="A250" s="6">
        <v>1992.375</v>
      </c>
      <c r="B250" s="6">
        <v>353.5523371219262</v>
      </c>
      <c r="C250" s="10">
        <v>1996.7049179999999</v>
      </c>
      <c r="D250" s="10">
        <v>360.72500000000002</v>
      </c>
      <c r="E250" s="2">
        <v>1994</v>
      </c>
      <c r="F250" s="2">
        <v>6284</v>
      </c>
      <c r="G250" s="3">
        <f t="shared" si="50"/>
        <v>14.529666666666669</v>
      </c>
      <c r="H250" s="3">
        <f t="shared" si="50"/>
        <v>20.552927227533115</v>
      </c>
      <c r="I250" s="3">
        <f t="shared" si="50"/>
        <v>24.968172771769495</v>
      </c>
      <c r="J250" s="3">
        <f t="shared" si="50"/>
        <v>9.6911315519970955</v>
      </c>
      <c r="K250" s="3">
        <f t="shared" si="50"/>
        <v>0.73251892887484815</v>
      </c>
      <c r="L250" s="3">
        <f t="shared" si="41"/>
        <v>345.47441714684123</v>
      </c>
      <c r="M250" s="3">
        <v>0</v>
      </c>
      <c r="N250" s="3">
        <f t="shared" si="46"/>
        <v>14.529666666666669</v>
      </c>
      <c r="O250" s="3">
        <f t="shared" si="42"/>
        <v>20.552927227533115</v>
      </c>
      <c r="P250" s="3">
        <f t="shared" si="43"/>
        <v>24.968172771769495</v>
      </c>
      <c r="Q250" s="3">
        <f t="shared" si="44"/>
        <v>9.6911315519970955</v>
      </c>
      <c r="R250" s="3">
        <f t="shared" si="45"/>
        <v>0.73251892887484815</v>
      </c>
      <c r="S250" s="3">
        <f t="shared" si="47"/>
        <v>345.47441714684123</v>
      </c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spans="1:38" x14ac:dyDescent="0.25">
      <c r="A251" s="6">
        <v>1989.758</v>
      </c>
      <c r="B251" s="6">
        <v>349.67310772438844</v>
      </c>
      <c r="C251" s="10">
        <v>1996.786885</v>
      </c>
      <c r="D251" s="10">
        <v>360.59100000000001</v>
      </c>
      <c r="E251" s="2">
        <v>1995</v>
      </c>
      <c r="F251" s="2">
        <v>6422</v>
      </c>
      <c r="G251" s="3">
        <f t="shared" si="50"/>
        <v>14.913197183098594</v>
      </c>
      <c r="H251" s="3">
        <f t="shared" si="50"/>
        <v>21.086432458565735</v>
      </c>
      <c r="I251" s="3">
        <f t="shared" si="50"/>
        <v>25.577109696321013</v>
      </c>
      <c r="J251" s="3">
        <f t="shared" si="50"/>
        <v>9.8750663593886845</v>
      </c>
      <c r="K251" s="3">
        <f t="shared" si="50"/>
        <v>0.73931866336085705</v>
      </c>
      <c r="L251" s="3">
        <f t="shared" si="41"/>
        <v>347.19112436073488</v>
      </c>
      <c r="M251" s="3">
        <v>0</v>
      </c>
      <c r="N251" s="3">
        <f t="shared" si="46"/>
        <v>14.913197183098594</v>
      </c>
      <c r="O251" s="3">
        <f t="shared" si="42"/>
        <v>21.086432458565735</v>
      </c>
      <c r="P251" s="3">
        <f t="shared" si="43"/>
        <v>25.577109696321013</v>
      </c>
      <c r="Q251" s="3">
        <f t="shared" si="44"/>
        <v>9.8750663593886845</v>
      </c>
      <c r="R251" s="3">
        <f t="shared" si="45"/>
        <v>0.73931866336085705</v>
      </c>
      <c r="S251" s="3">
        <f t="shared" si="47"/>
        <v>347.19112436073488</v>
      </c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spans="1:38" x14ac:dyDescent="0.25">
      <c r="A252" s="6">
        <v>1983.673</v>
      </c>
      <c r="B252" s="6">
        <v>341.19103438367074</v>
      </c>
      <c r="C252" s="10">
        <v>1996.8715850000001</v>
      </c>
      <c r="D252" s="10">
        <v>360.44200000000001</v>
      </c>
      <c r="E252" s="2">
        <v>1996</v>
      </c>
      <c r="F252" s="2">
        <v>6550</v>
      </c>
      <c r="G252" s="3">
        <f t="shared" si="50"/>
        <v>15.305150234741786</v>
      </c>
      <c r="H252" s="3">
        <f t="shared" si="50"/>
        <v>21.63142774723514</v>
      </c>
      <c r="I252" s="3">
        <f t="shared" si="50"/>
        <v>26.198605488793653</v>
      </c>
      <c r="J252" s="3">
        <f t="shared" si="50"/>
        <v>10.064690732596926</v>
      </c>
      <c r="K252" s="3">
        <f t="shared" si="50"/>
        <v>0.74992178404396337</v>
      </c>
      <c r="L252" s="3">
        <f t="shared" si="41"/>
        <v>348.94979598741145</v>
      </c>
      <c r="M252" s="3">
        <v>0</v>
      </c>
      <c r="N252" s="3">
        <f t="shared" si="46"/>
        <v>15.305150234741786</v>
      </c>
      <c r="O252" s="3">
        <f t="shared" si="42"/>
        <v>21.63142774723514</v>
      </c>
      <c r="P252" s="3">
        <f t="shared" si="43"/>
        <v>26.198605488793653</v>
      </c>
      <c r="Q252" s="3">
        <f t="shared" si="44"/>
        <v>10.064690732596926</v>
      </c>
      <c r="R252" s="3">
        <f t="shared" si="45"/>
        <v>0.74992178404396337</v>
      </c>
      <c r="S252" s="3">
        <f t="shared" si="47"/>
        <v>348.94979598741145</v>
      </c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1:38" x14ac:dyDescent="0.25">
      <c r="A253" s="6">
        <v>1969.9649999999999</v>
      </c>
      <c r="B253" s="6">
        <v>324.80814873487839</v>
      </c>
      <c r="C253" s="10">
        <v>1996.9535519999999</v>
      </c>
      <c r="D253" s="10">
        <v>360.31599999999997</v>
      </c>
      <c r="E253" s="2">
        <v>1997</v>
      </c>
      <c r="F253" s="2">
        <v>6663</v>
      </c>
      <c r="G253" s="3">
        <f t="shared" si="50"/>
        <v>15.704915492957749</v>
      </c>
      <c r="H253" s="3">
        <f t="shared" si="50"/>
        <v>22.186942516913081</v>
      </c>
      <c r="I253" s="3">
        <f t="shared" si="50"/>
        <v>26.830989228909349</v>
      </c>
      <c r="J253" s="3">
        <f t="shared" si="50"/>
        <v>10.258505935693693</v>
      </c>
      <c r="K253" s="3">
        <f t="shared" si="50"/>
        <v>0.76236229149826196</v>
      </c>
      <c r="L253" s="3">
        <f t="shared" si="41"/>
        <v>350.74371546597212</v>
      </c>
      <c r="M253" s="3">
        <v>0</v>
      </c>
      <c r="N253" s="3">
        <f t="shared" si="46"/>
        <v>15.704915492957749</v>
      </c>
      <c r="O253" s="3">
        <f t="shared" si="42"/>
        <v>22.186942516913081</v>
      </c>
      <c r="P253" s="3">
        <f t="shared" si="43"/>
        <v>26.830989228909349</v>
      </c>
      <c r="Q253" s="3">
        <f t="shared" si="44"/>
        <v>10.258505935693693</v>
      </c>
      <c r="R253" s="3">
        <f t="shared" si="45"/>
        <v>0.76236229149826196</v>
      </c>
      <c r="S253" s="3">
        <f t="shared" si="47"/>
        <v>350.74371546597212</v>
      </c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1:38" x14ac:dyDescent="0.25">
      <c r="A254" s="6">
        <v>1956.087</v>
      </c>
      <c r="B254" s="6">
        <v>316.2641053013316</v>
      </c>
      <c r="C254" s="10">
        <v>1997.038356</v>
      </c>
      <c r="D254" s="10">
        <v>360.33499999999998</v>
      </c>
      <c r="E254" s="2">
        <v>1998</v>
      </c>
      <c r="F254" s="2">
        <v>6638</v>
      </c>
      <c r="G254" s="3">
        <f t="shared" si="50"/>
        <v>16.111577464788734</v>
      </c>
      <c r="H254" s="3">
        <f t="shared" si="50"/>
        <v>22.751539377488548</v>
      </c>
      <c r="I254" s="3">
        <f t="shared" si="50"/>
        <v>27.471861250802188</v>
      </c>
      <c r="J254" s="3">
        <f t="shared" si="50"/>
        <v>10.454511996362534</v>
      </c>
      <c r="K254" s="3">
        <f t="shared" si="50"/>
        <v>0.77521300501092649</v>
      </c>
      <c r="L254" s="3">
        <f t="shared" si="41"/>
        <v>352.56470309445297</v>
      </c>
      <c r="M254" s="3">
        <v>0</v>
      </c>
      <c r="N254" s="3">
        <f t="shared" si="46"/>
        <v>16.111577464788734</v>
      </c>
      <c r="O254" s="3">
        <f t="shared" si="42"/>
        <v>22.751539377488548</v>
      </c>
      <c r="P254" s="3">
        <f t="shared" si="43"/>
        <v>27.471861250802188</v>
      </c>
      <c r="Q254" s="3">
        <f t="shared" si="44"/>
        <v>10.454511996362534</v>
      </c>
      <c r="R254" s="3">
        <f t="shared" si="45"/>
        <v>0.77521300501092649</v>
      </c>
      <c r="S254" s="3">
        <f t="shared" si="47"/>
        <v>352.56470309445297</v>
      </c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spans="1:38" x14ac:dyDescent="0.25">
      <c r="A255" s="6">
        <v>1942.0630000000001</v>
      </c>
      <c r="B255" s="6">
        <v>312.27818420315549</v>
      </c>
      <c r="C255" s="10">
        <v>1997.123288</v>
      </c>
      <c r="D255" s="10">
        <v>360.46600000000001</v>
      </c>
      <c r="E255" s="2">
        <v>1999</v>
      </c>
      <c r="F255" s="2">
        <v>6584</v>
      </c>
      <c r="G255" s="3">
        <f t="shared" si="50"/>
        <v>16.516713615023477</v>
      </c>
      <c r="H255" s="3">
        <f t="shared" si="50"/>
        <v>23.312235597379065</v>
      </c>
      <c r="I255" s="3">
        <f t="shared" si="50"/>
        <v>28.100375225160043</v>
      </c>
      <c r="J255" s="3">
        <f t="shared" si="50"/>
        <v>10.636386574699504</v>
      </c>
      <c r="K255" s="3">
        <f t="shared" si="50"/>
        <v>0.78183364783535314</v>
      </c>
      <c r="L255" s="3">
        <f t="shared" si="41"/>
        <v>354.34754466009747</v>
      </c>
      <c r="M255" s="3">
        <v>0</v>
      </c>
      <c r="N255" s="3">
        <f t="shared" si="46"/>
        <v>16.516713615023477</v>
      </c>
      <c r="O255" s="3">
        <f t="shared" si="42"/>
        <v>23.312235597379065</v>
      </c>
      <c r="P255" s="3">
        <f t="shared" si="43"/>
        <v>28.100375225160043</v>
      </c>
      <c r="Q255" s="3">
        <f t="shared" si="44"/>
        <v>10.636386574699504</v>
      </c>
      <c r="R255" s="3">
        <f t="shared" si="45"/>
        <v>0.78183364783535314</v>
      </c>
      <c r="S255" s="3">
        <f t="shared" si="47"/>
        <v>354.34754466009747</v>
      </c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spans="1:38" x14ac:dyDescent="0.25">
      <c r="A256" s="6"/>
      <c r="B256" s="3"/>
      <c r="C256" s="10">
        <v>1997.2</v>
      </c>
      <c r="D256" s="10">
        <v>360.50900000000001</v>
      </c>
      <c r="E256" s="2">
        <v>2000</v>
      </c>
      <c r="F256" s="2">
        <v>6750</v>
      </c>
      <c r="G256" s="3">
        <f t="shared" si="50"/>
        <v>16.918553990610331</v>
      </c>
      <c r="H256" s="3">
        <f t="shared" si="50"/>
        <v>23.86631890266894</v>
      </c>
      <c r="I256" s="3">
        <f t="shared" si="50"/>
        <v>28.712340221796499</v>
      </c>
      <c r="J256" s="3">
        <f t="shared" si="50"/>
        <v>10.801533201994349</v>
      </c>
      <c r="K256" s="3">
        <f t="shared" si="50"/>
        <v>0.78331405942776877</v>
      </c>
      <c r="L256" s="3">
        <f t="shared" si="41"/>
        <v>356.08206037649791</v>
      </c>
      <c r="M256" s="3">
        <v>0</v>
      </c>
      <c r="N256" s="3">
        <f t="shared" si="46"/>
        <v>16.918553990610331</v>
      </c>
      <c r="O256" s="3">
        <f t="shared" si="42"/>
        <v>23.86631890266894</v>
      </c>
      <c r="P256" s="3">
        <f t="shared" si="43"/>
        <v>28.712340221796499</v>
      </c>
      <c r="Q256" s="3">
        <f t="shared" si="44"/>
        <v>10.801533201994349</v>
      </c>
      <c r="R256" s="3">
        <f t="shared" si="45"/>
        <v>0.78331405942776877</v>
      </c>
      <c r="S256" s="3">
        <f t="shared" si="47"/>
        <v>356.08206037649791</v>
      </c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spans="1:38" x14ac:dyDescent="0.25">
      <c r="A257" s="6"/>
      <c r="B257" s="3"/>
      <c r="C257" s="10">
        <v>1997.284932</v>
      </c>
      <c r="D257" s="10">
        <v>360.565</v>
      </c>
      <c r="E257" s="2">
        <v>2001</v>
      </c>
      <c r="F257" s="2">
        <v>6916</v>
      </c>
      <c r="G257" s="3">
        <f t="shared" si="50"/>
        <v>17.330525821596247</v>
      </c>
      <c r="H257" s="3">
        <f t="shared" si="50"/>
        <v>24.434464762679269</v>
      </c>
      <c r="I257" s="3">
        <f t="shared" si="50"/>
        <v>29.341030014475518</v>
      </c>
      <c r="J257" s="3">
        <f t="shared" si="50"/>
        <v>10.976729089743987</v>
      </c>
      <c r="K257" s="3">
        <f t="shared" si="50"/>
        <v>0.7920054016776098</v>
      </c>
      <c r="L257" s="3">
        <f t="shared" si="41"/>
        <v>357.87475509017264</v>
      </c>
      <c r="M257" s="3">
        <v>0</v>
      </c>
      <c r="N257" s="3">
        <f t="shared" si="46"/>
        <v>17.330525821596247</v>
      </c>
      <c r="O257" s="3">
        <f t="shared" si="42"/>
        <v>24.434464762679269</v>
      </c>
      <c r="P257" s="3">
        <f t="shared" si="43"/>
        <v>29.341030014475518</v>
      </c>
      <c r="Q257" s="3">
        <f t="shared" si="44"/>
        <v>10.976729089743987</v>
      </c>
      <c r="R257" s="3">
        <f t="shared" si="45"/>
        <v>0.7920054016776098</v>
      </c>
      <c r="S257" s="3">
        <f t="shared" si="47"/>
        <v>357.87475509017264</v>
      </c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spans="1:38" x14ac:dyDescent="0.25">
      <c r="A258" s="6"/>
      <c r="B258" s="3"/>
      <c r="C258" s="10">
        <v>1997.367123</v>
      </c>
      <c r="D258" s="10">
        <v>360.73599999999999</v>
      </c>
      <c r="E258" s="2">
        <v>2002</v>
      </c>
      <c r="F258" s="2">
        <v>6981</v>
      </c>
      <c r="G258" s="3">
        <f t="shared" si="50"/>
        <v>17.752629107981225</v>
      </c>
      <c r="H258" s="3">
        <f t="shared" si="50"/>
        <v>25.016634490901552</v>
      </c>
      <c r="I258" s="3">
        <f t="shared" si="50"/>
        <v>29.986220112683835</v>
      </c>
      <c r="J258" s="3">
        <f t="shared" si="50"/>
        <v>11.161400155292052</v>
      </c>
      <c r="K258" s="3">
        <f t="shared" si="50"/>
        <v>0.80507039445624107</v>
      </c>
      <c r="L258" s="3">
        <f t="shared" si="41"/>
        <v>359.72195426131492</v>
      </c>
      <c r="M258" s="3">
        <v>0</v>
      </c>
      <c r="N258" s="3">
        <f t="shared" si="46"/>
        <v>17.752629107981225</v>
      </c>
      <c r="O258" s="3">
        <f t="shared" si="42"/>
        <v>25.016634490901552</v>
      </c>
      <c r="P258" s="3">
        <f t="shared" si="43"/>
        <v>29.986220112683835</v>
      </c>
      <c r="Q258" s="3">
        <f t="shared" si="44"/>
        <v>11.161400155292052</v>
      </c>
      <c r="R258" s="3">
        <f t="shared" si="45"/>
        <v>0.80507039445624107</v>
      </c>
      <c r="S258" s="3">
        <f t="shared" si="47"/>
        <v>359.72195426131492</v>
      </c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spans="1:38" x14ac:dyDescent="0.25">
      <c r="A259" s="6"/>
      <c r="B259" s="3"/>
      <c r="C259" s="10">
        <v>1997.452055</v>
      </c>
      <c r="D259" s="10">
        <v>360.947</v>
      </c>
      <c r="E259" s="2">
        <v>2003</v>
      </c>
      <c r="F259" s="2">
        <v>7397</v>
      </c>
      <c r="G259" s="3">
        <f t="shared" si="50"/>
        <v>18.178699530516436</v>
      </c>
      <c r="H259" s="3">
        <f t="shared" si="50"/>
        <v>25.603305939179918</v>
      </c>
      <c r="I259" s="3">
        <f t="shared" si="50"/>
        <v>30.632515330237922</v>
      </c>
      <c r="J259" s="3">
        <f t="shared" si="50"/>
        <v>11.343150651425605</v>
      </c>
      <c r="K259" s="3">
        <f t="shared" si="50"/>
        <v>0.81604635633789335</v>
      </c>
      <c r="L259" s="3">
        <f t="shared" si="41"/>
        <v>361.57371780769779</v>
      </c>
      <c r="M259" s="3">
        <v>0</v>
      </c>
      <c r="N259" s="3">
        <f t="shared" si="46"/>
        <v>18.178699530516436</v>
      </c>
      <c r="O259" s="3">
        <f t="shared" si="42"/>
        <v>25.603305939179918</v>
      </c>
      <c r="P259" s="3">
        <f t="shared" si="43"/>
        <v>30.632515330237922</v>
      </c>
      <c r="Q259" s="3">
        <f t="shared" si="44"/>
        <v>11.343150651425605</v>
      </c>
      <c r="R259" s="3">
        <f t="shared" si="45"/>
        <v>0.81604635633789335</v>
      </c>
      <c r="S259" s="3">
        <f t="shared" si="47"/>
        <v>361.57371780769779</v>
      </c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spans="1:38" x14ac:dyDescent="0.25">
      <c r="A260" s="6"/>
      <c r="B260" s="3"/>
      <c r="C260" s="10">
        <v>1997.5342470000001</v>
      </c>
      <c r="D260" s="10">
        <v>361.33800000000002</v>
      </c>
      <c r="E260" s="2">
        <v>2004</v>
      </c>
      <c r="F260" s="2">
        <v>7782</v>
      </c>
      <c r="G260" s="3">
        <f t="shared" si="50"/>
        <v>18.63015962441315</v>
      </c>
      <c r="H260" s="3">
        <f t="shared" si="50"/>
        <v>26.227424469626765</v>
      </c>
      <c r="I260" s="3">
        <f t="shared" si="50"/>
        <v>31.332633227911476</v>
      </c>
      <c r="J260" s="3">
        <f t="shared" si="50"/>
        <v>11.563344604192045</v>
      </c>
      <c r="K260" s="3">
        <f t="shared" si="50"/>
        <v>0.84223413017087756</v>
      </c>
      <c r="L260" s="3">
        <f t="shared" si="41"/>
        <v>363.59579605631433</v>
      </c>
      <c r="M260" s="3">
        <v>0</v>
      </c>
      <c r="N260" s="3">
        <f t="shared" si="46"/>
        <v>18.63015962441315</v>
      </c>
      <c r="O260" s="3">
        <f t="shared" si="42"/>
        <v>26.227424469626765</v>
      </c>
      <c r="P260" s="3">
        <f t="shared" si="43"/>
        <v>31.332633227911476</v>
      </c>
      <c r="Q260" s="3">
        <f t="shared" si="44"/>
        <v>11.563344604192045</v>
      </c>
      <c r="R260" s="3">
        <f t="shared" si="45"/>
        <v>0.84223413017087756</v>
      </c>
      <c r="S260" s="3">
        <f t="shared" si="47"/>
        <v>363.59579605631433</v>
      </c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spans="1:38" x14ac:dyDescent="0.25">
      <c r="A261" s="6"/>
      <c r="B261" s="3"/>
      <c r="C261" s="10">
        <v>1997.6191779999999</v>
      </c>
      <c r="D261" s="10">
        <v>361.80599999999998</v>
      </c>
      <c r="E261" s="2">
        <v>2005</v>
      </c>
      <c r="F261" s="2">
        <v>8086</v>
      </c>
      <c r="G261" s="3">
        <f t="shared" si="50"/>
        <v>19.105117370892025</v>
      </c>
      <c r="H261" s="3">
        <f t="shared" si="50"/>
        <v>26.885976266077336</v>
      </c>
      <c r="I261" s="3">
        <f t="shared" si="50"/>
        <v>32.081194087547281</v>
      </c>
      <c r="J261" s="3">
        <f t="shared" si="50"/>
        <v>11.816147362121999</v>
      </c>
      <c r="K261" s="3">
        <f t="shared" si="50"/>
        <v>0.87619293528109476</v>
      </c>
      <c r="L261" s="3">
        <f t="shared" si="41"/>
        <v>365.76462802191975</v>
      </c>
      <c r="M261" s="3">
        <v>0</v>
      </c>
      <c r="N261" s="3">
        <f t="shared" si="46"/>
        <v>19.105117370892025</v>
      </c>
      <c r="O261" s="3">
        <f t="shared" si="42"/>
        <v>26.885976266077336</v>
      </c>
      <c r="P261" s="3">
        <f t="shared" si="43"/>
        <v>32.081194087547281</v>
      </c>
      <c r="Q261" s="3">
        <f t="shared" si="44"/>
        <v>11.816147362121999</v>
      </c>
      <c r="R261" s="3">
        <f t="shared" si="45"/>
        <v>0.87619293528109476</v>
      </c>
      <c r="S261" s="3">
        <f t="shared" si="47"/>
        <v>365.76462802191975</v>
      </c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spans="1:38" x14ac:dyDescent="0.25">
      <c r="A262" s="6"/>
      <c r="B262" s="3"/>
      <c r="C262" s="10">
        <v>1997.7041099999999</v>
      </c>
      <c r="D262" s="10">
        <v>362.072</v>
      </c>
      <c r="E262" s="2">
        <v>2006</v>
      </c>
      <c r="F262" s="2">
        <v>8350</v>
      </c>
      <c r="G262" s="3">
        <f t="shared" si="50"/>
        <v>19.598629107981225</v>
      </c>
      <c r="H262" s="3">
        <f t="shared" si="50"/>
        <v>27.571260967784504</v>
      </c>
      <c r="I262" s="3">
        <f t="shared" si="50"/>
        <v>32.8653786637894</v>
      </c>
      <c r="J262" s="3">
        <f t="shared" si="50"/>
        <v>12.090189044440306</v>
      </c>
      <c r="K262" s="3">
        <f t="shared" si="50"/>
        <v>0.91106229221713098</v>
      </c>
      <c r="L262" s="3">
        <f t="shared" si="41"/>
        <v>368.03652007621258</v>
      </c>
      <c r="M262" s="3">
        <v>0</v>
      </c>
      <c r="N262" s="3">
        <f t="shared" si="46"/>
        <v>19.598629107981225</v>
      </c>
      <c r="O262" s="3">
        <f t="shared" si="42"/>
        <v>27.571260967784504</v>
      </c>
      <c r="P262" s="3">
        <f t="shared" si="43"/>
        <v>32.8653786637894</v>
      </c>
      <c r="Q262" s="3">
        <f t="shared" si="44"/>
        <v>12.090189044440306</v>
      </c>
      <c r="R262" s="3">
        <f t="shared" si="45"/>
        <v>0.91106229221713098</v>
      </c>
      <c r="S262" s="3">
        <f t="shared" si="47"/>
        <v>368.03652007621258</v>
      </c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1:38" x14ac:dyDescent="0.25">
      <c r="A263" s="6"/>
      <c r="B263" s="3"/>
      <c r="C263" s="10">
        <v>1997.7863010000001</v>
      </c>
      <c r="D263" s="10">
        <v>362.197</v>
      </c>
      <c r="E263" s="2">
        <v>2007</v>
      </c>
      <c r="F263" s="2">
        <v>8543</v>
      </c>
      <c r="G263" s="3">
        <f t="shared" ref="G263:K278" si="51">G262*(1-G$5)+G$4*$F262*$L$4/1000</f>
        <v>20.108253521126766</v>
      </c>
      <c r="H263" s="3">
        <f t="shared" si="51"/>
        <v>28.279449163182001</v>
      </c>
      <c r="I263" s="3">
        <f t="shared" si="51"/>
        <v>33.678699403501554</v>
      </c>
      <c r="J263" s="3">
        <f t="shared" si="51"/>
        <v>12.379561502488006</v>
      </c>
      <c r="K263" s="3">
        <f t="shared" si="51"/>
        <v>0.94460599248048349</v>
      </c>
      <c r="L263" s="3">
        <f>SUM(G263:K263,L$5)</f>
        <v>370.39056958277882</v>
      </c>
      <c r="M263" s="3">
        <v>0</v>
      </c>
      <c r="N263" s="3">
        <f t="shared" si="46"/>
        <v>20.108253521126766</v>
      </c>
      <c r="O263" s="3">
        <f t="shared" ref="O263:O326" si="52">O262*(1-O$5)+O$4*($F262+$M262)*$L$4/1000</f>
        <v>28.279449163182001</v>
      </c>
      <c r="P263" s="3">
        <f t="shared" ref="P263:P326" si="53">P262*(1-P$5)+P$4*($F262+$M262)*$L$4/1000</f>
        <v>33.678699403501554</v>
      </c>
      <c r="Q263" s="3">
        <f t="shared" ref="Q263:Q326" si="54">Q262*(1-Q$5)+Q$4*($F262+$M262)*$L$4/1000</f>
        <v>12.379561502488006</v>
      </c>
      <c r="R263" s="3">
        <f t="shared" ref="R263:R326" si="55">R262*(1-R$5)+R$4*($F262+$M262)*$L$4/1000</f>
        <v>0.94460599248048349</v>
      </c>
      <c r="S263" s="3">
        <f t="shared" si="47"/>
        <v>370.39056958277882</v>
      </c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spans="1:38" x14ac:dyDescent="0.25">
      <c r="A264" s="6"/>
      <c r="B264" s="3"/>
      <c r="C264" s="10">
        <v>1997.8712330000001</v>
      </c>
      <c r="D264" s="10">
        <v>362.16800000000001</v>
      </c>
      <c r="E264" s="2">
        <v>2008</v>
      </c>
      <c r="F264" s="2">
        <v>8749</v>
      </c>
      <c r="G264" s="3">
        <f t="shared" si="51"/>
        <v>20.62965727699531</v>
      </c>
      <c r="H264" s="3">
        <f t="shared" si="51"/>
        <v>29.003811177407222</v>
      </c>
      <c r="I264" s="3">
        <f t="shared" si="51"/>
        <v>34.510098556486049</v>
      </c>
      <c r="J264" s="3">
        <f t="shared" si="51"/>
        <v>12.675055603912078</v>
      </c>
      <c r="K264" s="3">
        <f t="shared" si="51"/>
        <v>0.9740123079942673</v>
      </c>
      <c r="L264" s="3">
        <f>SUM(G264:K264,L$5)</f>
        <v>372.79263492279495</v>
      </c>
      <c r="M264" s="3">
        <v>0</v>
      </c>
      <c r="N264" s="3">
        <f t="shared" ref="N264:N327" si="56">N263*(1-N$5)+N$4*($F263+$M263)*$L$4/1000</f>
        <v>20.62965727699531</v>
      </c>
      <c r="O264" s="3">
        <f t="shared" si="52"/>
        <v>29.003811177407222</v>
      </c>
      <c r="P264" s="3">
        <f t="shared" si="53"/>
        <v>34.510098556486049</v>
      </c>
      <c r="Q264" s="3">
        <f t="shared" si="54"/>
        <v>12.675055603912078</v>
      </c>
      <c r="R264" s="3">
        <f t="shared" si="55"/>
        <v>0.9740123079942673</v>
      </c>
      <c r="S264" s="3">
        <f t="shared" ref="S264:S327" si="57">SUM(N264:R264,S$5)</f>
        <v>372.79263492279495</v>
      </c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spans="1:38" x14ac:dyDescent="0.25">
      <c r="A265" s="6"/>
      <c r="B265" s="3"/>
      <c r="C265" s="10">
        <v>1997.9534249999999</v>
      </c>
      <c r="D265" s="10">
        <v>362.08</v>
      </c>
      <c r="E265" s="4">
        <f>1+E264</f>
        <v>2009</v>
      </c>
      <c r="F265" s="5">
        <f>F264*SUM(economy!Z55:AB55)/SUM(economy!Z54:AB54)</f>
        <v>8747.908742429694</v>
      </c>
      <c r="G265" s="13">
        <f t="shared" si="51"/>
        <v>21.163633802816907</v>
      </c>
      <c r="H265" s="13">
        <f t="shared" si="51"/>
        <v>29.745523173077977</v>
      </c>
      <c r="I265" s="13">
        <f t="shared" si="51"/>
        <v>35.361286514788659</v>
      </c>
      <c r="J265" s="13">
        <f t="shared" si="51"/>
        <v>12.977847460068233</v>
      </c>
      <c r="K265" s="13">
        <f t="shared" si="51"/>
        <v>1.0015195014449079</v>
      </c>
      <c r="L265" s="13">
        <f>SUM(G265:K265,L$5)</f>
        <v>375.2498104521967</v>
      </c>
      <c r="M265" s="3">
        <v>0</v>
      </c>
      <c r="N265" s="3">
        <f t="shared" si="56"/>
        <v>21.163633802816907</v>
      </c>
      <c r="O265" s="3">
        <f t="shared" si="52"/>
        <v>29.745523173077977</v>
      </c>
      <c r="P265" s="3">
        <f t="shared" si="53"/>
        <v>35.361286514788659</v>
      </c>
      <c r="Q265" s="3">
        <f t="shared" si="54"/>
        <v>12.977847460068233</v>
      </c>
      <c r="R265" s="3">
        <f t="shared" si="55"/>
        <v>1.0015195014449079</v>
      </c>
      <c r="S265" s="3">
        <f t="shared" si="57"/>
        <v>375.2498104521967</v>
      </c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spans="1:38" x14ac:dyDescent="0.25">
      <c r="A266" s="6"/>
      <c r="B266" s="3"/>
      <c r="C266" s="10">
        <v>1998.038356</v>
      </c>
      <c r="D266" s="10">
        <v>362.02</v>
      </c>
      <c r="E266" s="4">
        <f t="shared" ref="E266:E329" si="58">1+E265</f>
        <v>2010</v>
      </c>
      <c r="F266" s="5">
        <f>F265*SUM(economy!Z56:AB56)/SUM(economy!Z55:AB55)</f>
        <v>8682.9561636055314</v>
      </c>
      <c r="G266" s="13">
        <f t="shared" si="51"/>
        <v>21.697543726063788</v>
      </c>
      <c r="H266" s="13">
        <f t="shared" si="51"/>
        <v>30.485092231372303</v>
      </c>
      <c r="I266" s="13">
        <f t="shared" si="51"/>
        <v>36.200885359269684</v>
      </c>
      <c r="J266" s="13">
        <f t="shared" si="51"/>
        <v>13.26321368754139</v>
      </c>
      <c r="K266" s="13">
        <f t="shared" si="51"/>
        <v>1.0181522248855883</v>
      </c>
      <c r="L266" s="13">
        <f t="shared" ref="L266:L329" si="59">SUM(G266:K266,L$5)</f>
        <v>377.66488722913277</v>
      </c>
      <c r="M266" s="3">
        <v>0</v>
      </c>
      <c r="N266" s="3">
        <f t="shared" si="56"/>
        <v>21.697543726063788</v>
      </c>
      <c r="O266" s="3">
        <f t="shared" si="52"/>
        <v>30.485092231372303</v>
      </c>
      <c r="P266" s="3">
        <f t="shared" si="53"/>
        <v>36.200885359269684</v>
      </c>
      <c r="Q266" s="3">
        <f t="shared" si="54"/>
        <v>13.26321368754139</v>
      </c>
      <c r="R266" s="3">
        <f t="shared" si="55"/>
        <v>1.0181522248855883</v>
      </c>
      <c r="S266" s="3">
        <f t="shared" si="57"/>
        <v>377.66488722913277</v>
      </c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spans="1:38" x14ac:dyDescent="0.25">
      <c r="A267" s="6"/>
      <c r="B267" s="3"/>
      <c r="C267" s="10">
        <v>1998.123288</v>
      </c>
      <c r="D267" s="10">
        <v>362.16399999999999</v>
      </c>
      <c r="E267" s="4">
        <f t="shared" si="58"/>
        <v>2011</v>
      </c>
      <c r="F267" s="5">
        <f>F266*SUM(economy!Z57:AB57)/SUM(economy!Z56:AB56)</f>
        <v>8898.5686695256591</v>
      </c>
      <c r="G267" s="13">
        <f t="shared" si="51"/>
        <v>22.227489407410605</v>
      </c>
      <c r="H267" s="13">
        <f t="shared" si="51"/>
        <v>31.216527879382141</v>
      </c>
      <c r="I267" s="13">
        <f t="shared" si="51"/>
        <v>37.019456457044001</v>
      </c>
      <c r="J267" s="13">
        <f t="shared" si="51"/>
        <v>13.5246542974735</v>
      </c>
      <c r="K267" s="13">
        <f t="shared" si="51"/>
        <v>1.0251910647606772</v>
      </c>
      <c r="L267" s="13">
        <f t="shared" si="59"/>
        <v>380.01331910607092</v>
      </c>
      <c r="M267" s="3">
        <v>0</v>
      </c>
      <c r="N267" s="3">
        <f t="shared" si="56"/>
        <v>22.227489407410605</v>
      </c>
      <c r="O267" s="3">
        <f t="shared" si="52"/>
        <v>31.216527879382141</v>
      </c>
      <c r="P267" s="3">
        <f t="shared" si="53"/>
        <v>37.019456457044001</v>
      </c>
      <c r="Q267" s="3">
        <f t="shared" si="54"/>
        <v>13.5246542974735</v>
      </c>
      <c r="R267" s="3">
        <f t="shared" si="55"/>
        <v>1.0251910647606772</v>
      </c>
      <c r="S267" s="3">
        <f t="shared" si="57"/>
        <v>380.01331910607092</v>
      </c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spans="1:38" x14ac:dyDescent="0.25">
      <c r="A268" s="6"/>
      <c r="B268" s="3"/>
      <c r="C268" s="10">
        <v>1998.2</v>
      </c>
      <c r="D268" s="10">
        <v>362.47</v>
      </c>
      <c r="E268" s="4">
        <f t="shared" si="58"/>
        <v>2012</v>
      </c>
      <c r="F268" s="5">
        <f>F267*SUM(economy!Z58:AB58)/SUM(economy!Z57:AB57)</f>
        <v>9128.285945038504</v>
      </c>
      <c r="G268" s="13">
        <f t="shared" si="51"/>
        <v>22.770594537475553</v>
      </c>
      <c r="H268" s="13">
        <f t="shared" si="51"/>
        <v>31.966196631774981</v>
      </c>
      <c r="I268" s="13">
        <f t="shared" si="51"/>
        <v>37.859432678539065</v>
      </c>
      <c r="J268" s="13">
        <f t="shared" si="51"/>
        <v>13.796466259441774</v>
      </c>
      <c r="K268" s="13">
        <f t="shared" si="51"/>
        <v>1.0395829898138262</v>
      </c>
      <c r="L268" s="13">
        <f t="shared" si="59"/>
        <v>382.4322730970452</v>
      </c>
      <c r="M268" s="3">
        <v>0</v>
      </c>
      <c r="N268" s="3">
        <f t="shared" si="56"/>
        <v>22.770594537475553</v>
      </c>
      <c r="O268" s="3">
        <f t="shared" si="52"/>
        <v>31.966196631774981</v>
      </c>
      <c r="P268" s="3">
        <f t="shared" si="53"/>
        <v>37.859432678539065</v>
      </c>
      <c r="Q268" s="3">
        <f t="shared" si="54"/>
        <v>13.796466259441774</v>
      </c>
      <c r="R268" s="3">
        <f t="shared" si="55"/>
        <v>1.0395829898138262</v>
      </c>
      <c r="S268" s="3">
        <f t="shared" si="57"/>
        <v>382.4322730970452</v>
      </c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spans="1:38" x14ac:dyDescent="0.25">
      <c r="A269" s="6"/>
      <c r="B269" s="3"/>
      <c r="C269" s="10">
        <v>1998.284932</v>
      </c>
      <c r="D269" s="10">
        <v>362.745</v>
      </c>
      <c r="E269" s="4">
        <f t="shared" si="58"/>
        <v>2013</v>
      </c>
      <c r="F269" s="5">
        <f>F268*SUM(economy!Z59:AB59)/SUM(economy!Z58:AB58)</f>
        <v>9359.5836817672807</v>
      </c>
      <c r="G269" s="13">
        <f t="shared" si="51"/>
        <v>23.327719970740812</v>
      </c>
      <c r="H269" s="13">
        <f t="shared" si="51"/>
        <v>32.735372720246552</v>
      </c>
      <c r="I269" s="13">
        <f t="shared" si="51"/>
        <v>38.722645737418574</v>
      </c>
      <c r="J269" s="13">
        <f t="shared" si="51"/>
        <v>14.079712580099228</v>
      </c>
      <c r="K269" s="13">
        <f t="shared" si="51"/>
        <v>1.0590969822264742</v>
      </c>
      <c r="L269" s="13">
        <f t="shared" si="59"/>
        <v>384.92454799073164</v>
      </c>
      <c r="M269" s="3">
        <v>0</v>
      </c>
      <c r="N269" s="3">
        <f t="shared" si="56"/>
        <v>23.327719970740812</v>
      </c>
      <c r="O269" s="3">
        <f t="shared" si="52"/>
        <v>32.735372720246552</v>
      </c>
      <c r="P269" s="3">
        <f t="shared" si="53"/>
        <v>38.722645737418574</v>
      </c>
      <c r="Q269" s="3">
        <f t="shared" si="54"/>
        <v>14.079712580099228</v>
      </c>
      <c r="R269" s="3">
        <f t="shared" si="55"/>
        <v>1.0590969822264742</v>
      </c>
      <c r="S269" s="3">
        <f t="shared" si="57"/>
        <v>384.92454799073164</v>
      </c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spans="1:38" x14ac:dyDescent="0.25">
      <c r="A270" s="6"/>
      <c r="B270" s="3"/>
      <c r="C270" s="10">
        <v>1998.367123</v>
      </c>
      <c r="D270" s="10">
        <v>363.11099999999999</v>
      </c>
      <c r="E270" s="4">
        <f t="shared" si="58"/>
        <v>2014</v>
      </c>
      <c r="F270" s="5">
        <f>F269*SUM(economy!Z60:AB60)/SUM(economy!Z59:AB59)</f>
        <v>9592.3127656530069</v>
      </c>
      <c r="G270" s="13">
        <f t="shared" si="51"/>
        <v>23.898962167280601</v>
      </c>
      <c r="H270" s="13">
        <f t="shared" si="51"/>
        <v>33.524150879646221</v>
      </c>
      <c r="I270" s="13">
        <f t="shared" si="51"/>
        <v>39.60902117472228</v>
      </c>
      <c r="J270" s="13">
        <f t="shared" si="51"/>
        <v>14.373925550624628</v>
      </c>
      <c r="K270" s="13">
        <f t="shared" si="51"/>
        <v>1.0817918655908574</v>
      </c>
      <c r="L270" s="13">
        <f t="shared" si="59"/>
        <v>387.48785163786459</v>
      </c>
      <c r="M270" s="3">
        <v>0</v>
      </c>
      <c r="N270" s="3">
        <f t="shared" si="56"/>
        <v>23.898962167280601</v>
      </c>
      <c r="O270" s="3">
        <f t="shared" si="52"/>
        <v>33.524150879646221</v>
      </c>
      <c r="P270" s="3">
        <f t="shared" si="53"/>
        <v>39.60902117472228</v>
      </c>
      <c r="Q270" s="3">
        <f t="shared" si="54"/>
        <v>14.373925550624628</v>
      </c>
      <c r="R270" s="3">
        <f t="shared" si="55"/>
        <v>1.0817918655908574</v>
      </c>
      <c r="S270" s="3">
        <f t="shared" si="57"/>
        <v>387.48785163786459</v>
      </c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spans="1:38" x14ac:dyDescent="0.25">
      <c r="A271" s="6"/>
      <c r="B271" s="3"/>
      <c r="C271" s="10">
        <v>1998.452055</v>
      </c>
      <c r="D271" s="10">
        <v>363.54199999999997</v>
      </c>
      <c r="E271" s="4">
        <f t="shared" si="58"/>
        <v>2015</v>
      </c>
      <c r="F271" s="5">
        <f>F270*SUM(economy!Z61:AB61)/SUM(economy!Z60:AB60)</f>
        <v>9826.3298369437307</v>
      </c>
      <c r="G271" s="13">
        <f t="shared" si="51"/>
        <v>24.484408486311068</v>
      </c>
      <c r="H271" s="13">
        <f t="shared" si="51"/>
        <v>34.332611582884851</v>
      </c>
      <c r="I271" s="13">
        <f t="shared" si="51"/>
        <v>40.518463128811817</v>
      </c>
      <c r="J271" s="13">
        <f t="shared" si="51"/>
        <v>14.678646679281176</v>
      </c>
      <c r="K271" s="13">
        <f t="shared" si="51"/>
        <v>1.1064832562397102</v>
      </c>
      <c r="L271" s="13">
        <f t="shared" si="59"/>
        <v>390.12061313352865</v>
      </c>
      <c r="M271" s="3">
        <v>1</v>
      </c>
      <c r="N271" s="3">
        <f t="shared" si="56"/>
        <v>24.484408486311068</v>
      </c>
      <c r="O271" s="3">
        <f t="shared" si="52"/>
        <v>34.332611582884851</v>
      </c>
      <c r="P271" s="3">
        <f t="shared" si="53"/>
        <v>40.518463128811817</v>
      </c>
      <c r="Q271" s="3">
        <f t="shared" si="54"/>
        <v>14.678646679281176</v>
      </c>
      <c r="R271" s="3">
        <f t="shared" si="55"/>
        <v>1.1064832562397102</v>
      </c>
      <c r="S271" s="3">
        <f t="shared" si="57"/>
        <v>390.12061313352865</v>
      </c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spans="1:38" x14ac:dyDescent="0.25">
      <c r="A272" s="6"/>
      <c r="B272" s="3"/>
      <c r="C272" s="10">
        <v>1998.5342470000001</v>
      </c>
      <c r="D272" s="10">
        <v>364.05799999999999</v>
      </c>
      <c r="E272" s="4">
        <f t="shared" si="58"/>
        <v>2016</v>
      </c>
      <c r="F272" s="5">
        <f>F271*SUM(economy!Z62:AB62)/SUM(economy!Z61:AB61)</f>
        <v>10135.0882515721</v>
      </c>
      <c r="G272" s="13">
        <f t="shared" si="51"/>
        <v>25.084137537392142</v>
      </c>
      <c r="H272" s="13">
        <f t="shared" si="51"/>
        <v>35.160821620480363</v>
      </c>
      <c r="I272" s="13">
        <f t="shared" si="51"/>
        <v>41.450855487147443</v>
      </c>
      <c r="J272" s="13">
        <f t="shared" si="51"/>
        <v>14.993426840261595</v>
      </c>
      <c r="K272" s="13">
        <f t="shared" si="51"/>
        <v>1.1324460586611871</v>
      </c>
      <c r="L272" s="13">
        <f t="shared" si="59"/>
        <v>392.82168754394274</v>
      </c>
      <c r="M272" s="3">
        <v>0</v>
      </c>
      <c r="N272" s="3">
        <f t="shared" si="56"/>
        <v>25.084198570255992</v>
      </c>
      <c r="O272" s="3">
        <f t="shared" si="52"/>
        <v>35.160915517193978</v>
      </c>
      <c r="P272" s="3">
        <f t="shared" si="53"/>
        <v>41.451005721889224</v>
      </c>
      <c r="Q272" s="3">
        <f t="shared" si="54"/>
        <v>14.993544211153614</v>
      </c>
      <c r="R272" s="3">
        <f t="shared" si="55"/>
        <v>1.1324930070179946</v>
      </c>
      <c r="S272" s="3">
        <f t="shared" si="57"/>
        <v>392.8221570275108</v>
      </c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1:38" x14ac:dyDescent="0.25">
      <c r="A273" s="6"/>
      <c r="B273" s="3"/>
      <c r="C273" s="10">
        <v>1998.6191779999999</v>
      </c>
      <c r="D273" s="10">
        <v>364.69799999999998</v>
      </c>
      <c r="E273" s="4">
        <f t="shared" si="58"/>
        <v>2017</v>
      </c>
      <c r="F273" s="5">
        <f>F272*SUM(economy!Z63:AB63)/SUM(economy!Z62:AB62)</f>
        <v>10377.276654325669</v>
      </c>
      <c r="G273" s="13">
        <f t="shared" si="51"/>
        <v>25.702710998755698</v>
      </c>
      <c r="H273" s="13">
        <f t="shared" si="51"/>
        <v>36.015744627934005</v>
      </c>
      <c r="I273" s="13">
        <f t="shared" si="51"/>
        <v>42.41711894168516</v>
      </c>
      <c r="J273" s="13">
        <f t="shared" si="51"/>
        <v>15.326463850811583</v>
      </c>
      <c r="K273" s="13">
        <f t="shared" si="51"/>
        <v>1.1626889945591685</v>
      </c>
      <c r="L273" s="13">
        <f t="shared" si="59"/>
        <v>395.62472741374563</v>
      </c>
      <c r="M273" s="3">
        <v>0</v>
      </c>
      <c r="N273" s="3">
        <f t="shared" si="56"/>
        <v>25.702772031619549</v>
      </c>
      <c r="O273" s="3">
        <f t="shared" si="52"/>
        <v>36.015838266334953</v>
      </c>
      <c r="P273" s="3">
        <f t="shared" si="53"/>
        <v>42.417267159883707</v>
      </c>
      <c r="Q273" s="3">
        <f t="shared" si="54"/>
        <v>15.326574516673537</v>
      </c>
      <c r="R273" s="3">
        <f t="shared" si="55"/>
        <v>1.1627174701769956</v>
      </c>
      <c r="S273" s="3">
        <f t="shared" si="57"/>
        <v>395.62516944468871</v>
      </c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spans="1:38" x14ac:dyDescent="0.25">
      <c r="A274" s="6"/>
      <c r="B274" s="3"/>
      <c r="C274" s="10">
        <v>1998.7041099999999</v>
      </c>
      <c r="D274" s="10">
        <v>365.05599999999998</v>
      </c>
      <c r="E274" s="4">
        <f t="shared" si="58"/>
        <v>2018</v>
      </c>
      <c r="F274" s="5">
        <f>F273*SUM(economy!Z64:AB64)/SUM(economy!Z63:AB63)</f>
        <v>10621.129290413999</v>
      </c>
      <c r="G274" s="13">
        <f t="shared" si="51"/>
        <v>26.336065911930504</v>
      </c>
      <c r="H274" s="13">
        <f t="shared" si="51"/>
        <v>36.891056411726652</v>
      </c>
      <c r="I274" s="13">
        <f t="shared" si="51"/>
        <v>43.406797725165994</v>
      </c>
      <c r="J274" s="13">
        <f t="shared" si="51"/>
        <v>15.668901372836668</v>
      </c>
      <c r="K274" s="13">
        <f t="shared" si="51"/>
        <v>1.1924026099681342</v>
      </c>
      <c r="L274" s="13">
        <f t="shared" si="59"/>
        <v>398.49522403162791</v>
      </c>
      <c r="M274" s="3">
        <v>0</v>
      </c>
      <c r="N274" s="3">
        <f t="shared" si="56"/>
        <v>26.336126944794355</v>
      </c>
      <c r="O274" s="3">
        <f t="shared" si="52"/>
        <v>36.891149792525553</v>
      </c>
      <c r="P274" s="3">
        <f t="shared" si="53"/>
        <v>43.406943953888593</v>
      </c>
      <c r="Q274" s="3">
        <f t="shared" si="54"/>
        <v>15.669005716705847</v>
      </c>
      <c r="R274" s="3">
        <f t="shared" si="55"/>
        <v>1.1924198813034006</v>
      </c>
      <c r="S274" s="3">
        <f t="shared" si="57"/>
        <v>398.49564628921775</v>
      </c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1:38" x14ac:dyDescent="0.25">
      <c r="A275" s="6"/>
      <c r="B275" s="3"/>
      <c r="C275" s="10">
        <v>1998.7863010000001</v>
      </c>
      <c r="D275" s="10">
        <v>365.012</v>
      </c>
      <c r="E275" s="4">
        <f t="shared" si="58"/>
        <v>2019</v>
      </c>
      <c r="F275" s="5">
        <f>F274*SUM(economy!Z65:AB65)/SUM(economy!Z64:AB64)</f>
        <v>10865.359162426124</v>
      </c>
      <c r="G275" s="13">
        <f t="shared" si="51"/>
        <v>26.984303849843094</v>
      </c>
      <c r="H275" s="13">
        <f t="shared" si="51"/>
        <v>37.786857147765794</v>
      </c>
      <c r="I275" s="13">
        <f t="shared" si="51"/>
        <v>44.419827568288703</v>
      </c>
      <c r="J275" s="13">
        <f t="shared" si="51"/>
        <v>16.020397717221151</v>
      </c>
      <c r="K275" s="13">
        <f t="shared" si="51"/>
        <v>1.2218733092921088</v>
      </c>
      <c r="L275" s="13">
        <f t="shared" si="59"/>
        <v>401.43325959241088</v>
      </c>
      <c r="M275" s="3">
        <v>0</v>
      </c>
      <c r="N275" s="3">
        <f t="shared" si="56"/>
        <v>26.984364882706945</v>
      </c>
      <c r="O275" s="3">
        <f t="shared" si="52"/>
        <v>37.786950271671323</v>
      </c>
      <c r="P275" s="3">
        <f t="shared" si="53"/>
        <v>44.41997183423932</v>
      </c>
      <c r="Q275" s="3">
        <f t="shared" si="54"/>
        <v>16.020496100253126</v>
      </c>
      <c r="R275" s="3">
        <f t="shared" si="55"/>
        <v>1.2218837848864821</v>
      </c>
      <c r="S275" s="3">
        <f t="shared" si="57"/>
        <v>401.4336668737572</v>
      </c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spans="1:38" x14ac:dyDescent="0.25">
      <c r="A276" s="6"/>
      <c r="B276" s="3"/>
      <c r="C276" s="10">
        <v>1998.8712330000001</v>
      </c>
      <c r="D276" s="10">
        <v>364.90899999999999</v>
      </c>
      <c r="E276" s="4">
        <f t="shared" si="58"/>
        <v>2020</v>
      </c>
      <c r="F276" s="5">
        <f>F275*SUM(economy!Z66:AB66)/SUM(economy!Z65:AB65)</f>
        <v>11109.873687270227</v>
      </c>
      <c r="G276" s="13">
        <f t="shared" si="51"/>
        <v>27.647447836282247</v>
      </c>
      <c r="H276" s="13">
        <f t="shared" si="51"/>
        <v>38.703125891544701</v>
      </c>
      <c r="I276" s="13">
        <f t="shared" si="51"/>
        <v>45.455951712690478</v>
      </c>
      <c r="J276" s="13">
        <f t="shared" si="51"/>
        <v>16.380479658440141</v>
      </c>
      <c r="K276" s="13">
        <f t="shared" si="51"/>
        <v>1.2512143831695499</v>
      </c>
      <c r="L276" s="13">
        <f t="shared" si="59"/>
        <v>404.43821948212712</v>
      </c>
      <c r="M276" s="3">
        <v>0</v>
      </c>
      <c r="N276" s="3">
        <f t="shared" si="56"/>
        <v>27.647508869146098</v>
      </c>
      <c r="O276" s="3">
        <f t="shared" si="52"/>
        <v>38.703218759263578</v>
      </c>
      <c r="P276" s="3">
        <f t="shared" si="53"/>
        <v>45.456094042214652</v>
      </c>
      <c r="Q276" s="3">
        <f t="shared" si="54"/>
        <v>16.380572421158799</v>
      </c>
      <c r="R276" s="3">
        <f t="shared" si="55"/>
        <v>1.251220736938716</v>
      </c>
      <c r="S276" s="3">
        <f t="shared" si="57"/>
        <v>404.43861482872182</v>
      </c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 spans="1:38" x14ac:dyDescent="0.25">
      <c r="A277" s="6"/>
      <c r="B277" s="3"/>
      <c r="C277" s="10">
        <v>1998.9534249999999</v>
      </c>
      <c r="D277" s="10">
        <v>364.88099999999997</v>
      </c>
      <c r="E277" s="4">
        <f t="shared" si="58"/>
        <v>2021</v>
      </c>
      <c r="F277" s="5">
        <f>F276*SUM(economy!Z67:AB67)/SUM(economy!Z66:AB66)</f>
        <v>11354.57550032886</v>
      </c>
      <c r="G277" s="13">
        <f t="shared" si="51"/>
        <v>28.3255152444255</v>
      </c>
      <c r="H277" s="13">
        <f t="shared" si="51"/>
        <v>39.639833062927536</v>
      </c>
      <c r="I277" s="13">
        <f t="shared" si="51"/>
        <v>46.514902937180494</v>
      </c>
      <c r="J277" s="13">
        <f t="shared" si="51"/>
        <v>16.748690138295157</v>
      </c>
      <c r="K277" s="13">
        <f t="shared" si="51"/>
        <v>1.2804901992221114</v>
      </c>
      <c r="L277" s="13">
        <f t="shared" si="59"/>
        <v>407.50943158205075</v>
      </c>
      <c r="M277" s="3">
        <v>0</v>
      </c>
      <c r="N277" s="3">
        <f t="shared" si="56"/>
        <v>28.32557627728935</v>
      </c>
      <c r="O277" s="3">
        <f t="shared" si="52"/>
        <v>39.639925675164541</v>
      </c>
      <c r="P277" s="3">
        <f t="shared" si="53"/>
        <v>46.515043356270134</v>
      </c>
      <c r="Q277" s="3">
        <f t="shared" si="54"/>
        <v>16.74877760177133</v>
      </c>
      <c r="R277" s="3">
        <f t="shared" si="55"/>
        <v>1.2804940529779154</v>
      </c>
      <c r="S277" s="3">
        <f t="shared" si="57"/>
        <v>407.50981696347333</v>
      </c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spans="1:38" x14ac:dyDescent="0.25">
      <c r="A278" s="6"/>
      <c r="B278" s="3"/>
      <c r="C278" s="10">
        <v>1999.038356</v>
      </c>
      <c r="D278" s="10">
        <v>365.01600000000002</v>
      </c>
      <c r="E278" s="4">
        <f t="shared" si="58"/>
        <v>2022</v>
      </c>
      <c r="F278" s="5">
        <f>F277*SUM(economy!Z68:AB68)/SUM(economy!Z67:AB67)</f>
        <v>11599.3694869382</v>
      </c>
      <c r="G278" s="13">
        <f t="shared" si="51"/>
        <v>29.018517505008951</v>
      </c>
      <c r="H278" s="13">
        <f t="shared" si="51"/>
        <v>40.596940020936714</v>
      </c>
      <c r="I278" s="13">
        <f t="shared" si="51"/>
        <v>47.596402979827182</v>
      </c>
      <c r="J278" s="13">
        <f t="shared" si="51"/>
        <v>17.12458678111367</v>
      </c>
      <c r="K278" s="13">
        <f t="shared" si="51"/>
        <v>1.3097352272770191</v>
      </c>
      <c r="L278" s="13">
        <f t="shared" si="59"/>
        <v>410.64618251416357</v>
      </c>
      <c r="M278" s="3">
        <v>0</v>
      </c>
      <c r="N278" s="3">
        <f t="shared" si="56"/>
        <v>29.018578537872802</v>
      </c>
      <c r="O278" s="3">
        <f t="shared" si="52"/>
        <v>40.597032378394687</v>
      </c>
      <c r="P278" s="3">
        <f t="shared" si="53"/>
        <v>47.59654151412532</v>
      </c>
      <c r="Q278" s="3">
        <f t="shared" si="54"/>
        <v>17.124669248076422</v>
      </c>
      <c r="R278" s="3">
        <f t="shared" si="55"/>
        <v>1.3097375646980693</v>
      </c>
      <c r="S278" s="3">
        <f t="shared" si="57"/>
        <v>410.6465592431673</v>
      </c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spans="1:38" x14ac:dyDescent="0.25">
      <c r="A279" s="6"/>
      <c r="B279" s="3"/>
      <c r="C279" s="10">
        <v>1999.123288</v>
      </c>
      <c r="D279" s="10">
        <v>365.07499999999999</v>
      </c>
      <c r="E279" s="4">
        <f t="shared" si="58"/>
        <v>2023</v>
      </c>
      <c r="F279" s="5">
        <f>F278*SUM(economy!Z69:AB69)/SUM(economy!Z68:AB68)</f>
        <v>11844.162704147195</v>
      </c>
      <c r="G279" s="13">
        <f t="shared" ref="G279:K294" si="60">G278*(1-G$5)+G$4*$F278*$L$4/1000</f>
        <v>29.726460243648372</v>
      </c>
      <c r="H279" s="13">
        <f t="shared" si="60"/>
        <v>41.574399299942769</v>
      </c>
      <c r="I279" s="13">
        <f t="shared" si="60"/>
        <v>48.700163024175041</v>
      </c>
      <c r="J279" s="13">
        <f t="shared" si="60"/>
        <v>17.50774131906163</v>
      </c>
      <c r="K279" s="13">
        <f t="shared" si="60"/>
        <v>1.3389659088641452</v>
      </c>
      <c r="L279" s="13">
        <f t="shared" si="59"/>
        <v>413.84772979569198</v>
      </c>
      <c r="M279" s="3">
        <v>0</v>
      </c>
      <c r="N279" s="3">
        <f t="shared" si="56"/>
        <v>29.726521276512223</v>
      </c>
      <c r="O279" s="3">
        <f t="shared" si="52"/>
        <v>41.574491403322611</v>
      </c>
      <c r="P279" s="3">
        <f t="shared" si="53"/>
        <v>48.700299698980501</v>
      </c>
      <c r="Q279" s="3">
        <f t="shared" si="54"/>
        <v>17.507819074946063</v>
      </c>
      <c r="R279" s="3">
        <f t="shared" si="55"/>
        <v>1.3389673265816771</v>
      </c>
      <c r="S279" s="3">
        <f t="shared" si="57"/>
        <v>413.84809878034309</v>
      </c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 spans="1:38" x14ac:dyDescent="0.25">
      <c r="A280" s="6"/>
      <c r="B280" s="3"/>
      <c r="C280" s="10">
        <v>1999.2</v>
      </c>
      <c r="D280" s="10">
        <v>364.89100000000002</v>
      </c>
      <c r="E280" s="4">
        <f t="shared" si="58"/>
        <v>2024</v>
      </c>
      <c r="F280" s="5">
        <f>F279*SUM(economy!Z70:AB70)/SUM(economy!Z69:AB69)</f>
        <v>12088.864344314728</v>
      </c>
      <c r="G280" s="13">
        <f t="shared" si="60"/>
        <v>30.449343413385055</v>
      </c>
      <c r="H280" s="13">
        <f t="shared" si="60"/>
        <v>42.572154837857958</v>
      </c>
      <c r="I280" s="13">
        <f t="shared" si="60"/>
        <v>49.825884167180654</v>
      </c>
      <c r="J280" s="13">
        <f t="shared" si="60"/>
        <v>17.897739041102849</v>
      </c>
      <c r="K280" s="13">
        <f t="shared" si="60"/>
        <v>1.3681878527566216</v>
      </c>
      <c r="L280" s="13">
        <f t="shared" si="59"/>
        <v>417.11330931228315</v>
      </c>
      <c r="M280" s="3">
        <v>0</v>
      </c>
      <c r="N280" s="3">
        <f t="shared" si="56"/>
        <v>30.449404446248906</v>
      </c>
      <c r="O280" s="3">
        <f t="shared" si="52"/>
        <v>42.572246687858645</v>
      </c>
      <c r="P280" s="3">
        <f t="shared" si="53"/>
        <v>49.8260190074527</v>
      </c>
      <c r="Q280" s="3">
        <f t="shared" si="54"/>
        <v>17.897812355038059</v>
      </c>
      <c r="R280" s="3">
        <f t="shared" si="55"/>
        <v>1.3681887126457712</v>
      </c>
      <c r="S280" s="3">
        <f t="shared" si="57"/>
        <v>417.1136712092441</v>
      </c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spans="1:38" x14ac:dyDescent="0.25">
      <c r="A281" s="6"/>
      <c r="B281" s="3"/>
      <c r="C281" s="10">
        <v>1999.284932</v>
      </c>
      <c r="D281" s="10">
        <v>364.94400000000002</v>
      </c>
      <c r="E281" s="4">
        <f t="shared" si="58"/>
        <v>2025</v>
      </c>
      <c r="F281" s="5">
        <f>F280*SUM(economy!Z71:AB71)/SUM(economy!Z70:AB70)</f>
        <v>12333.385696233961</v>
      </c>
      <c r="G281" s="13">
        <f t="shared" si="60"/>
        <v>31.187161425009897</v>
      </c>
      <c r="H281" s="13">
        <f t="shared" si="60"/>
        <v>43.590142200283935</v>
      </c>
      <c r="I281" s="13">
        <f t="shared" si="60"/>
        <v>50.973257875398836</v>
      </c>
      <c r="J281" s="13">
        <f t="shared" si="60"/>
        <v>18.294178269165016</v>
      </c>
      <c r="K281" s="13">
        <f t="shared" si="60"/>
        <v>1.3974001975777794</v>
      </c>
      <c r="L281" s="13">
        <f t="shared" si="59"/>
        <v>420.44213996743548</v>
      </c>
      <c r="M281" s="3">
        <v>0</v>
      </c>
      <c r="N281" s="3">
        <f t="shared" si="56"/>
        <v>31.187222457873748</v>
      </c>
      <c r="O281" s="3">
        <f t="shared" si="52"/>
        <v>43.590233797602522</v>
      </c>
      <c r="P281" s="3">
        <f t="shared" si="53"/>
        <v>50.973390905761704</v>
      </c>
      <c r="Q281" s="3">
        <f t="shared" si="54"/>
        <v>18.294247394905597</v>
      </c>
      <c r="R281" s="3">
        <f t="shared" si="55"/>
        <v>1.3974007191269127</v>
      </c>
      <c r="S281" s="3">
        <f t="shared" si="57"/>
        <v>420.44249527527052</v>
      </c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spans="1:38" x14ac:dyDescent="0.25">
      <c r="A282" s="6"/>
      <c r="B282" s="3"/>
      <c r="C282" s="10">
        <v>1999.367123</v>
      </c>
      <c r="D282" s="10">
        <v>365.19</v>
      </c>
      <c r="E282" s="4">
        <f t="shared" si="58"/>
        <v>2026</v>
      </c>
      <c r="F282" s="5">
        <f>F281*SUM(economy!Z72:AB72)/SUM(economy!Z71:AB71)</f>
        <v>12314.972980233571</v>
      </c>
      <c r="G282" s="13">
        <f t="shared" si="60"/>
        <v>31.939903275014785</v>
      </c>
      <c r="H282" s="13">
        <f t="shared" si="60"/>
        <v>44.628288800392525</v>
      </c>
      <c r="I282" s="13">
        <f t="shared" si="60"/>
        <v>52.141966429205077</v>
      </c>
      <c r="J282" s="13">
        <f t="shared" si="60"/>
        <v>18.696669859667786</v>
      </c>
      <c r="K282" s="13">
        <f t="shared" si="60"/>
        <v>1.4265982560308685</v>
      </c>
      <c r="L282" s="13">
        <f t="shared" si="59"/>
        <v>423.83342662031106</v>
      </c>
      <c r="M282" s="3">
        <v>0</v>
      </c>
      <c r="N282" s="3">
        <f t="shared" si="56"/>
        <v>31.939964307878636</v>
      </c>
      <c r="O282" s="3">
        <f t="shared" si="52"/>
        <v>44.628380145724151</v>
      </c>
      <c r="P282" s="3">
        <f t="shared" si="53"/>
        <v>52.142097673952478</v>
      </c>
      <c r="Q282" s="3">
        <f t="shared" si="54"/>
        <v>18.696735036472131</v>
      </c>
      <c r="R282" s="3">
        <f t="shared" si="55"/>
        <v>1.4265985723664083</v>
      </c>
      <c r="S282" s="3">
        <f t="shared" si="57"/>
        <v>423.83377573639382</v>
      </c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spans="1:38" x14ac:dyDescent="0.25">
      <c r="A283" s="6"/>
      <c r="B283" s="3"/>
      <c r="C283" s="10">
        <v>1999.452055</v>
      </c>
      <c r="D283" s="10">
        <v>365.34800000000001</v>
      </c>
      <c r="E283" s="4">
        <f t="shared" si="58"/>
        <v>2027</v>
      </c>
      <c r="F283" s="5">
        <f>F282*SUM(economy!Z73:AB73)/SUM(economy!Z72:AB72)</f>
        <v>12552.458934410801</v>
      </c>
      <c r="G283" s="13">
        <f t="shared" si="60"/>
        <v>32.691521344230921</v>
      </c>
      <c r="H283" s="13">
        <f t="shared" si="60"/>
        <v>45.661850534643044</v>
      </c>
      <c r="I283" s="13">
        <f t="shared" si="60"/>
        <v>53.292221627361656</v>
      </c>
      <c r="J283" s="13">
        <f t="shared" si="60"/>
        <v>19.074007254078829</v>
      </c>
      <c r="K283" s="13">
        <f t="shared" si="60"/>
        <v>1.4434433269261668</v>
      </c>
      <c r="L283" s="13">
        <f t="shared" si="59"/>
        <v>427.16304408724062</v>
      </c>
      <c r="M283" s="3">
        <v>0</v>
      </c>
      <c r="N283" s="3">
        <f t="shared" si="56"/>
        <v>32.691582377094768</v>
      </c>
      <c r="O283" s="3">
        <f t="shared" si="52"/>
        <v>45.661941628680935</v>
      </c>
      <c r="P283" s="3">
        <f t="shared" si="53"/>
        <v>53.292351110461219</v>
      </c>
      <c r="Q283" s="3">
        <f t="shared" si="54"/>
        <v>19.074068707537247</v>
      </c>
      <c r="R283" s="3">
        <f t="shared" si="55"/>
        <v>1.4434435187933705</v>
      </c>
      <c r="S283" s="3">
        <f t="shared" si="57"/>
        <v>427.16338734256755</v>
      </c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1:38" x14ac:dyDescent="0.25">
      <c r="A284" s="6"/>
      <c r="B284" s="3"/>
      <c r="C284" s="10">
        <v>1999.5342470000001</v>
      </c>
      <c r="D284" s="10">
        <v>365.63099999999997</v>
      </c>
      <c r="E284" s="4">
        <f t="shared" si="58"/>
        <v>2028</v>
      </c>
      <c r="F284" s="5">
        <f>F283*SUM(economy!Z74:AB74)/SUM(economy!Z73:AB73)</f>
        <v>12790.635921883553</v>
      </c>
      <c r="G284" s="13">
        <f t="shared" si="60"/>
        <v>33.457633861354587</v>
      </c>
      <c r="H284" s="13">
        <f t="shared" si="60"/>
        <v>46.714868060286683</v>
      </c>
      <c r="I284" s="13">
        <f t="shared" si="60"/>
        <v>54.462716032810512</v>
      </c>
      <c r="J284" s="13">
        <f t="shared" si="60"/>
        <v>19.457662487724889</v>
      </c>
      <c r="K284" s="13">
        <f t="shared" si="60"/>
        <v>1.4648099542026833</v>
      </c>
      <c r="L284" s="13">
        <f t="shared" si="59"/>
        <v>430.55769039637937</v>
      </c>
      <c r="M284" s="3">
        <v>0</v>
      </c>
      <c r="N284" s="3">
        <f t="shared" si="56"/>
        <v>33.457694894218434</v>
      </c>
      <c r="O284" s="3">
        <f t="shared" si="52"/>
        <v>46.714958903722149</v>
      </c>
      <c r="P284" s="3">
        <f t="shared" si="53"/>
        <v>54.462843777908169</v>
      </c>
      <c r="Q284" s="3">
        <f t="shared" si="54"/>
        <v>19.45772043054043</v>
      </c>
      <c r="R284" s="3">
        <f t="shared" si="55"/>
        <v>1.464810070576025</v>
      </c>
      <c r="S284" s="3">
        <f t="shared" si="57"/>
        <v>430.55802807696523</v>
      </c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 spans="1:38" x14ac:dyDescent="0.25">
      <c r="A285" s="6"/>
      <c r="B285" s="3"/>
      <c r="C285" s="10">
        <v>1999.6191779999999</v>
      </c>
      <c r="D285" s="10">
        <v>366.077</v>
      </c>
      <c r="E285" s="4">
        <f t="shared" si="58"/>
        <v>2029</v>
      </c>
      <c r="F285" s="5">
        <f>F284*SUM(economy!Z75:AB75)/SUM(economy!Z74:AB74)</f>
        <v>13028.30258418317</v>
      </c>
      <c r="G285" s="13">
        <f t="shared" si="60"/>
        <v>34.238283002126821</v>
      </c>
      <c r="H285" s="13">
        <f t="shared" si="60"/>
        <v>47.787352739615052</v>
      </c>
      <c r="I285" s="13">
        <f t="shared" si="60"/>
        <v>55.653281799654785</v>
      </c>
      <c r="J285" s="13">
        <f t="shared" si="60"/>
        <v>19.847355749507148</v>
      </c>
      <c r="K285" s="13">
        <f t="shared" si="60"/>
        <v>1.4889514869317517</v>
      </c>
      <c r="L285" s="13">
        <f t="shared" si="59"/>
        <v>434.01522477783556</v>
      </c>
      <c r="M285" s="3">
        <v>0</v>
      </c>
      <c r="N285" s="3">
        <f t="shared" si="56"/>
        <v>34.238344034990668</v>
      </c>
      <c r="O285" s="3">
        <f t="shared" si="52"/>
        <v>47.78744333313751</v>
      </c>
      <c r="P285" s="3">
        <f t="shared" si="53"/>
        <v>55.653407830079061</v>
      </c>
      <c r="Q285" s="3">
        <f t="shared" si="54"/>
        <v>19.8474103822318</v>
      </c>
      <c r="R285" s="3">
        <f t="shared" si="55"/>
        <v>1.4889515575157515</v>
      </c>
      <c r="S285" s="3">
        <f t="shared" si="57"/>
        <v>434.01555713795483</v>
      </c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 spans="1:38" x14ac:dyDescent="0.25">
      <c r="A286" s="6"/>
      <c r="B286" s="3"/>
      <c r="C286" s="10">
        <v>1999.7041099999999</v>
      </c>
      <c r="D286" s="10">
        <v>366.45100000000002</v>
      </c>
      <c r="E286" s="4">
        <f t="shared" si="58"/>
        <v>2030</v>
      </c>
      <c r="F286" s="5">
        <f>F285*SUM(economy!Z76:AB76)/SUM(economy!Z75:AB75)</f>
        <v>13265.387501701156</v>
      </c>
      <c r="G286" s="13">
        <f t="shared" si="60"/>
        <v>35.03343761994082</v>
      </c>
      <c r="H286" s="13">
        <f t="shared" si="60"/>
        <v>48.879203100049672</v>
      </c>
      <c r="I286" s="13">
        <f t="shared" si="60"/>
        <v>56.863572849149271</v>
      </c>
      <c r="J286" s="13">
        <f t="shared" si="60"/>
        <v>20.242682208540081</v>
      </c>
      <c r="K286" s="13">
        <f t="shared" si="60"/>
        <v>1.5147521259672805</v>
      </c>
      <c r="L286" s="13">
        <f t="shared" si="59"/>
        <v>437.53364790364714</v>
      </c>
      <c r="M286" s="3">
        <v>0</v>
      </c>
      <c r="N286" s="3">
        <f t="shared" si="56"/>
        <v>35.033498652804667</v>
      </c>
      <c r="O286" s="3">
        <f t="shared" si="52"/>
        <v>48.879293444346636</v>
      </c>
      <c r="P286" s="3">
        <f t="shared" si="53"/>
        <v>56.863697187915569</v>
      </c>
      <c r="Q286" s="3">
        <f t="shared" si="54"/>
        <v>20.24273372026893</v>
      </c>
      <c r="R286" s="3">
        <f t="shared" si="55"/>
        <v>1.5147521687786405</v>
      </c>
      <c r="S286" s="3">
        <f t="shared" si="57"/>
        <v>437.5339751741144</v>
      </c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 spans="1:38" x14ac:dyDescent="0.25">
      <c r="A287" s="6"/>
      <c r="B287" s="3"/>
      <c r="C287" s="10">
        <v>1999.7863010000001</v>
      </c>
      <c r="D287" s="10">
        <v>366.60199999999998</v>
      </c>
      <c r="E287" s="4">
        <f t="shared" si="58"/>
        <v>2031</v>
      </c>
      <c r="F287" s="5">
        <f>F286*SUM(economy!Z77:AB77)/SUM(economy!Z76:AB76)</f>
        <v>13501.816120395391</v>
      </c>
      <c r="G287" s="13">
        <f t="shared" si="60"/>
        <v>35.843062209246526</v>
      </c>
      <c r="H287" s="13">
        <f t="shared" si="60"/>
        <v>49.990311242099629</v>
      </c>
      <c r="I287" s="13">
        <f t="shared" si="60"/>
        <v>58.093237018124398</v>
      </c>
      <c r="J287" s="13">
        <f t="shared" si="60"/>
        <v>20.643251778070759</v>
      </c>
      <c r="K287" s="13">
        <f t="shared" si="60"/>
        <v>1.5415317518838214</v>
      </c>
      <c r="L287" s="13">
        <f t="shared" si="59"/>
        <v>441.1113939994251</v>
      </c>
      <c r="M287" s="3">
        <v>0</v>
      </c>
      <c r="N287" s="3">
        <f t="shared" si="56"/>
        <v>35.843123242110373</v>
      </c>
      <c r="O287" s="3">
        <f t="shared" si="52"/>
        <v>49.990401337856731</v>
      </c>
      <c r="P287" s="3">
        <f t="shared" si="53"/>
        <v>58.093359687939198</v>
      </c>
      <c r="Q287" s="3">
        <f t="shared" si="54"/>
        <v>20.643300347096485</v>
      </c>
      <c r="R287" s="3">
        <f t="shared" si="55"/>
        <v>1.5415317778502238</v>
      </c>
      <c r="S287" s="3">
        <f t="shared" si="57"/>
        <v>441.11171639285305</v>
      </c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 spans="1:38" x14ac:dyDescent="0.25">
      <c r="A288" s="6"/>
      <c r="B288" s="3"/>
      <c r="C288" s="10">
        <v>1999.8712330000001</v>
      </c>
      <c r="D288" s="10">
        <v>366.53199999999998</v>
      </c>
      <c r="E288" s="4">
        <f t="shared" si="58"/>
        <v>2032</v>
      </c>
      <c r="F288" s="5">
        <f>F287*SUM(economy!Z78:AB78)/SUM(economy!Z77:AB77)</f>
        <v>13737.515698571053</v>
      </c>
      <c r="G288" s="13">
        <f t="shared" si="60"/>
        <v>36.667116714247186</v>
      </c>
      <c r="H288" s="13">
        <f t="shared" si="60"/>
        <v>51.120562562729212</v>
      </c>
      <c r="I288" s="13">
        <f t="shared" si="60"/>
        <v>59.3419156697543</v>
      </c>
      <c r="J288" s="13">
        <f t="shared" si="60"/>
        <v>21.048687905301655</v>
      </c>
      <c r="K288" s="13">
        <f t="shared" si="60"/>
        <v>1.5688743512078025</v>
      </c>
      <c r="L288" s="13">
        <f t="shared" si="59"/>
        <v>444.74715720324014</v>
      </c>
      <c r="M288" s="3">
        <v>0</v>
      </c>
      <c r="N288" s="3">
        <f t="shared" si="56"/>
        <v>36.667177747111033</v>
      </c>
      <c r="O288" s="3">
        <f t="shared" si="52"/>
        <v>51.120652410630193</v>
      </c>
      <c r="P288" s="3">
        <f t="shared" si="53"/>
        <v>59.342036693019296</v>
      </c>
      <c r="Q288" s="3">
        <f t="shared" si="54"/>
        <v>21.048733699731635</v>
      </c>
      <c r="R288" s="3">
        <f t="shared" si="55"/>
        <v>1.5688743669572216</v>
      </c>
      <c r="S288" s="3">
        <f t="shared" si="57"/>
        <v>444.74747491744938</v>
      </c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spans="1:38" x14ac:dyDescent="0.25">
      <c r="A289" s="6"/>
      <c r="B289" s="3"/>
      <c r="C289" s="10">
        <v>1999.9534249999999</v>
      </c>
      <c r="D289" s="10">
        <v>366.53699999999998</v>
      </c>
      <c r="E289" s="4">
        <f t="shared" si="58"/>
        <v>2033</v>
      </c>
      <c r="F289" s="5">
        <f>F288*SUM(economy!Z79:AB79)/SUM(economy!Z78:AB78)</f>
        <v>13972.415259907144</v>
      </c>
      <c r="G289" s="13">
        <f t="shared" si="60"/>
        <v>37.505556639512086</v>
      </c>
      <c r="H289" s="13">
        <f t="shared" si="60"/>
        <v>52.269835943972993</v>
      </c>
      <c r="I289" s="13">
        <f t="shared" si="60"/>
        <v>60.609244052727718</v>
      </c>
      <c r="J289" s="13">
        <f t="shared" si="60"/>
        <v>21.458627010955123</v>
      </c>
      <c r="K289" s="13">
        <f t="shared" si="60"/>
        <v>1.5965241839096058</v>
      </c>
      <c r="L289" s="13">
        <f t="shared" si="59"/>
        <v>448.43978783107752</v>
      </c>
      <c r="M289" s="3">
        <v>0</v>
      </c>
      <c r="N289" s="3">
        <f t="shared" si="56"/>
        <v>37.505617672375934</v>
      </c>
      <c r="O289" s="3">
        <f t="shared" si="52"/>
        <v>52.269925544699717</v>
      </c>
      <c r="P289" s="3">
        <f t="shared" si="53"/>
        <v>60.609363451543906</v>
      </c>
      <c r="Q289" s="3">
        <f t="shared" si="54"/>
        <v>21.45867018929329</v>
      </c>
      <c r="R289" s="3">
        <f t="shared" si="55"/>
        <v>1.5965241934621115</v>
      </c>
      <c r="S289" s="3">
        <f t="shared" si="57"/>
        <v>448.44010105137494</v>
      </c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spans="1:38" x14ac:dyDescent="0.25">
      <c r="A290" s="6"/>
      <c r="B290" s="3"/>
      <c r="C290" s="10">
        <v>2000.0382509999999</v>
      </c>
      <c r="D290" s="10">
        <v>366.60300000000001</v>
      </c>
      <c r="E290" s="4">
        <f t="shared" si="58"/>
        <v>2034</v>
      </c>
      <c r="F290" s="5">
        <f>F289*SUM(economy!Z80:AB80)/SUM(economy!Z79:AB79)</f>
        <v>14206.445568117428</v>
      </c>
      <c r="G290" s="13">
        <f t="shared" si="60"/>
        <v>38.358333157722384</v>
      </c>
      <c r="H290" s="13">
        <f t="shared" si="60"/>
        <v>53.438003936621399</v>
      </c>
      <c r="I290" s="13">
        <f t="shared" si="60"/>
        <v>61.894851648540886</v>
      </c>
      <c r="J290" s="13">
        <f t="shared" si="60"/>
        <v>21.872717955340502</v>
      </c>
      <c r="K290" s="13">
        <f t="shared" si="60"/>
        <v>1.6243228035987092</v>
      </c>
      <c r="L290" s="13">
        <f t="shared" si="59"/>
        <v>452.18822950182391</v>
      </c>
      <c r="M290" s="3">
        <v>0</v>
      </c>
      <c r="N290" s="3">
        <f t="shared" si="56"/>
        <v>38.358394190586232</v>
      </c>
      <c r="O290" s="3">
        <f t="shared" si="52"/>
        <v>53.438093290853843</v>
      </c>
      <c r="P290" s="3">
        <f t="shared" si="53"/>
        <v>61.894969444712622</v>
      </c>
      <c r="Q290" s="3">
        <f t="shared" si="54"/>
        <v>21.872758667035956</v>
      </c>
      <c r="R290" s="3">
        <f t="shared" si="55"/>
        <v>1.6243228093925968</v>
      </c>
      <c r="S290" s="3">
        <f t="shared" si="57"/>
        <v>452.18853840258123</v>
      </c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spans="1:38" x14ac:dyDescent="0.25">
      <c r="A291" s="6"/>
      <c r="B291" s="3"/>
      <c r="C291" s="10">
        <v>2000.1229510000001</v>
      </c>
      <c r="D291" s="10">
        <v>366.428</v>
      </c>
      <c r="E291" s="4">
        <f t="shared" si="58"/>
        <v>2035</v>
      </c>
      <c r="F291" s="5">
        <f>F290*SUM(economy!Z81:AB81)/SUM(economy!Z80:AB80)</f>
        <v>14439.53910044192</v>
      </c>
      <c r="G291" s="13">
        <f t="shared" si="60"/>
        <v>39.225393215870398</v>
      </c>
      <c r="H291" s="13">
        <f t="shared" si="60"/>
        <v>54.624932941021704</v>
      </c>
      <c r="I291" s="13">
        <f t="shared" si="60"/>
        <v>63.198362510322013</v>
      </c>
      <c r="J291" s="13">
        <f t="shared" si="60"/>
        <v>22.29062153194905</v>
      </c>
      <c r="K291" s="13">
        <f t="shared" si="60"/>
        <v>1.6521708571514702</v>
      </c>
      <c r="L291" s="13">
        <f t="shared" si="59"/>
        <v>455.99148105631463</v>
      </c>
      <c r="M291" s="3">
        <v>0</v>
      </c>
      <c r="N291" s="3">
        <f t="shared" si="56"/>
        <v>39.225454248734245</v>
      </c>
      <c r="O291" s="3">
        <f t="shared" si="52"/>
        <v>54.62502204943798</v>
      </c>
      <c r="P291" s="3">
        <f t="shared" si="53"/>
        <v>63.198478725360985</v>
      </c>
      <c r="Q291" s="3">
        <f t="shared" si="54"/>
        <v>22.290659917913334</v>
      </c>
      <c r="R291" s="3">
        <f t="shared" si="55"/>
        <v>1.6521708606656405</v>
      </c>
      <c r="S291" s="3">
        <f t="shared" si="57"/>
        <v>455.99178580211219</v>
      </c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 spans="1:38" x14ac:dyDescent="0.25">
      <c r="A292" s="6"/>
      <c r="B292" s="3"/>
      <c r="C292" s="10">
        <v>2000.202186</v>
      </c>
      <c r="D292" s="10">
        <v>366.18799999999999</v>
      </c>
      <c r="E292" s="4">
        <f t="shared" si="58"/>
        <v>2036</v>
      </c>
      <c r="F292" s="5">
        <f>F291*SUM(economy!Z82:AB82)/SUM(economy!Z81:AB81)</f>
        <v>14671.630021655306</v>
      </c>
      <c r="G292" s="13">
        <f t="shared" si="60"/>
        <v>40.106679639841033</v>
      </c>
      <c r="H292" s="13">
        <f t="shared" si="60"/>
        <v>55.830483384892567</v>
      </c>
      <c r="I292" s="13">
        <f t="shared" si="60"/>
        <v>64.519395593125367</v>
      </c>
      <c r="J292" s="13">
        <f t="shared" si="60"/>
        <v>22.712009986866882</v>
      </c>
      <c r="K292" s="13">
        <f t="shared" si="60"/>
        <v>1.6800049137696327</v>
      </c>
      <c r="L292" s="13">
        <f t="shared" si="59"/>
        <v>459.84857351849547</v>
      </c>
      <c r="M292" s="3">
        <v>0</v>
      </c>
      <c r="N292" s="3">
        <f t="shared" si="56"/>
        <v>40.106740672704881</v>
      </c>
      <c r="O292" s="3">
        <f t="shared" si="52"/>
        <v>55.83057224816892</v>
      </c>
      <c r="P292" s="3">
        <f t="shared" si="53"/>
        <v>64.51951024825452</v>
      </c>
      <c r="Q292" s="3">
        <f t="shared" si="54"/>
        <v>22.712046179961707</v>
      </c>
      <c r="R292" s="3">
        <f t="shared" si="55"/>
        <v>1.6800049159010846</v>
      </c>
      <c r="S292" s="3">
        <f t="shared" si="57"/>
        <v>459.84887426499108</v>
      </c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spans="1:38" x14ac:dyDescent="0.25">
      <c r="A293" s="6"/>
      <c r="B293" s="3"/>
      <c r="C293" s="10">
        <v>2000.286885</v>
      </c>
      <c r="D293" s="10">
        <v>366.11200000000002</v>
      </c>
      <c r="E293" s="4">
        <f t="shared" si="58"/>
        <v>2037</v>
      </c>
      <c r="F293" s="5">
        <f>F292*SUM(economy!Z83:AB83)/SUM(economy!Z82:AB82)</f>
        <v>14902.654159448401</v>
      </c>
      <c r="G293" s="13">
        <f t="shared" si="60"/>
        <v>41.00213123740685</v>
      </c>
      <c r="H293" s="13">
        <f t="shared" si="60"/>
        <v>57.054509898208863</v>
      </c>
      <c r="I293" s="13">
        <f t="shared" si="60"/>
        <v>65.857565075887081</v>
      </c>
      <c r="J293" s="13">
        <f t="shared" si="60"/>
        <v>23.136566562591682</v>
      </c>
      <c r="K293" s="13">
        <f t="shared" si="60"/>
        <v>1.7077834098736357</v>
      </c>
      <c r="L293" s="13">
        <f t="shared" si="59"/>
        <v>463.7585561839681</v>
      </c>
      <c r="M293" s="3">
        <v>0</v>
      </c>
      <c r="N293" s="3">
        <f t="shared" si="56"/>
        <v>41.002192270270697</v>
      </c>
      <c r="O293" s="3">
        <f t="shared" si="52"/>
        <v>57.054598517019691</v>
      </c>
      <c r="P293" s="3">
        <f t="shared" si="53"/>
        <v>65.857678192044474</v>
      </c>
      <c r="Q293" s="3">
        <f t="shared" si="54"/>
        <v>23.136600688088784</v>
      </c>
      <c r="R293" s="3">
        <f t="shared" si="55"/>
        <v>1.7077834111664267</v>
      </c>
      <c r="S293" s="3">
        <f t="shared" si="57"/>
        <v>463.75885307859005</v>
      </c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 spans="1:38" x14ac:dyDescent="0.25">
      <c r="A294" s="6"/>
      <c r="B294" s="3"/>
      <c r="C294" s="10">
        <v>2000.3688520000001</v>
      </c>
      <c r="D294" s="10">
        <v>366.32799999999997</v>
      </c>
      <c r="E294" s="4">
        <f t="shared" si="58"/>
        <v>2038</v>
      </c>
      <c r="F294" s="5">
        <f>F293*SUM(economy!Z84:AB84)/SUM(economy!Z83:AB83)</f>
        <v>15132.548981632341</v>
      </c>
      <c r="G294" s="13">
        <f t="shared" si="60"/>
        <v>41.911682899720603</v>
      </c>
      <c r="H294" s="13">
        <f t="shared" si="60"/>
        <v>58.296861485293825</v>
      </c>
      <c r="I294" s="13">
        <f t="shared" si="60"/>
        <v>67.212480675360936</v>
      </c>
      <c r="J294" s="13">
        <f t="shared" si="60"/>
        <v>23.56398506502023</v>
      </c>
      <c r="K294" s="13">
        <f t="shared" si="60"/>
        <v>1.7354781230936793</v>
      </c>
      <c r="L294" s="13">
        <f t="shared" si="59"/>
        <v>467.72048824848929</v>
      </c>
      <c r="M294" s="3">
        <v>0</v>
      </c>
      <c r="N294" s="3">
        <f t="shared" si="56"/>
        <v>41.91174393258445</v>
      </c>
      <c r="O294" s="3">
        <f t="shared" si="52"/>
        <v>58.296949860311649</v>
      </c>
      <c r="P294" s="3">
        <f t="shared" si="53"/>
        <v>67.212592273203597</v>
      </c>
      <c r="Q294" s="3">
        <f t="shared" si="54"/>
        <v>23.564017241034968</v>
      </c>
      <c r="R294" s="3">
        <f t="shared" si="55"/>
        <v>1.735478123877797</v>
      </c>
      <c r="S294" s="3">
        <f t="shared" si="57"/>
        <v>467.72078143101248</v>
      </c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spans="1:38" x14ac:dyDescent="0.25">
      <c r="A295" s="6"/>
      <c r="B295" s="3"/>
      <c r="C295" s="10">
        <v>2000.4535519999999</v>
      </c>
      <c r="D295" s="10">
        <v>366.77300000000002</v>
      </c>
      <c r="E295" s="4">
        <f t="shared" si="58"/>
        <v>2039</v>
      </c>
      <c r="F295" s="5">
        <f>F294*SUM(economy!Z85:AB85)/SUM(economy!Z84:AB84)</f>
        <v>15361.253575368808</v>
      </c>
      <c r="G295" s="13">
        <f t="shared" ref="G295:K310" si="61">G294*(1-G$5)+G$4*$F294*$L$4/1000</f>
        <v>42.835265701416475</v>
      </c>
      <c r="H295" s="13">
        <f t="shared" si="61"/>
        <v>59.557381694297263</v>
      </c>
      <c r="I295" s="13">
        <f t="shared" si="61"/>
        <v>68.583747952415564</v>
      </c>
      <c r="J295" s="13">
        <f t="shared" si="61"/>
        <v>23.993969452497005</v>
      </c>
      <c r="K295" s="13">
        <f t="shared" si="61"/>
        <v>1.7630689999136755</v>
      </c>
      <c r="L295" s="13">
        <f t="shared" si="59"/>
        <v>471.73343380053996</v>
      </c>
      <c r="M295" s="3">
        <v>0</v>
      </c>
      <c r="N295" s="3">
        <f t="shared" si="56"/>
        <v>42.835326734280322</v>
      </c>
      <c r="O295" s="3">
        <f t="shared" si="52"/>
        <v>59.557469826192772</v>
      </c>
      <c r="P295" s="3">
        <f t="shared" si="53"/>
        <v>68.583858052323251</v>
      </c>
      <c r="Q295" s="3">
        <f t="shared" si="54"/>
        <v>23.993999790397176</v>
      </c>
      <c r="R295" s="3">
        <f t="shared" si="55"/>
        <v>1.7630690003892671</v>
      </c>
      <c r="S295" s="3">
        <f t="shared" si="57"/>
        <v>471.73372340358276</v>
      </c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spans="1:38" x14ac:dyDescent="0.25">
      <c r="A296" s="6"/>
      <c r="B296" s="3"/>
      <c r="C296" s="10">
        <v>2000.535519</v>
      </c>
      <c r="D296" s="10">
        <v>367.18400000000003</v>
      </c>
      <c r="E296" s="4">
        <f t="shared" si="58"/>
        <v>2040</v>
      </c>
      <c r="F296" s="5">
        <f>F295*SUM(economy!Z86:AB86)/SUM(economy!Z85:AB85)</f>
        <v>15588.708628482178</v>
      </c>
      <c r="G296" s="13">
        <f t="shared" si="61"/>
        <v>43.772806999443681</v>
      </c>
      <c r="H296" s="13">
        <f t="shared" si="61"/>
        <v>60.835908784257384</v>
      </c>
      <c r="I296" s="13">
        <f t="shared" si="61"/>
        <v>69.970968611100005</v>
      </c>
      <c r="J296" s="13">
        <f t="shared" si="61"/>
        <v>24.426233445901385</v>
      </c>
      <c r="K296" s="13">
        <f t="shared" si="61"/>
        <v>1.7905410175036147</v>
      </c>
      <c r="L296" s="13">
        <f t="shared" si="59"/>
        <v>475.79645885820605</v>
      </c>
      <c r="M296" s="3">
        <v>0</v>
      </c>
      <c r="N296" s="3">
        <f t="shared" si="56"/>
        <v>43.772868032307528</v>
      </c>
      <c r="O296" s="3">
        <f t="shared" si="52"/>
        <v>60.83599667369942</v>
      </c>
      <c r="P296" s="3">
        <f t="shared" si="53"/>
        <v>69.971077233178931</v>
      </c>
      <c r="Q296" s="3">
        <f t="shared" si="54"/>
        <v>24.426262050692696</v>
      </c>
      <c r="R296" s="3">
        <f t="shared" si="55"/>
        <v>1.7905410177920755</v>
      </c>
      <c r="S296" s="3">
        <f t="shared" si="57"/>
        <v>475.79674500767067</v>
      </c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spans="1:38" x14ac:dyDescent="0.25">
      <c r="A297" s="6"/>
      <c r="B297" s="3"/>
      <c r="C297" s="10">
        <v>2000.6202189999999</v>
      </c>
      <c r="D297" s="10">
        <v>367.44799999999998</v>
      </c>
      <c r="E297" s="4">
        <f t="shared" si="58"/>
        <v>2041</v>
      </c>
      <c r="F297" s="5">
        <f>F296*SUM(economy!Z87:AB87)/SUM(economy!Z86:AB86)</f>
        <v>15814.856412817991</v>
      </c>
      <c r="G297" s="13">
        <f t="shared" si="61"/>
        <v>44.724230530759492</v>
      </c>
      <c r="H297" s="13">
        <f t="shared" si="61"/>
        <v>62.132275889948247</v>
      </c>
      <c r="I297" s="13">
        <f t="shared" si="61"/>
        <v>71.37374079088751</v>
      </c>
      <c r="J297" s="13">
        <f t="shared" si="61"/>
        <v>24.860500158815931</v>
      </c>
      <c r="K297" s="13">
        <f t="shared" si="61"/>
        <v>1.8178822794473157</v>
      </c>
      <c r="L297" s="13">
        <f t="shared" si="59"/>
        <v>479.90862964985854</v>
      </c>
      <c r="M297" s="3">
        <v>0</v>
      </c>
      <c r="N297" s="3">
        <f t="shared" si="56"/>
        <v>44.724291563623339</v>
      </c>
      <c r="O297" s="3">
        <f t="shared" si="52"/>
        <v>62.132363537603794</v>
      </c>
      <c r="P297" s="3">
        <f t="shared" si="53"/>
        <v>71.373847954973982</v>
      </c>
      <c r="Q297" s="3">
        <f t="shared" si="54"/>
        <v>24.860527129505442</v>
      </c>
      <c r="R297" s="3">
        <f t="shared" si="55"/>
        <v>1.817882279622276</v>
      </c>
      <c r="S297" s="3">
        <f t="shared" si="57"/>
        <v>479.90891246532885</v>
      </c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spans="1:38" x14ac:dyDescent="0.25">
      <c r="A298" s="6"/>
      <c r="B298" s="3"/>
      <c r="C298" s="10">
        <v>2000.7049179999999</v>
      </c>
      <c r="D298" s="10">
        <v>367.67500000000001</v>
      </c>
      <c r="E298" s="4">
        <f t="shared" si="58"/>
        <v>2042</v>
      </c>
      <c r="F298" s="5">
        <f>F297*SUM(economy!Z88:AB88)/SUM(economy!Z87:AB87)</f>
        <v>16039.64076955746</v>
      </c>
      <c r="G298" s="13">
        <f t="shared" si="61"/>
        <v>45.689456509006597</v>
      </c>
      <c r="H298" s="13">
        <f t="shared" si="61"/>
        <v>63.446311184711135</v>
      </c>
      <c r="I298" s="13">
        <f t="shared" si="61"/>
        <v>72.791659352496424</v>
      </c>
      <c r="J298" s="13">
        <f t="shared" si="61"/>
        <v>25.296501746868756</v>
      </c>
      <c r="K298" s="13">
        <f t="shared" si="61"/>
        <v>1.8450828599616305</v>
      </c>
      <c r="L298" s="13">
        <f t="shared" si="59"/>
        <v>484.06901165304453</v>
      </c>
      <c r="M298" s="3">
        <v>0</v>
      </c>
      <c r="N298" s="3">
        <f t="shared" si="56"/>
        <v>45.689517541870444</v>
      </c>
      <c r="O298" s="3">
        <f t="shared" si="52"/>
        <v>63.446398591245362</v>
      </c>
      <c r="P298" s="3">
        <f t="shared" si="53"/>
        <v>72.791765078160523</v>
      </c>
      <c r="Q298" s="3">
        <f t="shared" si="54"/>
        <v>25.296527176807569</v>
      </c>
      <c r="R298" s="3">
        <f t="shared" si="55"/>
        <v>1.8450828600677491</v>
      </c>
      <c r="S298" s="3">
        <f t="shared" si="57"/>
        <v>484.06929124815167</v>
      </c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spans="1:38" x14ac:dyDescent="0.25">
      <c r="A299" s="6"/>
      <c r="B299" s="3"/>
      <c r="C299" s="10">
        <v>2000.786885</v>
      </c>
      <c r="D299" s="10">
        <v>367.79399999999998</v>
      </c>
      <c r="E299" s="4">
        <f t="shared" si="58"/>
        <v>2043</v>
      </c>
      <c r="F299" s="5">
        <f>F298*SUM(economy!Z89:AB89)/SUM(economy!Z88:AB88)</f>
        <v>16263.007096363051</v>
      </c>
      <c r="G299" s="13">
        <f t="shared" si="61"/>
        <v>46.668401720294142</v>
      </c>
      <c r="H299" s="13">
        <f t="shared" si="61"/>
        <v>64.777838041459106</v>
      </c>
      <c r="I299" s="13">
        <f t="shared" si="61"/>
        <v>74.224316157668412</v>
      </c>
      <c r="J299" s="13">
        <f t="shared" si="61"/>
        <v>25.733979075384219</v>
      </c>
      <c r="K299" s="13">
        <f t="shared" si="61"/>
        <v>1.872134102190496</v>
      </c>
      <c r="L299" s="13">
        <f t="shared" si="59"/>
        <v>488.27666909699633</v>
      </c>
      <c r="M299" s="3">
        <v>0</v>
      </c>
      <c r="N299" s="3">
        <f t="shared" si="56"/>
        <v>46.668462753157989</v>
      </c>
      <c r="O299" s="3">
        <f t="shared" si="52"/>
        <v>64.777925207535347</v>
      </c>
      <c r="P299" s="3">
        <f t="shared" si="53"/>
        <v>74.22442046421753</v>
      </c>
      <c r="Q299" s="3">
        <f t="shared" si="54"/>
        <v>25.734003052590577</v>
      </c>
      <c r="R299" s="3">
        <f t="shared" si="55"/>
        <v>1.8721341022548601</v>
      </c>
      <c r="S299" s="3">
        <f t="shared" si="57"/>
        <v>488.27694557975627</v>
      </c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spans="1:38" x14ac:dyDescent="0.25">
      <c r="A300" s="6"/>
      <c r="B300" s="3"/>
      <c r="C300" s="10">
        <v>2000.8715850000001</v>
      </c>
      <c r="D300" s="10">
        <v>367.72899999999998</v>
      </c>
      <c r="E300" s="4">
        <f t="shared" si="58"/>
        <v>2044</v>
      </c>
      <c r="F300" s="5">
        <f>F299*SUM(economy!Z90:AB90)/SUM(economy!Z89:AB89)</f>
        <v>16484.902336209892</v>
      </c>
      <c r="G300" s="13">
        <f t="shared" si="61"/>
        <v>47.660979618194233</v>
      </c>
      <c r="H300" s="13">
        <f t="shared" si="61"/>
        <v>66.126675192031541</v>
      </c>
      <c r="I300" s="13">
        <f t="shared" si="61"/>
        <v>75.671300343260143</v>
      </c>
      <c r="J300" s="13">
        <f t="shared" si="61"/>
        <v>26.172681404510957</v>
      </c>
      <c r="K300" s="13">
        <f t="shared" si="61"/>
        <v>1.8990281919952683</v>
      </c>
      <c r="L300" s="13">
        <f t="shared" si="59"/>
        <v>492.53066474999218</v>
      </c>
      <c r="M300" s="3">
        <v>0</v>
      </c>
      <c r="N300" s="3">
        <f t="shared" si="56"/>
        <v>47.66104065105808</v>
      </c>
      <c r="O300" s="3">
        <f t="shared" si="52"/>
        <v>66.126762118311305</v>
      </c>
      <c r="P300" s="3">
        <f t="shared" si="53"/>
        <v>75.671403249742511</v>
      </c>
      <c r="Q300" s="3">
        <f t="shared" si="54"/>
        <v>26.172704011974893</v>
      </c>
      <c r="R300" s="3">
        <f t="shared" si="55"/>
        <v>1.8990281920343071</v>
      </c>
      <c r="S300" s="3">
        <f t="shared" si="57"/>
        <v>492.5309382231211</v>
      </c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spans="1:38" x14ac:dyDescent="0.25">
      <c r="A301" s="6"/>
      <c r="B301" s="3"/>
      <c r="C301" s="10">
        <v>2000.9535519999999</v>
      </c>
      <c r="D301" s="10">
        <v>367.64100000000002</v>
      </c>
      <c r="E301" s="4">
        <f t="shared" si="58"/>
        <v>2045</v>
      </c>
      <c r="F301" s="5">
        <f>F300*SUM(economy!Z91:AB91)/SUM(economy!Z90:AB90)</f>
        <v>16705.274967745307</v>
      </c>
      <c r="G301" s="13">
        <f t="shared" si="61"/>
        <v>48.667100418056805</v>
      </c>
      <c r="H301" s="13">
        <f t="shared" si="61"/>
        <v>67.492636885061685</v>
      </c>
      <c r="I301" s="13">
        <f t="shared" si="61"/>
        <v>77.132198589978017</v>
      </c>
      <c r="J301" s="13">
        <f t="shared" si="61"/>
        <v>26.612366091026686</v>
      </c>
      <c r="K301" s="13">
        <f t="shared" si="61"/>
        <v>1.9257578989211455</v>
      </c>
      <c r="L301" s="13">
        <f t="shared" si="59"/>
        <v>496.83005988304433</v>
      </c>
      <c r="M301" s="3">
        <v>0</v>
      </c>
      <c r="N301" s="3">
        <f t="shared" si="56"/>
        <v>48.667161450920659</v>
      </c>
      <c r="O301" s="3">
        <f t="shared" si="52"/>
        <v>67.492723572204667</v>
      </c>
      <c r="P301" s="3">
        <f t="shared" si="53"/>
        <v>77.132300115186197</v>
      </c>
      <c r="Q301" s="3">
        <f t="shared" si="54"/>
        <v>26.612387406997282</v>
      </c>
      <c r="R301" s="3">
        <f t="shared" si="55"/>
        <v>1.9257578989448234</v>
      </c>
      <c r="S301" s="3">
        <f t="shared" si="57"/>
        <v>496.8303304442536</v>
      </c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spans="1:38" x14ac:dyDescent="0.25">
      <c r="A302" s="6"/>
      <c r="B302" s="3"/>
      <c r="C302" s="10">
        <v>2001.038356</v>
      </c>
      <c r="D302" s="10">
        <v>367.58699999999999</v>
      </c>
      <c r="E302" s="4">
        <f t="shared" si="58"/>
        <v>2046</v>
      </c>
      <c r="F302" s="5">
        <f>F301*SUM(economy!Z92:AB92)/SUM(economy!Z91:AB91)</f>
        <v>16924.07499701258</v>
      </c>
      <c r="G302" s="13">
        <f t="shared" si="61"/>
        <v>49.686671190736092</v>
      </c>
      <c r="H302" s="13">
        <f t="shared" si="61"/>
        <v>68.875533042504671</v>
      </c>
      <c r="I302" s="13">
        <f t="shared" si="61"/>
        <v>78.606595386057421</v>
      </c>
      <c r="J302" s="13">
        <f t="shared" si="61"/>
        <v>27.052798306046455</v>
      </c>
      <c r="K302" s="13">
        <f t="shared" si="61"/>
        <v>1.952316418632758</v>
      </c>
      <c r="L302" s="13">
        <f t="shared" si="59"/>
        <v>501.17391434397734</v>
      </c>
      <c r="M302" s="3">
        <v>0</v>
      </c>
      <c r="N302" s="3">
        <f t="shared" si="56"/>
        <v>49.686732223599947</v>
      </c>
      <c r="O302" s="3">
        <f t="shared" si="52"/>
        <v>68.875619491168734</v>
      </c>
      <c r="P302" s="3">
        <f t="shared" si="53"/>
        <v>78.606695548531732</v>
      </c>
      <c r="Q302" s="3">
        <f t="shared" si="54"/>
        <v>27.052818404302663</v>
      </c>
      <c r="R302" s="3">
        <f t="shared" si="55"/>
        <v>1.9523164186471194</v>
      </c>
      <c r="S302" s="3">
        <f t="shared" si="57"/>
        <v>501.1741820862502</v>
      </c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spans="1:38" x14ac:dyDescent="0.25">
      <c r="A303" s="6"/>
      <c r="B303" s="3"/>
      <c r="C303" s="10">
        <v>2001.123288</v>
      </c>
      <c r="D303" s="10">
        <v>367.53899999999999</v>
      </c>
      <c r="E303" s="4">
        <f t="shared" si="58"/>
        <v>2047</v>
      </c>
      <c r="F303" s="5">
        <f>F302*SUM(economy!Z93:AB93)/SUM(economy!Z92:AB92)</f>
        <v>17141.253950372229</v>
      </c>
      <c r="G303" s="13">
        <f t="shared" si="61"/>
        <v>50.719595955811975</v>
      </c>
      <c r="H303" s="13">
        <f t="shared" si="61"/>
        <v>70.275169414957773</v>
      </c>
      <c r="I303" s="13">
        <f t="shared" si="61"/>
        <v>80.094073286159414</v>
      </c>
      <c r="J303" s="13">
        <f t="shared" si="61"/>
        <v>27.493750767885945</v>
      </c>
      <c r="K303" s="13">
        <f t="shared" si="61"/>
        <v>1.9786972769579672</v>
      </c>
      <c r="L303" s="13">
        <f t="shared" si="59"/>
        <v>505.5612867017731</v>
      </c>
      <c r="M303" s="3">
        <v>0</v>
      </c>
      <c r="N303" s="3">
        <f t="shared" si="56"/>
        <v>50.71965698867583</v>
      </c>
      <c r="O303" s="3">
        <f t="shared" si="52"/>
        <v>70.275255625798977</v>
      </c>
      <c r="P303" s="3">
        <f t="shared" si="53"/>
        <v>80.094172104191301</v>
      </c>
      <c r="Q303" s="3">
        <f t="shared" si="54"/>
        <v>27.493769717991963</v>
      </c>
      <c r="R303" s="3">
        <f t="shared" si="55"/>
        <v>1.978697276966678</v>
      </c>
      <c r="S303" s="3">
        <f t="shared" si="57"/>
        <v>505.56155171362474</v>
      </c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spans="1:38" x14ac:dyDescent="0.25">
      <c r="A304" s="6"/>
      <c r="B304" s="3"/>
      <c r="C304" s="10">
        <v>2001.2</v>
      </c>
      <c r="D304" s="10">
        <v>367.53199999999998</v>
      </c>
      <c r="E304" s="4">
        <f t="shared" si="58"/>
        <v>2048</v>
      </c>
      <c r="F304" s="5">
        <f>F303*SUM(economy!Z94:AB94)/SUM(economy!Z93:AB93)</f>
        <v>17356.764868454346</v>
      </c>
      <c r="G304" s="13">
        <f t="shared" si="61"/>
        <v>51.765775774379293</v>
      </c>
      <c r="H304" s="13">
        <f t="shared" si="61"/>
        <v>71.691347735888726</v>
      </c>
      <c r="I304" s="13">
        <f t="shared" si="61"/>
        <v>81.59421316572876</v>
      </c>
      <c r="J304" s="13">
        <f t="shared" si="61"/>
        <v>27.935003489354621</v>
      </c>
      <c r="K304" s="13">
        <f t="shared" si="61"/>
        <v>2.0048942713551527</v>
      </c>
      <c r="L304" s="13">
        <f t="shared" si="59"/>
        <v>509.99123443670652</v>
      </c>
      <c r="M304" s="3">
        <v>0</v>
      </c>
      <c r="N304" s="3">
        <f t="shared" si="56"/>
        <v>51.765836807243147</v>
      </c>
      <c r="O304" s="3">
        <f t="shared" si="52"/>
        <v>71.691433709561323</v>
      </c>
      <c r="P304" s="3">
        <f t="shared" si="53"/>
        <v>81.594310657364161</v>
      </c>
      <c r="Q304" s="3">
        <f t="shared" si="54"/>
        <v>27.935021356900656</v>
      </c>
      <c r="R304" s="3">
        <f t="shared" si="55"/>
        <v>2.0048942713604361</v>
      </c>
      <c r="S304" s="3">
        <f t="shared" si="57"/>
        <v>509.99149680242971</v>
      </c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 spans="1:38" x14ac:dyDescent="0.25">
      <c r="A305" s="6"/>
      <c r="B305" s="3"/>
      <c r="C305" s="10">
        <v>2001.284932</v>
      </c>
      <c r="D305" s="10">
        <v>367.69200000000001</v>
      </c>
      <c r="E305" s="4">
        <f t="shared" si="58"/>
        <v>2049</v>
      </c>
      <c r="F305" s="5">
        <f>F304*SUM(economy!Z95:AB95)/SUM(economy!Z94:AB94)</f>
        <v>17570.562300977792</v>
      </c>
      <c r="G305" s="13">
        <f t="shared" si="61"/>
        <v>52.825108841468058</v>
      </c>
      <c r="H305" s="13">
        <f t="shared" si="61"/>
        <v>73.123865874871896</v>
      </c>
      <c r="I305" s="13">
        <f t="shared" si="61"/>
        <v>83.106594471029325</v>
      </c>
      <c r="J305" s="13">
        <f t="shared" si="61"/>
        <v>28.376343538775391</v>
      </c>
      <c r="K305" s="13">
        <f t="shared" si="61"/>
        <v>2.0309014351273995</v>
      </c>
      <c r="L305" s="13">
        <f t="shared" si="59"/>
        <v>514.46281416127204</v>
      </c>
      <c r="M305" s="3">
        <v>0</v>
      </c>
      <c r="N305" s="3">
        <f t="shared" si="56"/>
        <v>52.825169874331912</v>
      </c>
      <c r="O305" s="3">
        <f t="shared" si="52"/>
        <v>73.12395161202835</v>
      </c>
      <c r="P305" s="3">
        <f t="shared" si="53"/>
        <v>83.106690654071954</v>
      </c>
      <c r="Q305" s="3">
        <f t="shared" si="54"/>
        <v>28.376360385604695</v>
      </c>
      <c r="R305" s="3">
        <f t="shared" si="55"/>
        <v>2.0309014351306041</v>
      </c>
      <c r="S305" s="3">
        <f t="shared" si="57"/>
        <v>514.46307396116754</v>
      </c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spans="1:38" x14ac:dyDescent="0.25">
      <c r="A306" s="6"/>
      <c r="B306" s="3"/>
      <c r="C306" s="10">
        <v>2001.367123</v>
      </c>
      <c r="D306" s="10">
        <v>367.93900000000002</v>
      </c>
      <c r="E306" s="4">
        <f t="shared" si="58"/>
        <v>2050</v>
      </c>
      <c r="F306" s="5">
        <f>F305*SUM(economy!Z96:AB96)/SUM(economy!Z95:AB95)</f>
        <v>17782.602302275918</v>
      </c>
      <c r="G306" s="13">
        <f t="shared" si="61"/>
        <v>53.897490578147455</v>
      </c>
      <c r="H306" s="13">
        <f t="shared" si="61"/>
        <v>74.572517989916506</v>
      </c>
      <c r="I306" s="13">
        <f t="shared" si="61"/>
        <v>84.63079546504504</v>
      </c>
      <c r="J306" s="13">
        <f t="shared" si="61"/>
        <v>28.817564814048421</v>
      </c>
      <c r="K306" s="13">
        <f t="shared" si="61"/>
        <v>2.0567130154740756</v>
      </c>
      <c r="L306" s="13">
        <f t="shared" si="59"/>
        <v>518.97508186263144</v>
      </c>
      <c r="M306" s="3">
        <v>0</v>
      </c>
      <c r="N306" s="3">
        <f t="shared" si="56"/>
        <v>53.897551611011309</v>
      </c>
      <c r="O306" s="3">
        <f t="shared" si="52"/>
        <v>74.572603491207474</v>
      </c>
      <c r="P306" s="3">
        <f t="shared" si="53"/>
        <v>84.630890357059627</v>
      </c>
      <c r="Q306" s="3">
        <f t="shared" si="54"/>
        <v>28.817580698471332</v>
      </c>
      <c r="R306" s="3">
        <f t="shared" si="55"/>
        <v>2.0567130154760189</v>
      </c>
      <c r="S306" s="3">
        <f t="shared" si="57"/>
        <v>518.97533917322573</v>
      </c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spans="1:38" x14ac:dyDescent="0.25">
      <c r="A307" s="6"/>
      <c r="B307" s="3"/>
      <c r="C307" s="10">
        <v>2001.452055</v>
      </c>
      <c r="D307" s="10">
        <v>368.20100000000002</v>
      </c>
      <c r="E307" s="4">
        <f t="shared" si="58"/>
        <v>2051</v>
      </c>
      <c r="F307" s="5">
        <f>F306*SUM(economy!Z97:AB97)/SUM(economy!Z96:AB96)</f>
        <v>17992.842427373456</v>
      </c>
      <c r="G307" s="13">
        <f t="shared" si="61"/>
        <v>54.982813723356784</v>
      </c>
      <c r="H307" s="13">
        <f t="shared" si="61"/>
        <v>76.03709467895554</v>
      </c>
      <c r="I307" s="13">
        <f t="shared" si="61"/>
        <v>86.166393469407865</v>
      </c>
      <c r="J307" s="13">
        <f t="shared" si="61"/>
        <v>29.258467829096784</v>
      </c>
      <c r="K307" s="13">
        <f t="shared" si="61"/>
        <v>2.0823234599683804</v>
      </c>
      <c r="L307" s="13">
        <f t="shared" si="59"/>
        <v>523.5270931607854</v>
      </c>
      <c r="M307" s="3">
        <v>0</v>
      </c>
      <c r="N307" s="3">
        <f t="shared" si="56"/>
        <v>54.982874756220639</v>
      </c>
      <c r="O307" s="3">
        <f t="shared" si="52"/>
        <v>76.037179945029905</v>
      </c>
      <c r="P307" s="3">
        <f t="shared" si="53"/>
        <v>86.166487087723382</v>
      </c>
      <c r="Q307" s="3">
        <f t="shared" si="54"/>
        <v>29.258482806092552</v>
      </c>
      <c r="R307" s="3">
        <f t="shared" si="55"/>
        <v>2.082323459969559</v>
      </c>
      <c r="S307" s="3">
        <f t="shared" si="57"/>
        <v>523.5273480550361</v>
      </c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spans="1:38" x14ac:dyDescent="0.25">
      <c r="A308" s="6"/>
      <c r="B308" s="3"/>
      <c r="C308" s="10">
        <v>2001.5342470000001</v>
      </c>
      <c r="D308" s="10">
        <v>368.61700000000002</v>
      </c>
      <c r="E308" s="4">
        <f t="shared" si="58"/>
        <v>2052</v>
      </c>
      <c r="F308" s="5">
        <f>F307*SUM(economy!Z98:AB98)/SUM(economy!Z97:AB97)</f>
        <v>18201.241728465178</v>
      </c>
      <c r="G308" s="13">
        <f t="shared" si="61"/>
        <v>56.080968425496948</v>
      </c>
      <c r="H308" s="13">
        <f t="shared" si="61"/>
        <v>77.517383130549661</v>
      </c>
      <c r="I308" s="13">
        <f t="shared" si="61"/>
        <v>87.712965102489278</v>
      </c>
      <c r="J308" s="13">
        <f t="shared" si="61"/>
        <v>29.698859512051364</v>
      </c>
      <c r="K308" s="13">
        <f t="shared" si="61"/>
        <v>2.1077274081713799</v>
      </c>
      <c r="L308" s="13">
        <f t="shared" si="59"/>
        <v>528.11790357875861</v>
      </c>
      <c r="M308" s="3">
        <v>0</v>
      </c>
      <c r="N308" s="3">
        <f t="shared" si="56"/>
        <v>56.081029458360803</v>
      </c>
      <c r="O308" s="3">
        <f t="shared" si="52"/>
        <v>77.517468162054499</v>
      </c>
      <c r="P308" s="3">
        <f t="shared" si="53"/>
        <v>87.713057464202109</v>
      </c>
      <c r="Q308" s="3">
        <f t="shared" si="54"/>
        <v>29.698873633458451</v>
      </c>
      <c r="R308" s="3">
        <f t="shared" si="55"/>
        <v>2.1077274081720945</v>
      </c>
      <c r="S308" s="3">
        <f t="shared" si="57"/>
        <v>528.11815612624787</v>
      </c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spans="1:38" x14ac:dyDescent="0.25">
      <c r="A309" s="6"/>
      <c r="B309" s="3"/>
      <c r="C309" s="10">
        <v>2001.6191779999999</v>
      </c>
      <c r="D309" s="10">
        <v>369.166</v>
      </c>
      <c r="E309" s="4">
        <f t="shared" si="58"/>
        <v>2053</v>
      </c>
      <c r="F309" s="5">
        <f>F308*SUM(economy!Z99:AB99)/SUM(economy!Z98:AB98)</f>
        <v>18407.760751653841</v>
      </c>
      <c r="G309" s="13">
        <f t="shared" si="61"/>
        <v>57.191842333807031</v>
      </c>
      <c r="H309" s="13">
        <f t="shared" si="61"/>
        <v>79.013167273845824</v>
      </c>
      <c r="I309" s="13">
        <f t="shared" si="61"/>
        <v>89.270086513766785</v>
      </c>
      <c r="J309" s="13">
        <f t="shared" si="61"/>
        <v>30.138553014551515</v>
      </c>
      <c r="K309" s="13">
        <f t="shared" si="61"/>
        <v>2.1329196863803408</v>
      </c>
      <c r="L309" s="13">
        <f t="shared" si="59"/>
        <v>532.74656882235149</v>
      </c>
      <c r="M309" s="3">
        <v>0</v>
      </c>
      <c r="N309" s="3">
        <f t="shared" si="56"/>
        <v>57.191903366670886</v>
      </c>
      <c r="O309" s="3">
        <f t="shared" si="52"/>
        <v>79.01325207142645</v>
      </c>
      <c r="P309" s="3">
        <f t="shared" si="53"/>
        <v>89.270177635743821</v>
      </c>
      <c r="Q309" s="3">
        <f t="shared" si="54"/>
        <v>30.138566329247013</v>
      </c>
      <c r="R309" s="3">
        <f t="shared" si="55"/>
        <v>2.1329196863807742</v>
      </c>
      <c r="S309" s="3">
        <f t="shared" si="57"/>
        <v>532.746819089469</v>
      </c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spans="1:38" x14ac:dyDescent="0.25">
      <c r="A310" s="6"/>
      <c r="B310" s="3"/>
      <c r="C310" s="10">
        <v>2001.7041099999999</v>
      </c>
      <c r="D310" s="10">
        <v>369.66</v>
      </c>
      <c r="E310" s="4">
        <f t="shared" si="58"/>
        <v>2054</v>
      </c>
      <c r="F310" s="5">
        <f>F309*SUM(economy!Z100:AB100)/SUM(economy!Z99:AB99)</f>
        <v>18612.361533812153</v>
      </c>
      <c r="G310" s="13">
        <f t="shared" si="61"/>
        <v>58.315320689541771</v>
      </c>
      <c r="H310" s="13">
        <f t="shared" si="61"/>
        <v>80.524227927817037</v>
      </c>
      <c r="I310" s="13">
        <f t="shared" si="61"/>
        <v>90.837333614554595</v>
      </c>
      <c r="J310" s="13">
        <f t="shared" si="61"/>
        <v>30.577367531556895</v>
      </c>
      <c r="K310" s="13">
        <f t="shared" si="61"/>
        <v>2.1578953042902862</v>
      </c>
      <c r="L310" s="13">
        <f t="shared" si="59"/>
        <v>537.41214506776055</v>
      </c>
      <c r="M310" s="3">
        <v>0</v>
      </c>
      <c r="N310" s="3">
        <f t="shared" si="56"/>
        <v>58.315381722405625</v>
      </c>
      <c r="O310" s="3">
        <f t="shared" si="52"/>
        <v>80.524312492116991</v>
      </c>
      <c r="P310" s="3">
        <f t="shared" si="53"/>
        <v>90.837423513436335</v>
      </c>
      <c r="Q310" s="3">
        <f t="shared" si="54"/>
        <v>30.577380085625695</v>
      </c>
      <c r="R310" s="3">
        <f t="shared" si="55"/>
        <v>2.1578953042905491</v>
      </c>
      <c r="S310" s="3">
        <f t="shared" si="57"/>
        <v>537.41239311787513</v>
      </c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1:38" x14ac:dyDescent="0.25">
      <c r="A311" s="6"/>
      <c r="B311" s="3"/>
      <c r="C311" s="10">
        <v>2001.7863010000001</v>
      </c>
      <c r="D311" s="10">
        <v>369.74</v>
      </c>
      <c r="E311" s="4">
        <f t="shared" si="58"/>
        <v>2055</v>
      </c>
      <c r="F311" s="5">
        <f>F310*SUM(economy!Z101:AB101)/SUM(economy!Z100:AB100)</f>
        <v>18815.007599441389</v>
      </c>
      <c r="G311" s="13">
        <f t="shared" ref="G311:K326" si="62">G310*(1-G$5)+G$4*$F310*$L$4/1000</f>
        <v>59.451286416957537</v>
      </c>
      <c r="H311" s="13">
        <f t="shared" si="62"/>
        <v>82.050342949797027</v>
      </c>
      <c r="I311" s="13">
        <f t="shared" si="62"/>
        <v>92.414282305165813</v>
      </c>
      <c r="J311" s="13">
        <f t="shared" si="62"/>
        <v>31.015128131084577</v>
      </c>
      <c r="K311" s="13">
        <f t="shared" si="62"/>
        <v>2.1826494528218006</v>
      </c>
      <c r="L311" s="13">
        <f t="shared" si="59"/>
        <v>542.11368925582678</v>
      </c>
      <c r="M311" s="3">
        <v>0</v>
      </c>
      <c r="N311" s="3">
        <f t="shared" si="56"/>
        <v>59.451347449821391</v>
      </c>
      <c r="O311" s="3">
        <f t="shared" si="52"/>
        <v>82.05042728145807</v>
      </c>
      <c r="P311" s="3">
        <f t="shared" si="53"/>
        <v>92.414370997369403</v>
      </c>
      <c r="Q311" s="3">
        <f t="shared" si="54"/>
        <v>31.015139967978893</v>
      </c>
      <c r="R311" s="3">
        <f t="shared" si="55"/>
        <v>2.18264945282196</v>
      </c>
      <c r="S311" s="3">
        <f t="shared" si="57"/>
        <v>542.11393514944973</v>
      </c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spans="1:38" x14ac:dyDescent="0.25">
      <c r="A312" s="6"/>
      <c r="B312" s="3"/>
      <c r="C312" s="10">
        <v>2001.8712330000001</v>
      </c>
      <c r="D312" s="10">
        <v>369.46</v>
      </c>
      <c r="E312" s="4">
        <f t="shared" si="58"/>
        <v>2056</v>
      </c>
      <c r="F312" s="5">
        <f>F311*SUM(economy!Z102:AB102)/SUM(economy!Z101:AB101)</f>
        <v>19015.663957407382</v>
      </c>
      <c r="G312" s="13">
        <f t="shared" si="62"/>
        <v>60.599620214106544</v>
      </c>
      <c r="H312" s="13">
        <f t="shared" si="62"/>
        <v>83.591287383311155</v>
      </c>
      <c r="I312" s="13">
        <f t="shared" si="62"/>
        <v>94.000508698553631</v>
      </c>
      <c r="J312" s="13">
        <f t="shared" si="62"/>
        <v>31.451665593304035</v>
      </c>
      <c r="K312" s="13">
        <f t="shared" si="62"/>
        <v>2.2071775026560445</v>
      </c>
      <c r="L312" s="13">
        <f t="shared" si="59"/>
        <v>546.85025939193144</v>
      </c>
      <c r="M312" s="3">
        <v>0</v>
      </c>
      <c r="N312" s="3">
        <f t="shared" si="56"/>
        <v>60.599681246970398</v>
      </c>
      <c r="O312" s="3">
        <f t="shared" si="52"/>
        <v>83.591371482973273</v>
      </c>
      <c r="P312" s="3">
        <f t="shared" si="53"/>
        <v>94.000596200275837</v>
      </c>
      <c r="Q312" s="3">
        <f t="shared" si="54"/>
        <v>31.451676753993794</v>
      </c>
      <c r="R312" s="3">
        <f t="shared" si="55"/>
        <v>2.2071775026561409</v>
      </c>
      <c r="S312" s="3">
        <f t="shared" si="57"/>
        <v>546.85050318686945</v>
      </c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spans="1:38" x14ac:dyDescent="0.25">
      <c r="A313" s="6"/>
      <c r="B313" s="3"/>
      <c r="C313" s="10">
        <v>2001.9534249999999</v>
      </c>
      <c r="D313" s="10">
        <v>369.29599999999999</v>
      </c>
      <c r="E313" s="4">
        <f t="shared" si="58"/>
        <v>2057</v>
      </c>
      <c r="F313" s="5">
        <f>F312*SUM(economy!Z103:AB103)/SUM(economy!Z102:AB102)</f>
        <v>19214.297097443126</v>
      </c>
      <c r="G313" s="13">
        <f t="shared" si="62"/>
        <v>61.76020064343188</v>
      </c>
      <c r="H313" s="13">
        <f t="shared" si="62"/>
        <v>85.14683360519426</v>
      </c>
      <c r="I313" s="13">
        <f t="shared" si="62"/>
        <v>95.595589340460236</v>
      </c>
      <c r="J313" s="13">
        <f t="shared" si="62"/>
        <v>31.886816258441034</v>
      </c>
      <c r="K313" s="13">
        <f t="shared" si="62"/>
        <v>2.2314750031929558</v>
      </c>
      <c r="L313" s="13">
        <f t="shared" si="59"/>
        <v>551.62091485072028</v>
      </c>
      <c r="M313" s="3">
        <v>0</v>
      </c>
      <c r="N313" s="3">
        <f t="shared" si="56"/>
        <v>61.760261676295734</v>
      </c>
      <c r="O313" s="3">
        <f t="shared" si="52"/>
        <v>85.146917473495691</v>
      </c>
      <c r="P313" s="3">
        <f t="shared" si="53"/>
        <v>95.595675667680439</v>
      </c>
      <c r="Q313" s="3">
        <f t="shared" si="54"/>
        <v>31.886826781555673</v>
      </c>
      <c r="R313" s="3">
        <f t="shared" si="55"/>
        <v>2.2314750031930144</v>
      </c>
      <c r="S313" s="3">
        <f t="shared" si="57"/>
        <v>551.62115660222048</v>
      </c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spans="1:38" x14ac:dyDescent="0.25">
      <c r="A314" s="6"/>
      <c r="B314" s="3"/>
      <c r="C314" s="10">
        <v>2002.038356</v>
      </c>
      <c r="D314" s="10">
        <v>369.37099999999998</v>
      </c>
      <c r="E314" s="4">
        <f t="shared" si="58"/>
        <v>2058</v>
      </c>
      <c r="F314" s="5">
        <f>F313*SUM(economy!Z104:AB104)/SUM(economy!Z103:AB103)</f>
        <v>19410.87498631563</v>
      </c>
      <c r="G314" s="13">
        <f t="shared" si="62"/>
        <v>62.932904222149062</v>
      </c>
      <c r="H314" s="13">
        <f t="shared" si="62"/>
        <v>86.716751471975371</v>
      </c>
      <c r="I314" s="13">
        <f t="shared" si="62"/>
        <v>97.199101426085363</v>
      </c>
      <c r="J314" s="13">
        <f t="shared" si="62"/>
        <v>32.320421882959785</v>
      </c>
      <c r="K314" s="13">
        <f t="shared" si="62"/>
        <v>2.2555376817551713</v>
      </c>
      <c r="L314" s="13">
        <f t="shared" si="59"/>
        <v>556.42471668492476</v>
      </c>
      <c r="M314" s="3">
        <v>0</v>
      </c>
      <c r="N314" s="3">
        <f t="shared" si="56"/>
        <v>62.932965255012917</v>
      </c>
      <c r="O314" s="3">
        <f t="shared" si="52"/>
        <v>86.716835109552605</v>
      </c>
      <c r="P314" s="3">
        <f t="shared" si="53"/>
        <v>97.199186594568445</v>
      </c>
      <c r="Q314" s="3">
        <f t="shared" si="54"/>
        <v>32.320431804921967</v>
      </c>
      <c r="R314" s="3">
        <f t="shared" si="55"/>
        <v>2.2555376817552069</v>
      </c>
      <c r="S314" s="3">
        <f t="shared" si="57"/>
        <v>556.42495644581118</v>
      </c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spans="1:38" x14ac:dyDescent="0.25">
      <c r="A315" s="6"/>
      <c r="B315" s="3"/>
      <c r="C315" s="10">
        <v>2002.123288</v>
      </c>
      <c r="D315" s="10">
        <v>369.43900000000002</v>
      </c>
      <c r="E315" s="4">
        <f t="shared" si="58"/>
        <v>2059</v>
      </c>
      <c r="F315" s="5">
        <f>F314*SUM(economy!Z105:AB105)/SUM(economy!Z104:AB104)</f>
        <v>19605.367063563139</v>
      </c>
      <c r="G315" s="13">
        <f t="shared" si="62"/>
        <v>64.117605512393681</v>
      </c>
      <c r="H315" s="13">
        <f t="shared" si="62"/>
        <v>88.300808465499784</v>
      </c>
      <c r="I315" s="13">
        <f t="shared" si="62"/>
        <v>98.8106230132707</v>
      </c>
      <c r="J315" s="13">
        <f t="shared" si="62"/>
        <v>32.752329503511064</v>
      </c>
      <c r="K315" s="13">
        <f t="shared" si="62"/>
        <v>2.2793614429252185</v>
      </c>
      <c r="L315" s="13">
        <f t="shared" si="59"/>
        <v>561.26072793760045</v>
      </c>
      <c r="M315" s="3">
        <v>0</v>
      </c>
      <c r="N315" s="3">
        <f t="shared" si="56"/>
        <v>64.117666545257535</v>
      </c>
      <c r="O315" s="3">
        <f t="shared" si="52"/>
        <v>88.300891872987549</v>
      </c>
      <c r="P315" s="3">
        <f t="shared" si="53"/>
        <v>98.810707038569944</v>
      </c>
      <c r="Q315" s="3">
        <f t="shared" si="54"/>
        <v>32.752338858662739</v>
      </c>
      <c r="R315" s="3">
        <f t="shared" si="55"/>
        <v>2.2793614429252402</v>
      </c>
      <c r="S315" s="3">
        <f t="shared" si="57"/>
        <v>561.26096575840302</v>
      </c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spans="1:38" x14ac:dyDescent="0.25">
      <c r="A316" s="6"/>
      <c r="B316" s="3"/>
      <c r="C316" s="10">
        <v>2002.2</v>
      </c>
      <c r="D316" s="10">
        <v>369.49400000000003</v>
      </c>
      <c r="E316" s="4">
        <f t="shared" si="58"/>
        <v>2060</v>
      </c>
      <c r="F316" s="5">
        <f>F315*SUM(economy!Z106:AB106)/SUM(economy!Z105:AB105)</f>
        <v>19797.744236717896</v>
      </c>
      <c r="G316" s="13">
        <f t="shared" si="62"/>
        <v>65.314177211108799</v>
      </c>
      <c r="H316" s="13">
        <f t="shared" si="62"/>
        <v>89.898769837750294</v>
      </c>
      <c r="I316" s="13">
        <f t="shared" si="62"/>
        <v>100.42973323218236</v>
      </c>
      <c r="J316" s="13">
        <f t="shared" si="62"/>
        <v>33.182391308152255</v>
      </c>
      <c r="K316" s="13">
        <f t="shared" si="62"/>
        <v>2.3029423679433738</v>
      </c>
      <c r="L316" s="13">
        <f t="shared" si="59"/>
        <v>566.12801395713711</v>
      </c>
      <c r="M316" s="3">
        <v>0</v>
      </c>
      <c r="N316" s="3">
        <f t="shared" si="56"/>
        <v>65.314238243972653</v>
      </c>
      <c r="O316" s="3">
        <f t="shared" si="52"/>
        <v>89.898853015781555</v>
      </c>
      <c r="P316" s="3">
        <f t="shared" si="53"/>
        <v>100.42981612964229</v>
      </c>
      <c r="Q316" s="3">
        <f t="shared" si="54"/>
        <v>33.182400128873525</v>
      </c>
      <c r="R316" s="3">
        <f t="shared" si="55"/>
        <v>2.3029423679433871</v>
      </c>
      <c r="S316" s="3">
        <f t="shared" si="57"/>
        <v>566.12824988621344</v>
      </c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spans="1:38" x14ac:dyDescent="0.25">
      <c r="A317" s="6"/>
      <c r="B317" s="3"/>
      <c r="C317" s="10">
        <v>2002.284932</v>
      </c>
      <c r="D317" s="10">
        <v>369.65</v>
      </c>
      <c r="E317" s="4">
        <f t="shared" si="58"/>
        <v>2061</v>
      </c>
      <c r="F317" s="5">
        <f>F316*SUM(economy!Z107:AB107)/SUM(economy!Z106:AB106)</f>
        <v>19987.978875937504</v>
      </c>
      <c r="G317" s="13">
        <f t="shared" si="62"/>
        <v>66.522490239640874</v>
      </c>
      <c r="H317" s="13">
        <f t="shared" si="62"/>
        <v>91.510398754821338</v>
      </c>
      <c r="I317" s="13">
        <f t="shared" si="62"/>
        <v>102.0560124914612</v>
      </c>
      <c r="J317" s="13">
        <f t="shared" si="62"/>
        <v>33.610464514363422</v>
      </c>
      <c r="K317" s="13">
        <f t="shared" si="62"/>
        <v>2.3262767141181597</v>
      </c>
      <c r="L317" s="13">
        <f t="shared" si="59"/>
        <v>571.02564271440497</v>
      </c>
      <c r="M317" s="3">
        <v>0</v>
      </c>
      <c r="N317" s="3">
        <f t="shared" si="56"/>
        <v>66.522551272504728</v>
      </c>
      <c r="O317" s="3">
        <f t="shared" si="52"/>
        <v>91.510481704027356</v>
      </c>
      <c r="P317" s="3">
        <f t="shared" si="53"/>
        <v>102.05609427622038</v>
      </c>
      <c r="Q317" s="3">
        <f t="shared" si="54"/>
        <v>33.610472831184616</v>
      </c>
      <c r="R317" s="3">
        <f t="shared" si="55"/>
        <v>2.3262767141181677</v>
      </c>
      <c r="S317" s="3">
        <f t="shared" si="57"/>
        <v>571.02587679805526</v>
      </c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spans="1:38" x14ac:dyDescent="0.25">
      <c r="A318" s="6"/>
      <c r="B318" s="3"/>
      <c r="C318" s="10">
        <v>2002.367123</v>
      </c>
      <c r="D318" s="10">
        <v>369.90699999999998</v>
      </c>
      <c r="E318" s="4">
        <f t="shared" si="58"/>
        <v>2062</v>
      </c>
      <c r="F318" s="5">
        <f>F317*SUM(economy!Z108:AB108)/SUM(economy!Z107:AB107)</f>
        <v>20176.044807976683</v>
      </c>
      <c r="G318" s="13">
        <f t="shared" si="62"/>
        <v>67.742413833007959</v>
      </c>
      <c r="H318" s="13">
        <f t="shared" si="62"/>
        <v>93.135456439993163</v>
      </c>
      <c r="I318" s="13">
        <f t="shared" si="62"/>
        <v>103.68904268079952</v>
      </c>
      <c r="J318" s="13">
        <f t="shared" si="62"/>
        <v>34.036411253401852</v>
      </c>
      <c r="K318" s="13">
        <f t="shared" si="62"/>
        <v>2.3493609142167462</v>
      </c>
      <c r="L318" s="13">
        <f t="shared" si="59"/>
        <v>575.95268512141922</v>
      </c>
      <c r="M318" s="3">
        <v>0</v>
      </c>
      <c r="N318" s="3">
        <f t="shared" si="56"/>
        <v>67.742474865871799</v>
      </c>
      <c r="O318" s="3">
        <f t="shared" si="52"/>
        <v>93.135539161003436</v>
      </c>
      <c r="P318" s="3">
        <f t="shared" si="53"/>
        <v>103.68912336779329</v>
      </c>
      <c r="Q318" s="3">
        <f t="shared" si="54"/>
        <v>34.036419095109203</v>
      </c>
      <c r="R318" s="3">
        <f t="shared" si="55"/>
        <v>2.3493609142167506</v>
      </c>
      <c r="S318" s="3">
        <f t="shared" si="57"/>
        <v>575.95291740399443</v>
      </c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 spans="1:38" x14ac:dyDescent="0.25">
      <c r="A319" s="6"/>
      <c r="B319" s="3"/>
      <c r="C319" s="10">
        <v>2002.452055</v>
      </c>
      <c r="D319" s="10">
        <v>370.37400000000002</v>
      </c>
      <c r="E319" s="4">
        <f t="shared" si="58"/>
        <v>2063</v>
      </c>
      <c r="F319" s="5">
        <f>F318*SUM(economy!Z109:AB109)/SUM(economy!Z108:AB108)</f>
        <v>20361.917309439581</v>
      </c>
      <c r="G319" s="13">
        <f t="shared" si="62"/>
        <v>68.973815628799969</v>
      </c>
      <c r="H319" s="13">
        <f t="shared" si="62"/>
        <v>94.773702315846165</v>
      </c>
      <c r="I319" s="13">
        <f t="shared" si="62"/>
        <v>105.32840736989289</v>
      </c>
      <c r="J319" s="13">
        <f t="shared" si="62"/>
        <v>34.460098460555528</v>
      </c>
      <c r="K319" s="13">
        <f t="shared" si="62"/>
        <v>2.3721915758121925</v>
      </c>
      <c r="L319" s="13">
        <f t="shared" si="59"/>
        <v>580.90821535090663</v>
      </c>
      <c r="M319" s="3">
        <v>0</v>
      </c>
      <c r="N319" s="3">
        <f t="shared" si="56"/>
        <v>68.973876661663809</v>
      </c>
      <c r="O319" s="3">
        <f t="shared" si="52"/>
        <v>94.773784809288472</v>
      </c>
      <c r="P319" s="3">
        <f t="shared" si="53"/>
        <v>105.32848697385613</v>
      </c>
      <c r="Q319" s="3">
        <f t="shared" si="54"/>
        <v>34.460105854290795</v>
      </c>
      <c r="R319" s="3">
        <f t="shared" si="55"/>
        <v>2.3721915758121952</v>
      </c>
      <c r="S319" s="3">
        <f t="shared" si="57"/>
        <v>580.90844587491142</v>
      </c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spans="1:38" x14ac:dyDescent="0.25">
      <c r="A320" s="6"/>
      <c r="B320" s="3"/>
      <c r="C320" s="10">
        <v>2002.5342470000001</v>
      </c>
      <c r="D320" s="10">
        <v>370.93799999999999</v>
      </c>
      <c r="E320" s="4">
        <f t="shared" si="58"/>
        <v>2064</v>
      </c>
      <c r="F320" s="5">
        <f>F319*SUM(economy!Z110:AB110)/SUM(economy!Z109:AB109)</f>
        <v>20545.573099260248</v>
      </c>
      <c r="G320" s="13">
        <f t="shared" si="62"/>
        <v>70.216561755667172</v>
      </c>
      <c r="H320" s="13">
        <f t="shared" si="62"/>
        <v>96.424894145350819</v>
      </c>
      <c r="I320" s="13">
        <f t="shared" si="62"/>
        <v>106.97369200370794</v>
      </c>
      <c r="J320" s="13">
        <f t="shared" si="62"/>
        <v>34.881397770874074</v>
      </c>
      <c r="K320" s="13">
        <f t="shared" si="62"/>
        <v>2.3947654805707392</v>
      </c>
      <c r="L320" s="13">
        <f t="shared" si="59"/>
        <v>585.89131115617079</v>
      </c>
      <c r="M320" s="3">
        <v>0</v>
      </c>
      <c r="N320" s="3">
        <f t="shared" si="56"/>
        <v>70.216622788531012</v>
      </c>
      <c r="O320" s="3">
        <f t="shared" si="52"/>
        <v>96.424976411851205</v>
      </c>
      <c r="P320" s="3">
        <f t="shared" si="53"/>
        <v>106.97377053917775</v>
      </c>
      <c r="Q320" s="3">
        <f t="shared" si="54"/>
        <v>34.88140474222849</v>
      </c>
      <c r="R320" s="3">
        <f t="shared" si="55"/>
        <v>2.394765480570741</v>
      </c>
      <c r="S320" s="3">
        <f t="shared" si="57"/>
        <v>585.89153996235927</v>
      </c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 spans="1:38" x14ac:dyDescent="0.25">
      <c r="A321" s="6"/>
      <c r="B321" s="3"/>
      <c r="C321" s="10">
        <v>2002.6191779999999</v>
      </c>
      <c r="D321" s="10">
        <v>371.43299999999999</v>
      </c>
      <c r="E321" s="4">
        <f t="shared" si="58"/>
        <v>2065</v>
      </c>
      <c r="F321" s="5">
        <f>F320*SUM(economy!Z111:AB111)/SUM(economy!Z110:AB110)</f>
        <v>20726.990330367284</v>
      </c>
      <c r="G321" s="13">
        <f t="shared" si="62"/>
        <v>71.470516921349727</v>
      </c>
      <c r="H321" s="13">
        <f t="shared" si="62"/>
        <v>98.088788171863314</v>
      </c>
      <c r="I321" s="13">
        <f t="shared" si="62"/>
        <v>108.62448409399934</v>
      </c>
      <c r="J321" s="13">
        <f t="shared" si="62"/>
        <v>35.30018541997368</v>
      </c>
      <c r="K321" s="13">
        <f t="shared" si="62"/>
        <v>2.4170795834664971</v>
      </c>
      <c r="L321" s="13">
        <f t="shared" si="59"/>
        <v>590.90105419065253</v>
      </c>
      <c r="M321" s="3">
        <v>0</v>
      </c>
      <c r="N321" s="3">
        <f t="shared" si="56"/>
        <v>71.470577954213567</v>
      </c>
      <c r="O321" s="3">
        <f t="shared" si="52"/>
        <v>98.088870212046089</v>
      </c>
      <c r="P321" s="3">
        <f t="shared" si="53"/>
        <v>108.62456157531771</v>
      </c>
      <c r="Q321" s="3">
        <f t="shared" si="54"/>
        <v>35.300191993076531</v>
      </c>
      <c r="R321" s="3">
        <f t="shared" si="55"/>
        <v>2.417079583466498</v>
      </c>
      <c r="S321" s="3">
        <f t="shared" si="57"/>
        <v>590.90128131812037</v>
      </c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 spans="1:38" x14ac:dyDescent="0.25">
      <c r="A322" s="6"/>
      <c r="B322" s="3"/>
      <c r="C322" s="10">
        <v>2002.7041099999999</v>
      </c>
      <c r="D322" s="10">
        <v>371.77300000000002</v>
      </c>
      <c r="E322" s="4">
        <f t="shared" si="58"/>
        <v>2066</v>
      </c>
      <c r="F322" s="5">
        <f>F321*SUM(economy!Z112:AB112)/SUM(economy!Z111:AB111)</f>
        <v>20906.148580495705</v>
      </c>
      <c r="G322" s="13">
        <f t="shared" si="62"/>
        <v>72.735544500198429</v>
      </c>
      <c r="H322" s="13">
        <f t="shared" si="62"/>
        <v>99.76513925795345</v>
      </c>
      <c r="I322" s="13">
        <f t="shared" si="62"/>
        <v>110.28037340700394</v>
      </c>
      <c r="J322" s="13">
        <f t="shared" si="62"/>
        <v>35.716342149530426</v>
      </c>
      <c r="K322" s="13">
        <f t="shared" si="62"/>
        <v>2.4391310119138003</v>
      </c>
      <c r="L322" s="13">
        <f t="shared" si="59"/>
        <v>595.93653032659995</v>
      </c>
      <c r="M322" s="3">
        <v>0</v>
      </c>
      <c r="N322" s="3">
        <f t="shared" si="56"/>
        <v>72.73560553306227</v>
      </c>
      <c r="O322" s="3">
        <f t="shared" si="52"/>
        <v>99.765221072441221</v>
      </c>
      <c r="P322" s="3">
        <f t="shared" si="53"/>
        <v>110.28044984832033</v>
      </c>
      <c r="Q322" s="3">
        <f t="shared" si="54"/>
        <v>35.716348347132573</v>
      </c>
      <c r="R322" s="3">
        <f t="shared" si="55"/>
        <v>2.4391310119138012</v>
      </c>
      <c r="S322" s="3">
        <f t="shared" si="57"/>
        <v>595.93675581287016</v>
      </c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 spans="1:38" x14ac:dyDescent="0.25">
      <c r="A323" s="6"/>
      <c r="B323" s="3"/>
      <c r="C323" s="10">
        <v>2002.7863010000001</v>
      </c>
      <c r="D323" s="10">
        <v>371.899</v>
      </c>
      <c r="E323" s="4">
        <f t="shared" si="58"/>
        <v>2067</v>
      </c>
      <c r="F323" s="5">
        <f>F322*SUM(economy!Z113:AB113)/SUM(economy!Z112:AB112)</f>
        <v>21083.028842116353</v>
      </c>
      <c r="G323" s="13">
        <f t="shared" si="62"/>
        <v>74.011506620134782</v>
      </c>
      <c r="H323" s="13">
        <f t="shared" si="62"/>
        <v>101.45370102298784</v>
      </c>
      <c r="I323" s="13">
        <f t="shared" si="62"/>
        <v>111.94095214723507</v>
      </c>
      <c r="J323" s="13">
        <f t="shared" si="62"/>
        <v>36.129753117094054</v>
      </c>
      <c r="K323" s="13">
        <f t="shared" si="62"/>
        <v>2.4609170648095882</v>
      </c>
      <c r="L323" s="13">
        <f t="shared" si="59"/>
        <v>600.99682997226137</v>
      </c>
      <c r="M323" s="3">
        <v>0</v>
      </c>
      <c r="N323" s="3">
        <f t="shared" si="56"/>
        <v>74.011567652998622</v>
      </c>
      <c r="O323" s="3">
        <f t="shared" si="52"/>
        <v>101.45378261240151</v>
      </c>
      <c r="P323" s="3">
        <f t="shared" si="53"/>
        <v>111.94102756250903</v>
      </c>
      <c r="Q323" s="3">
        <f t="shared" si="54"/>
        <v>36.129758960646676</v>
      </c>
      <c r="R323" s="3">
        <f t="shared" si="55"/>
        <v>2.4609170648095882</v>
      </c>
      <c r="S323" s="3">
        <f t="shared" si="57"/>
        <v>600.9970538533654</v>
      </c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 spans="1:38" x14ac:dyDescent="0.25">
      <c r="A324" s="6"/>
      <c r="B324" s="3"/>
      <c r="C324" s="10">
        <v>2002.8712330000001</v>
      </c>
      <c r="D324" s="10">
        <v>371.79</v>
      </c>
      <c r="E324" s="4">
        <f t="shared" si="58"/>
        <v>2068</v>
      </c>
      <c r="F324" s="5">
        <f>F323*SUM(economy!Z114:AB114)/SUM(economy!Z113:AB113)</f>
        <v>21257.613511460269</v>
      </c>
      <c r="G324" s="13">
        <f t="shared" si="62"/>
        <v>75.298264248996347</v>
      </c>
      <c r="H324" s="13">
        <f t="shared" si="62"/>
        <v>103.1542259793891</v>
      </c>
      <c r="I324" s="13">
        <f t="shared" si="62"/>
        <v>113.60581513729703</v>
      </c>
      <c r="J324" s="13">
        <f t="shared" si="62"/>
        <v>36.540307809871791</v>
      </c>
      <c r="K324" s="13">
        <f t="shared" si="62"/>
        <v>2.4824352114797765</v>
      </c>
      <c r="L324" s="13">
        <f t="shared" si="59"/>
        <v>606.08104838703412</v>
      </c>
      <c r="M324" s="3">
        <v>0</v>
      </c>
      <c r="N324" s="3">
        <f t="shared" si="56"/>
        <v>75.298325281860187</v>
      </c>
      <c r="O324" s="3">
        <f t="shared" si="52"/>
        <v>103.15430734434786</v>
      </c>
      <c r="P324" s="3">
        <f t="shared" si="53"/>
        <v>113.60588954030075</v>
      </c>
      <c r="Q324" s="3">
        <f t="shared" si="54"/>
        <v>36.540313319600621</v>
      </c>
      <c r="R324" s="3">
        <f t="shared" si="55"/>
        <v>2.4824352114797765</v>
      </c>
      <c r="S324" s="3">
        <f t="shared" si="57"/>
        <v>606.08127069758916</v>
      </c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spans="1:38" x14ac:dyDescent="0.25">
      <c r="A325" s="6"/>
      <c r="B325" s="3"/>
      <c r="C325" s="10">
        <v>2002.9534249999999</v>
      </c>
      <c r="D325" s="10">
        <v>371.601</v>
      </c>
      <c r="E325" s="4">
        <f t="shared" si="58"/>
        <v>2069</v>
      </c>
      <c r="F325" s="5">
        <f>F324*SUM(economy!Z115:AB115)/SUM(economy!Z114:AB114)</f>
        <v>21429.886376621533</v>
      </c>
      <c r="G325" s="13">
        <f t="shared" si="62"/>
        <v>76.595677280212229</v>
      </c>
      <c r="H325" s="13">
        <f t="shared" si="62"/>
        <v>104.86646566748948</v>
      </c>
      <c r="I325" s="13">
        <f t="shared" si="62"/>
        <v>115.27455999363698</v>
      </c>
      <c r="J325" s="13">
        <f t="shared" si="62"/>
        <v>36.947899962149208</v>
      </c>
      <c r="K325" s="13">
        <f t="shared" si="62"/>
        <v>2.5036830905249188</v>
      </c>
      <c r="L325" s="13">
        <f t="shared" si="59"/>
        <v>611.18828599401286</v>
      </c>
      <c r="M325" s="3">
        <v>0</v>
      </c>
      <c r="N325" s="3">
        <f t="shared" si="56"/>
        <v>76.595738313076069</v>
      </c>
      <c r="O325" s="3">
        <f t="shared" si="52"/>
        <v>104.86654680861081</v>
      </c>
      <c r="P325" s="3">
        <f t="shared" si="53"/>
        <v>115.27463339795779</v>
      </c>
      <c r="Q325" s="3">
        <f t="shared" si="54"/>
        <v>36.947905157124552</v>
      </c>
      <c r="R325" s="3">
        <f t="shared" si="55"/>
        <v>2.5036830905249188</v>
      </c>
      <c r="S325" s="3">
        <f t="shared" si="57"/>
        <v>611.18850676729403</v>
      </c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spans="1:38" x14ac:dyDescent="0.25">
      <c r="A326" s="6"/>
      <c r="B326" s="3"/>
      <c r="C326" s="10">
        <v>2003.038356</v>
      </c>
      <c r="D326" s="10">
        <v>371.56799999999998</v>
      </c>
      <c r="E326" s="4">
        <f t="shared" si="58"/>
        <v>2070</v>
      </c>
      <c r="F326" s="5">
        <f>F325*SUM(economy!Z116:AB116)/SUM(economy!Z115:AB115)</f>
        <v>21599.832604728857</v>
      </c>
      <c r="G326" s="13">
        <f t="shared" si="62"/>
        <v>77.903604617752507</v>
      </c>
      <c r="H326" s="13">
        <f t="shared" si="62"/>
        <v>106.59017078889656</v>
      </c>
      <c r="I326" s="13">
        <f t="shared" si="62"/>
        <v>116.9467872981505</v>
      </c>
      <c r="J326" s="13">
        <f t="shared" si="62"/>
        <v>37.352427476032197</v>
      </c>
      <c r="K326" s="13">
        <f t="shared" si="62"/>
        <v>2.5246585085615063</v>
      </c>
      <c r="L326" s="13">
        <f t="shared" si="59"/>
        <v>616.31764868939331</v>
      </c>
      <c r="M326" s="3">
        <v>0</v>
      </c>
      <c r="N326" s="3">
        <f t="shared" si="56"/>
        <v>77.903665650616347</v>
      </c>
      <c r="O326" s="3">
        <f t="shared" si="52"/>
        <v>106.59025170679624</v>
      </c>
      <c r="P326" s="3">
        <f t="shared" si="53"/>
        <v>116.94685971719329</v>
      </c>
      <c r="Q326" s="3">
        <f t="shared" si="54"/>
        <v>37.352432374234937</v>
      </c>
      <c r="R326" s="3">
        <f t="shared" si="55"/>
        <v>2.5246585085615063</v>
      </c>
      <c r="S326" s="3">
        <f t="shared" si="57"/>
        <v>616.31786795740231</v>
      </c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spans="1:38" x14ac:dyDescent="0.25">
      <c r="A327" s="6"/>
      <c r="B327" s="3"/>
      <c r="C327" s="10">
        <v>2003.123288</v>
      </c>
      <c r="D327" s="10">
        <v>371.654</v>
      </c>
      <c r="E327" s="4">
        <f t="shared" si="58"/>
        <v>2071</v>
      </c>
      <c r="F327" s="5">
        <f>F326*SUM(economy!Z117:AB117)/SUM(economy!Z116:AB116)</f>
        <v>21767.438728181427</v>
      </c>
      <c r="G327" s="13">
        <f t="shared" ref="G327:K342" si="63">G326*(1-G$5)+G$4*$F326*$L$4/1000</f>
        <v>79.22190426029465</v>
      </c>
      <c r="H327" s="13">
        <f t="shared" si="63"/>
        <v>108.32509133828736</v>
      </c>
      <c r="I327" s="13">
        <f t="shared" si="63"/>
        <v>118.6221007655563</v>
      </c>
      <c r="J327" s="13">
        <f t="shared" si="63"/>
        <v>37.753792345211025</v>
      </c>
      <c r="K327" s="13">
        <f t="shared" si="63"/>
        <v>2.5453594388562597</v>
      </c>
      <c r="L327" s="13">
        <f t="shared" si="59"/>
        <v>621.4682481482057</v>
      </c>
      <c r="M327" s="3">
        <v>0</v>
      </c>
      <c r="N327" s="3">
        <f t="shared" si="56"/>
        <v>79.22196529315849</v>
      </c>
      <c r="O327" s="3">
        <f t="shared" ref="O327:O390" si="64">O326*(1-O$5)+O$4*($F326+$M326)*$L$4/1000</f>
        <v>108.32517203357949</v>
      </c>
      <c r="P327" s="3">
        <f t="shared" ref="P327:P390" si="65">P326*(1-P$5)+P$4*($F326+$M326)*$L$4/1000</f>
        <v>118.6221722125461</v>
      </c>
      <c r="Q327" s="3">
        <f t="shared" ref="Q327:Q390" si="66">Q326*(1-Q$5)+Q$4*($F326+$M326)*$L$4/1000</f>
        <v>37.753796963594844</v>
      </c>
      <c r="R327" s="3">
        <f t="shared" ref="R327:R390" si="67">R326*(1-R$5)+R$4*($F326+$M326)*$L$4/1000</f>
        <v>2.5453594388562597</v>
      </c>
      <c r="S327" s="3">
        <f t="shared" si="57"/>
        <v>621.46846594173519</v>
      </c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spans="1:38" x14ac:dyDescent="0.25">
      <c r="A328" s="6"/>
      <c r="B328" s="3"/>
      <c r="C328" s="10">
        <v>2003.2</v>
      </c>
      <c r="D328" s="10">
        <v>371.85500000000002</v>
      </c>
      <c r="E328" s="4">
        <f t="shared" si="58"/>
        <v>2072</v>
      </c>
      <c r="F328" s="5">
        <f>F327*SUM(economy!Z118:AB118)/SUM(economy!Z117:AB117)</f>
        <v>21932.692629950441</v>
      </c>
      <c r="G328" s="13">
        <f t="shared" si="63"/>
        <v>80.550433384549848</v>
      </c>
      <c r="H328" s="13">
        <f t="shared" si="63"/>
        <v>110.07097673354757</v>
      </c>
      <c r="I328" s="13">
        <f t="shared" si="63"/>
        <v>120.30010740645675</v>
      </c>
      <c r="J328" s="13">
        <f t="shared" si="63"/>
        <v>38.151900581464012</v>
      </c>
      <c r="K328" s="13">
        <f t="shared" si="63"/>
        <v>2.5657840198515771</v>
      </c>
      <c r="L328" s="13">
        <f t="shared" si="59"/>
        <v>626.6392021258697</v>
      </c>
      <c r="M328" s="3">
        <v>0</v>
      </c>
      <c r="N328" s="3">
        <f t="shared" ref="N328:N391" si="68">N327*(1-N$5)+N$4*($F327+$M327)*$L$4/1000</f>
        <v>80.550494417413688</v>
      </c>
      <c r="O328" s="3">
        <f t="shared" si="64"/>
        <v>110.07105720684454</v>
      </c>
      <c r="P328" s="3">
        <f t="shared" si="65"/>
        <v>120.30017789444105</v>
      </c>
      <c r="Q328" s="3">
        <f t="shared" si="66"/>
        <v>38.151904936014084</v>
      </c>
      <c r="R328" s="3">
        <f t="shared" si="67"/>
        <v>2.5657840198515771</v>
      </c>
      <c r="S328" s="3">
        <f t="shared" ref="S328:S391" si="69">SUM(N328:R328,S$5)</f>
        <v>626.63941847456499</v>
      </c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spans="1:38" x14ac:dyDescent="0.25">
      <c r="A329" s="6"/>
      <c r="B329" s="3"/>
      <c r="C329" s="10">
        <v>2003.284932</v>
      </c>
      <c r="D329" s="10">
        <v>372.13099999999997</v>
      </c>
      <c r="E329" s="4">
        <f t="shared" si="58"/>
        <v>2073</v>
      </c>
      <c r="F329" s="5">
        <f>F328*SUM(economy!Z119:AB119)/SUM(economy!Z118:AB118)</f>
        <v>22095.583527952782</v>
      </c>
      <c r="G329" s="13">
        <f t="shared" si="63"/>
        <v>81.889048427692359</v>
      </c>
      <c r="H329" s="13">
        <f t="shared" si="63"/>
        <v>111.82757594417257</v>
      </c>
      <c r="I329" s="13">
        <f t="shared" si="63"/>
        <v>121.98041768600122</v>
      </c>
      <c r="J329" s="13">
        <f t="shared" si="63"/>
        <v>38.546662143634599</v>
      </c>
      <c r="K329" s="13">
        <f t="shared" si="63"/>
        <v>2.5859305535811061</v>
      </c>
      <c r="L329" s="13">
        <f t="shared" si="59"/>
        <v>631.82963475508177</v>
      </c>
      <c r="M329" s="3">
        <v>0</v>
      </c>
      <c r="N329" s="3">
        <f t="shared" si="68"/>
        <v>81.889109460556199</v>
      </c>
      <c r="O329" s="3">
        <f t="shared" si="64"/>
        <v>111.8276561960851</v>
      </c>
      <c r="P329" s="3">
        <f t="shared" si="65"/>
        <v>121.98048722785238</v>
      </c>
      <c r="Q329" s="3">
        <f t="shared" si="66"/>
        <v>38.546666249422913</v>
      </c>
      <c r="R329" s="3">
        <f t="shared" si="67"/>
        <v>2.5859305535811061</v>
      </c>
      <c r="S329" s="3">
        <f t="shared" si="69"/>
        <v>631.8298496874977</v>
      </c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 spans="1:38" x14ac:dyDescent="0.25">
      <c r="A330" s="6"/>
      <c r="B330" s="3"/>
      <c r="C330" s="10">
        <v>2003.367123</v>
      </c>
      <c r="D330" s="10">
        <v>372.42500000000001</v>
      </c>
      <c r="E330" s="4">
        <f t="shared" ref="E330:E393" si="70">1+E329</f>
        <v>2074</v>
      </c>
      <c r="F330" s="5">
        <f>F329*SUM(economy!Z120:AB120)/SUM(economy!Z119:AB119)</f>
        <v>22256.101958507781</v>
      </c>
      <c r="G330" s="13">
        <f t="shared" si="63"/>
        <v>83.237605168835017</v>
      </c>
      <c r="H330" s="13">
        <f t="shared" si="63"/>
        <v>113.59463761784801</v>
      </c>
      <c r="I330" s="13">
        <f t="shared" si="63"/>
        <v>123.66264567807229</v>
      </c>
      <c r="J330" s="13">
        <f t="shared" si="63"/>
        <v>38.937990868831712</v>
      </c>
      <c r="K330" s="13">
        <f t="shared" si="63"/>
        <v>2.60579750397511</v>
      </c>
      <c r="L330" s="13">
        <f t="shared" ref="L330:L393" si="71">SUM(G330:K330,L$5)</f>
        <v>637.03867683756221</v>
      </c>
      <c r="M330" s="3">
        <v>0</v>
      </c>
      <c r="N330" s="3">
        <f t="shared" si="68"/>
        <v>83.237666201698858</v>
      </c>
      <c r="O330" s="3">
        <f t="shared" si="64"/>
        <v>113.59471764898512</v>
      </c>
      <c r="P330" s="3">
        <f t="shared" si="65"/>
        <v>123.6627142864899</v>
      </c>
      <c r="Q330" s="3">
        <f t="shared" si="66"/>
        <v>38.93799474006925</v>
      </c>
      <c r="R330" s="3">
        <f t="shared" si="67"/>
        <v>2.60579750397511</v>
      </c>
      <c r="S330" s="3">
        <f t="shared" si="69"/>
        <v>637.03889038121827</v>
      </c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spans="1:38" x14ac:dyDescent="0.25">
      <c r="A331" s="6"/>
      <c r="B331" s="3"/>
      <c r="C331" s="10">
        <v>2003.452055</v>
      </c>
      <c r="D331" s="10">
        <v>372.77100000000002</v>
      </c>
      <c r="E331" s="4">
        <f t="shared" si="70"/>
        <v>2075</v>
      </c>
      <c r="F331" s="5">
        <f>F330*SUM(economy!Z121:AB121)/SUM(economy!Z120:AB120)</f>
        <v>22414.239758892883</v>
      </c>
      <c r="G331" s="13">
        <f t="shared" si="63"/>
        <v>84.595958809495116</v>
      </c>
      <c r="H331" s="13">
        <f t="shared" si="63"/>
        <v>115.37191020512876</v>
      </c>
      <c r="I331" s="13">
        <f t="shared" si="63"/>
        <v>125.346409214917</v>
      </c>
      <c r="J331" s="13">
        <f t="shared" si="63"/>
        <v>39.325804405618733</v>
      </c>
      <c r="K331" s="13">
        <f t="shared" si="63"/>
        <v>2.6253834950559414</v>
      </c>
      <c r="L331" s="13">
        <f t="shared" si="71"/>
        <v>642.2654661302156</v>
      </c>
      <c r="M331" s="3">
        <v>0</v>
      </c>
      <c r="N331" s="3">
        <f t="shared" si="68"/>
        <v>84.596019842358956</v>
      </c>
      <c r="O331" s="3">
        <f t="shared" si="64"/>
        <v>115.37199001609781</v>
      </c>
      <c r="P331" s="3">
        <f t="shared" si="65"/>
        <v>125.34647690243017</v>
      </c>
      <c r="Q331" s="3">
        <f t="shared" si="66"/>
        <v>39.325808055704641</v>
      </c>
      <c r="R331" s="3">
        <f t="shared" si="67"/>
        <v>2.6253834950559414</v>
      </c>
      <c r="S331" s="3">
        <f t="shared" si="69"/>
        <v>642.26567831164743</v>
      </c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spans="1:38" x14ac:dyDescent="0.25">
      <c r="A332" s="6"/>
      <c r="B332" s="3"/>
      <c r="C332" s="10">
        <v>2003.5342470000001</v>
      </c>
      <c r="D332" s="10">
        <v>373.22399999999999</v>
      </c>
      <c r="E332" s="4">
        <f t="shared" si="70"/>
        <v>2076</v>
      </c>
      <c r="F332" s="5">
        <f>F331*SUM(economy!Z122:AB122)/SUM(economy!Z121:AB121)</f>
        <v>22569.990049017772</v>
      </c>
      <c r="G332" s="13">
        <f t="shared" si="63"/>
        <v>85.963964052995621</v>
      </c>
      <c r="H332" s="13">
        <f t="shared" si="63"/>
        <v>117.15914208213688</v>
      </c>
      <c r="I332" s="13">
        <f t="shared" si="63"/>
        <v>127.03133003214879</v>
      </c>
      <c r="J332" s="13">
        <f t="shared" si="63"/>
        <v>39.710024148971677</v>
      </c>
      <c r="K332" s="13">
        <f t="shared" si="63"/>
        <v>2.6446873090245582</v>
      </c>
      <c r="L332" s="13">
        <f t="shared" si="71"/>
        <v>647.50914762527759</v>
      </c>
      <c r="M332" s="3">
        <v>0</v>
      </c>
      <c r="N332" s="3">
        <f t="shared" si="68"/>
        <v>85.964025085859461</v>
      </c>
      <c r="O332" s="3">
        <f t="shared" si="64"/>
        <v>117.15922167354358</v>
      </c>
      <c r="P332" s="3">
        <f t="shared" si="65"/>
        <v>127.03139681111846</v>
      </c>
      <c r="Q332" s="3">
        <f t="shared" si="66"/>
        <v>39.710027590539653</v>
      </c>
      <c r="R332" s="3">
        <f t="shared" si="67"/>
        <v>2.6446873090245582</v>
      </c>
      <c r="S332" s="3">
        <f t="shared" si="69"/>
        <v>647.50935847008577</v>
      </c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 spans="1:38" x14ac:dyDescent="0.25">
      <c r="A333" s="6"/>
      <c r="B333" s="3"/>
      <c r="C333" s="10">
        <v>2003.6191779999999</v>
      </c>
      <c r="D333" s="10">
        <v>373.76499999999999</v>
      </c>
      <c r="E333" s="4">
        <f t="shared" si="70"/>
        <v>2077</v>
      </c>
      <c r="F333" s="5">
        <f>F332*SUM(economy!Z123:AB123)/SUM(economy!Z122:AB122)</f>
        <v>22723.347212240093</v>
      </c>
      <c r="G333" s="13">
        <f t="shared" si="63"/>
        <v>87.341475182747885</v>
      </c>
      <c r="H333" s="13">
        <f t="shared" si="63"/>
        <v>118.95608167120142</v>
      </c>
      <c r="I333" s="13">
        <f t="shared" si="63"/>
        <v>128.71703390905006</v>
      </c>
      <c r="J333" s="13">
        <f t="shared" si="63"/>
        <v>40.090575176802119</v>
      </c>
      <c r="K333" s="13">
        <f t="shared" si="63"/>
        <v>2.6637078842395705</v>
      </c>
      <c r="L333" s="13">
        <f t="shared" si="71"/>
        <v>652.76887382404107</v>
      </c>
      <c r="M333" s="3">
        <v>0</v>
      </c>
      <c r="N333" s="3">
        <f t="shared" si="68"/>
        <v>87.341536215611725</v>
      </c>
      <c r="O333" s="3">
        <f t="shared" si="64"/>
        <v>118.95616104364979</v>
      </c>
      <c r="P333" s="3">
        <f t="shared" si="65"/>
        <v>128.71709979167127</v>
      </c>
      <c r="Q333" s="3">
        <f t="shared" si="66"/>
        <v>40.090578421764135</v>
      </c>
      <c r="R333" s="3">
        <f t="shared" si="67"/>
        <v>2.6637078842395705</v>
      </c>
      <c r="S333" s="3">
        <f t="shared" si="69"/>
        <v>652.76908335693645</v>
      </c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 spans="1:38" x14ac:dyDescent="0.25">
      <c r="A334" s="6"/>
      <c r="B334" s="3"/>
      <c r="C334" s="10">
        <v>2003.7041099999999</v>
      </c>
      <c r="D334" s="10">
        <v>374.06299999999999</v>
      </c>
      <c r="E334" s="4">
        <f t="shared" si="70"/>
        <v>2078</v>
      </c>
      <c r="F334" s="5">
        <f>F333*SUM(economy!Z124:AB124)/SUM(economy!Z123:AB123)</f>
        <v>22874.306875349786</v>
      </c>
      <c r="G334" s="13">
        <f t="shared" si="63"/>
        <v>88.728346139363481</v>
      </c>
      <c r="H334" s="13">
        <f t="shared" si="63"/>
        <v>120.76247755936483</v>
      </c>
      <c r="I334" s="13">
        <f t="shared" si="63"/>
        <v>130.4031508041094</v>
      </c>
      <c r="J334" s="13">
        <f t="shared" si="63"/>
        <v>40.467386187854686</v>
      </c>
      <c r="K334" s="13">
        <f t="shared" si="63"/>
        <v>2.6824443130907945</v>
      </c>
      <c r="L334" s="13">
        <f t="shared" si="71"/>
        <v>658.04380500378329</v>
      </c>
      <c r="M334" s="3">
        <v>0</v>
      </c>
      <c r="N334" s="3">
        <f t="shared" si="68"/>
        <v>88.728407172227321</v>
      </c>
      <c r="O334" s="3">
        <f t="shared" si="64"/>
        <v>120.76255671345722</v>
      </c>
      <c r="P334" s="3">
        <f t="shared" si="65"/>
        <v>130.40321580241348</v>
      </c>
      <c r="Q334" s="3">
        <f t="shared" si="66"/>
        <v>40.467389247442227</v>
      </c>
      <c r="R334" s="3">
        <f t="shared" si="67"/>
        <v>2.6824443130907945</v>
      </c>
      <c r="S334" s="3">
        <f t="shared" si="69"/>
        <v>658.04401324863102</v>
      </c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 spans="1:38" x14ac:dyDescent="0.25">
      <c r="A335" s="6"/>
      <c r="B335" s="3"/>
      <c r="C335" s="10">
        <v>2003.7863010000001</v>
      </c>
      <c r="D335" s="10">
        <v>373.98099999999999</v>
      </c>
      <c r="E335" s="4">
        <f t="shared" si="70"/>
        <v>2079</v>
      </c>
      <c r="F335" s="5">
        <f>F334*SUM(economy!Z125:AB125)/SUM(economy!Z124:AB124)</f>
        <v>23022.865887751552</v>
      </c>
      <c r="G335" s="13">
        <f t="shared" si="63"/>
        <v>90.124430596544457</v>
      </c>
      <c r="H335" s="13">
        <f t="shared" si="63"/>
        <v>122.57807861468409</v>
      </c>
      <c r="I335" s="13">
        <f t="shared" si="63"/>
        <v>132.08931498573236</v>
      </c>
      <c r="J335" s="13">
        <f t="shared" si="63"/>
        <v>40.840389440802994</v>
      </c>
      <c r="K335" s="13">
        <f t="shared" si="63"/>
        <v>2.7008958397698022</v>
      </c>
      <c r="L335" s="13">
        <f t="shared" si="71"/>
        <v>663.33310947753375</v>
      </c>
      <c r="M335" s="3">
        <v>0</v>
      </c>
      <c r="N335" s="3">
        <f t="shared" si="68"/>
        <v>90.124491629408297</v>
      </c>
      <c r="O335" s="3">
        <f t="shared" si="64"/>
        <v>122.57815755102121</v>
      </c>
      <c r="P335" s="3">
        <f t="shared" si="65"/>
        <v>132.08937911158918</v>
      </c>
      <c r="Q335" s="3">
        <f t="shared" si="66"/>
        <v>40.840392325605919</v>
      </c>
      <c r="R335" s="3">
        <f t="shared" si="67"/>
        <v>2.7008958397698022</v>
      </c>
      <c r="S335" s="3">
        <f t="shared" si="69"/>
        <v>663.3333164573944</v>
      </c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 spans="1:38" x14ac:dyDescent="0.25">
      <c r="A336" s="6"/>
      <c r="B336" s="3"/>
      <c r="C336" s="10">
        <v>2003.8712330000001</v>
      </c>
      <c r="D336" s="10">
        <v>373.76900000000001</v>
      </c>
      <c r="E336" s="4">
        <f t="shared" si="70"/>
        <v>2080</v>
      </c>
      <c r="F336" s="5">
        <f>F335*SUM(economy!Z126:AB126)/SUM(economy!Z125:AB125)</f>
        <v>23169.022299877786</v>
      </c>
      <c r="G336" s="13">
        <f t="shared" si="63"/>
        <v>91.529582035703001</v>
      </c>
      <c r="H336" s="13">
        <f t="shared" si="63"/>
        <v>124.40263410025712</v>
      </c>
      <c r="I336" s="13">
        <f t="shared" si="63"/>
        <v>133.77516515807034</v>
      </c>
      <c r="J336" s="13">
        <f t="shared" si="63"/>
        <v>41.209520694381482</v>
      </c>
      <c r="K336" s="13">
        <f t="shared" si="63"/>
        <v>2.7190618579403356</v>
      </c>
      <c r="L336" s="13">
        <f t="shared" si="71"/>
        <v>668.6359638463523</v>
      </c>
      <c r="M336" s="3">
        <v>0</v>
      </c>
      <c r="N336" s="3">
        <f t="shared" si="68"/>
        <v>91.529643068566841</v>
      </c>
      <c r="O336" s="3">
        <f t="shared" si="64"/>
        <v>124.40271281943801</v>
      </c>
      <c r="P336" s="3">
        <f t="shared" si="65"/>
        <v>133.77522842319044</v>
      </c>
      <c r="Q336" s="3">
        <f t="shared" si="66"/>
        <v>41.209523414384684</v>
      </c>
      <c r="R336" s="3">
        <f t="shared" si="67"/>
        <v>2.7190618579403356</v>
      </c>
      <c r="S336" s="3">
        <f t="shared" si="69"/>
        <v>668.63616958352031</v>
      </c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 spans="1:38" x14ac:dyDescent="0.25">
      <c r="A337" s="6"/>
      <c r="B337" s="3"/>
      <c r="C337" s="10">
        <v>2003.9534249999999</v>
      </c>
      <c r="D337" s="10">
        <v>373.58800000000002</v>
      </c>
      <c r="E337" s="4">
        <f t="shared" si="70"/>
        <v>2081</v>
      </c>
      <c r="F337" s="5">
        <f>F336*SUM(economy!Z127:AB127)/SUM(economy!Z126:AB126)</f>
        <v>23312.775340867258</v>
      </c>
      <c r="G337" s="13">
        <f t="shared" si="63"/>
        <v>92.943653819263616</v>
      </c>
      <c r="H337" s="13">
        <f t="shared" si="63"/>
        <v>126.23589378590853</v>
      </c>
      <c r="I337" s="13">
        <f t="shared" si="63"/>
        <v>135.46034458191735</v>
      </c>
      <c r="J337" s="13">
        <f t="shared" si="63"/>
        <v>41.574719148403645</v>
      </c>
      <c r="K337" s="13">
        <f t="shared" si="63"/>
        <v>2.7369419083118691</v>
      </c>
      <c r="L337" s="13">
        <f t="shared" si="71"/>
        <v>673.95155324380494</v>
      </c>
      <c r="M337" s="3">
        <v>0</v>
      </c>
      <c r="N337" s="3">
        <f t="shared" si="68"/>
        <v>92.943714852127457</v>
      </c>
      <c r="O337" s="3">
        <f t="shared" si="64"/>
        <v>126.2359722885306</v>
      </c>
      <c r="P337" s="3">
        <f t="shared" si="65"/>
        <v>135.46040699785405</v>
      </c>
      <c r="Q337" s="3">
        <f t="shared" si="66"/>
        <v>41.574721713021617</v>
      </c>
      <c r="R337" s="3">
        <f t="shared" si="67"/>
        <v>2.7369419083118691</v>
      </c>
      <c r="S337" s="3">
        <f t="shared" si="69"/>
        <v>673.95175775984558</v>
      </c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 spans="1:38" x14ac:dyDescent="0.25">
      <c r="A338" s="6"/>
      <c r="B338" s="3"/>
      <c r="C338" s="10">
        <v>2004.0382509999999</v>
      </c>
      <c r="D338" s="10">
        <v>373.553</v>
      </c>
      <c r="E338" s="4">
        <f t="shared" si="70"/>
        <v>2082</v>
      </c>
      <c r="F338" s="5">
        <f>F337*SUM(economy!Z128:AB128)/SUM(economy!Z127:AB127)</f>
        <v>23454.125395545791</v>
      </c>
      <c r="G338" s="13">
        <f t="shared" si="63"/>
        <v>94.366499262602929</v>
      </c>
      <c r="H338" s="13">
        <f t="shared" si="63"/>
        <v>128.07760805747236</v>
      </c>
      <c r="I338" s="13">
        <f t="shared" si="63"/>
        <v>137.14450119063062</v>
      </c>
      <c r="J338" s="13">
        <f t="shared" si="63"/>
        <v>41.935927385529808</v>
      </c>
      <c r="K338" s="13">
        <f t="shared" si="63"/>
        <v>2.7545356761199491</v>
      </c>
      <c r="L338" s="13">
        <f t="shared" si="71"/>
        <v>679.27907157235563</v>
      </c>
      <c r="M338" s="3">
        <v>0</v>
      </c>
      <c r="N338" s="3">
        <f t="shared" si="68"/>
        <v>94.366560295466769</v>
      </c>
      <c r="O338" s="3">
        <f t="shared" si="64"/>
        <v>128.07768634413137</v>
      </c>
      <c r="P338" s="3">
        <f t="shared" si="65"/>
        <v>137.14456276878218</v>
      </c>
      <c r="Q338" s="3">
        <f t="shared" si="66"/>
        <v>41.935929803639219</v>
      </c>
      <c r="R338" s="3">
        <f t="shared" si="67"/>
        <v>2.7545356761199491</v>
      </c>
      <c r="S338" s="3">
        <f t="shared" si="69"/>
        <v>679.27927488813953</v>
      </c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 spans="1:38" x14ac:dyDescent="0.25">
      <c r="A339" s="6"/>
      <c r="B339" s="3"/>
      <c r="C339" s="10">
        <v>2004.1229510000001</v>
      </c>
      <c r="D339" s="10">
        <v>373.69400000000002</v>
      </c>
      <c r="E339" s="4">
        <f t="shared" si="70"/>
        <v>2083</v>
      </c>
      <c r="F339" s="5">
        <f>F338*SUM(economy!Z129:AB129)/SUM(economy!Z128:AB128)</f>
        <v>23593.07398074845</v>
      </c>
      <c r="G339" s="13">
        <f t="shared" si="63"/>
        <v>95.797971704584597</v>
      </c>
      <c r="H339" s="13">
        <f t="shared" si="63"/>
        <v>129.9275280236125</v>
      </c>
      <c r="I339" s="13">
        <f t="shared" si="63"/>
        <v>138.82728770103688</v>
      </c>
      <c r="J339" s="13">
        <f t="shared" si="63"/>
        <v>42.293091313659758</v>
      </c>
      <c r="K339" s="13">
        <f t="shared" si="63"/>
        <v>2.7718429885172235</v>
      </c>
      <c r="L339" s="13">
        <f t="shared" si="71"/>
        <v>684.61772173141094</v>
      </c>
      <c r="M339" s="3">
        <v>0</v>
      </c>
      <c r="N339" s="3">
        <f t="shared" si="68"/>
        <v>95.798032737448438</v>
      </c>
      <c r="O339" s="3">
        <f t="shared" si="64"/>
        <v>129.92760609490256</v>
      </c>
      <c r="P339" s="3">
        <f t="shared" si="65"/>
        <v>138.82734845264855</v>
      </c>
      <c r="Q339" s="3">
        <f t="shared" si="66"/>
        <v>42.293093593630175</v>
      </c>
      <c r="R339" s="3">
        <f t="shared" si="67"/>
        <v>2.7718429885172235</v>
      </c>
      <c r="S339" s="3">
        <f t="shared" si="69"/>
        <v>684.61792386714683</v>
      </c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 spans="1:38" x14ac:dyDescent="0.25">
      <c r="A340" s="6"/>
      <c r="B340" s="3"/>
      <c r="C340" s="10">
        <v>2004.202186</v>
      </c>
      <c r="D340" s="10">
        <v>373.77800000000002</v>
      </c>
      <c r="E340" s="4">
        <f t="shared" si="70"/>
        <v>2084</v>
      </c>
      <c r="F340" s="5">
        <f>F339*SUM(economy!Z130:AB130)/SUM(economy!Z129:AB129)</f>
        <v>23729.62372102289</v>
      </c>
      <c r="G340" s="13">
        <f t="shared" si="63"/>
        <v>97.23792457664905</v>
      </c>
      <c r="H340" s="13">
        <f t="shared" si="63"/>
        <v>131.78540562012617</v>
      </c>
      <c r="I340" s="13">
        <f t="shared" si="63"/>
        <v>140.50836171929285</v>
      </c>
      <c r="J340" s="13">
        <f t="shared" si="63"/>
        <v>42.646160108837179</v>
      </c>
      <c r="K340" s="13">
        <f t="shared" si="63"/>
        <v>2.7888638118793887</v>
      </c>
      <c r="L340" s="13">
        <f t="shared" si="71"/>
        <v>689.96671583678472</v>
      </c>
      <c r="M340" s="3">
        <v>0</v>
      </c>
      <c r="N340" s="3">
        <f t="shared" si="68"/>
        <v>97.23798560951289</v>
      </c>
      <c r="O340" s="3">
        <f t="shared" si="64"/>
        <v>131.78548347663977</v>
      </c>
      <c r="P340" s="3">
        <f t="shared" si="65"/>
        <v>140.50842165545896</v>
      </c>
      <c r="Q340" s="3">
        <f t="shared" si="66"/>
        <v>42.646162258560054</v>
      </c>
      <c r="R340" s="3">
        <f t="shared" si="67"/>
        <v>2.7888638118793887</v>
      </c>
      <c r="S340" s="3">
        <f t="shared" si="69"/>
        <v>689.96691681205107</v>
      </c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 spans="1:38" x14ac:dyDescent="0.25">
      <c r="A341" s="6"/>
      <c r="B341" s="3"/>
      <c r="C341" s="10">
        <v>2004.286885</v>
      </c>
      <c r="D341" s="10">
        <v>373.904</v>
      </c>
      <c r="E341" s="4">
        <f t="shared" si="70"/>
        <v>2085</v>
      </c>
      <c r="F341" s="5">
        <f>F340*SUM(economy!Z131:AB131)/SUM(economy!Z130:AB130)</f>
        <v>23863.778323755676</v>
      </c>
      <c r="G341" s="13">
        <f t="shared" si="63"/>
        <v>98.686211470420403</v>
      </c>
      <c r="H341" s="13">
        <f t="shared" si="63"/>
        <v>133.65099371167904</v>
      </c>
      <c r="I341" s="13">
        <f t="shared" si="63"/>
        <v>142.18738584167451</v>
      </c>
      <c r="J341" s="13">
        <f t="shared" si="63"/>
        <v>42.995086158564114</v>
      </c>
      <c r="K341" s="13">
        <f t="shared" si="63"/>
        <v>2.8055982490304721</v>
      </c>
      <c r="L341" s="13">
        <f t="shared" si="71"/>
        <v>695.32527543136848</v>
      </c>
      <c r="M341" s="3">
        <v>0</v>
      </c>
      <c r="N341" s="3">
        <f t="shared" si="68"/>
        <v>98.686272503284243</v>
      </c>
      <c r="O341" s="3">
        <f t="shared" si="64"/>
        <v>133.65107135400706</v>
      </c>
      <c r="P341" s="3">
        <f t="shared" si="65"/>
        <v>142.18744497334049</v>
      </c>
      <c r="Q341" s="3">
        <f t="shared" si="66"/>
        <v>42.995088185480078</v>
      </c>
      <c r="R341" s="3">
        <f t="shared" si="67"/>
        <v>2.8055982490304721</v>
      </c>
      <c r="S341" s="3">
        <f t="shared" si="69"/>
        <v>695.32547526514236</v>
      </c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 spans="1:38" x14ac:dyDescent="0.25">
      <c r="A342" s="6"/>
      <c r="B342" s="3"/>
      <c r="C342" s="10">
        <v>2004.3688520000001</v>
      </c>
      <c r="D342" s="10">
        <v>374.30099999999999</v>
      </c>
      <c r="E342" s="4">
        <f t="shared" si="70"/>
        <v>2086</v>
      </c>
      <c r="F342" s="5">
        <f>F341*SUM(economy!Z132:AB132)/SUM(economy!Z131:AB131)</f>
        <v>23995.542553764248</v>
      </c>
      <c r="G342" s="13">
        <f t="shared" si="63"/>
        <v>100.14268620379517</v>
      </c>
      <c r="H342" s="13">
        <f t="shared" si="63"/>
        <v>135.52404619092493</v>
      </c>
      <c r="I342" s="13">
        <f t="shared" si="63"/>
        <v>143.8640277502767</v>
      </c>
      <c r="J342" s="13">
        <f t="shared" si="63"/>
        <v>43.339825005434179</v>
      </c>
      <c r="K342" s="13">
        <f t="shared" si="63"/>
        <v>2.8220465363921075</v>
      </c>
      <c r="L342" s="13">
        <f t="shared" si="71"/>
        <v>700.69263168682312</v>
      </c>
      <c r="M342" s="3">
        <v>0</v>
      </c>
      <c r="N342" s="3">
        <f t="shared" si="68"/>
        <v>100.14274723665901</v>
      </c>
      <c r="O342" s="3">
        <f t="shared" si="64"/>
        <v>135.52412361965659</v>
      </c>
      <c r="P342" s="3">
        <f t="shared" si="65"/>
        <v>143.86408608824107</v>
      </c>
      <c r="Q342" s="3">
        <f t="shared" si="66"/>
        <v>43.339826916558813</v>
      </c>
      <c r="R342" s="3">
        <f t="shared" si="67"/>
        <v>2.8220465363921075</v>
      </c>
      <c r="S342" s="3">
        <f t="shared" si="69"/>
        <v>700.69283039750758</v>
      </c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 spans="1:38" x14ac:dyDescent="0.25">
      <c r="A343" s="6"/>
      <c r="B343" s="3"/>
      <c r="C343" s="10">
        <v>2004.4535519999999</v>
      </c>
      <c r="D343" s="10">
        <v>374.786</v>
      </c>
      <c r="E343" s="4">
        <f t="shared" si="70"/>
        <v>2087</v>
      </c>
      <c r="F343" s="5">
        <f>F342*SUM(economy!Z133:AB133)/SUM(economy!Z132:AB132)</f>
        <v>24124.922207397613</v>
      </c>
      <c r="G343" s="13">
        <f t="shared" ref="G343:K358" si="72">G342*(1-G$5)+G$4*$F342*$L$4/1000</f>
        <v>101.60720288548031</v>
      </c>
      <c r="H343" s="13">
        <f t="shared" si="72"/>
        <v>137.40431807496699</v>
      </c>
      <c r="I343" s="13">
        <f t="shared" si="72"/>
        <v>145.53796030361102</v>
      </c>
      <c r="J343" s="13">
        <f t="shared" si="72"/>
        <v>43.680335291003736</v>
      </c>
      <c r="K343" s="13">
        <f t="shared" si="72"/>
        <v>2.8382090410616128</v>
      </c>
      <c r="L343" s="13">
        <f t="shared" si="71"/>
        <v>706.06802559612356</v>
      </c>
      <c r="M343" s="3">
        <v>0</v>
      </c>
      <c r="N343" s="3">
        <f t="shared" si="68"/>
        <v>101.60726391834415</v>
      </c>
      <c r="O343" s="3">
        <f t="shared" si="64"/>
        <v>137.40439529068991</v>
      </c>
      <c r="P343" s="3">
        <f t="shared" si="65"/>
        <v>145.5380178585273</v>
      </c>
      <c r="Q343" s="3">
        <f t="shared" si="66"/>
        <v>43.680337092951831</v>
      </c>
      <c r="R343" s="3">
        <f t="shared" si="67"/>
        <v>2.8382090410616128</v>
      </c>
      <c r="S343" s="3">
        <f t="shared" si="69"/>
        <v>706.06822320157471</v>
      </c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 spans="1:38" x14ac:dyDescent="0.25">
      <c r="A344" s="6"/>
      <c r="B344" s="3"/>
      <c r="C344" s="10">
        <v>2004.535519</v>
      </c>
      <c r="D344" s="10">
        <v>375.18299999999999</v>
      </c>
      <c r="E344" s="4">
        <f t="shared" si="70"/>
        <v>2088</v>
      </c>
      <c r="F344" s="5">
        <f>F343*SUM(economy!Z134:AB134)/SUM(economy!Z133:AB133)</f>
        <v>24251.924086189865</v>
      </c>
      <c r="G344" s="13">
        <f t="shared" si="72"/>
        <v>103.07961597795058</v>
      </c>
      <c r="H344" s="13">
        <f t="shared" si="72"/>
        <v>139.29156559912178</v>
      </c>
      <c r="I344" s="13">
        <f t="shared" si="72"/>
        <v>147.20886162209655</v>
      </c>
      <c r="J344" s="13">
        <f t="shared" si="72"/>
        <v>44.016578699829658</v>
      </c>
      <c r="K344" s="13">
        <f t="shared" si="72"/>
        <v>2.8540862578238273</v>
      </c>
      <c r="L344" s="13">
        <f t="shared" si="71"/>
        <v>711.45070815682243</v>
      </c>
      <c r="M344" s="3">
        <v>0</v>
      </c>
      <c r="N344" s="3">
        <f t="shared" si="68"/>
        <v>103.07967701081442</v>
      </c>
      <c r="O344" s="3">
        <f t="shared" si="64"/>
        <v>139.29164260242194</v>
      </c>
      <c r="P344" s="3">
        <f t="shared" si="65"/>
        <v>147.2089184044753</v>
      </c>
      <c r="Q344" s="3">
        <f t="shared" si="66"/>
        <v>44.016580398838123</v>
      </c>
      <c r="R344" s="3">
        <f t="shared" si="67"/>
        <v>2.8540862578238273</v>
      </c>
      <c r="S344" s="3">
        <f t="shared" si="69"/>
        <v>711.45090467437365</v>
      </c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 spans="1:38" x14ac:dyDescent="0.25">
      <c r="A345" s="6"/>
      <c r="B345" s="3"/>
      <c r="C345" s="10">
        <v>2004.6202189999999</v>
      </c>
      <c r="D345" s="10">
        <v>375.52800000000002</v>
      </c>
      <c r="E345" s="4">
        <f t="shared" si="70"/>
        <v>2089</v>
      </c>
      <c r="F345" s="5">
        <f>F344*SUM(economy!Z135:AB135)/SUM(economy!Z134:AB134)</f>
        <v>24376.555970110723</v>
      </c>
      <c r="G345" s="13">
        <f t="shared" si="72"/>
        <v>104.55978035879785</v>
      </c>
      <c r="H345" s="13">
        <f t="shared" si="72"/>
        <v>141.18554630795151</v>
      </c>
      <c r="I345" s="13">
        <f t="shared" si="72"/>
        <v>148.87641516844508</v>
      </c>
      <c r="J345" s="13">
        <f t="shared" si="72"/>
        <v>44.348519903611745</v>
      </c>
      <c r="K345" s="13">
        <f t="shared" si="72"/>
        <v>2.8696788061017768</v>
      </c>
      <c r="L345" s="13">
        <f t="shared" si="71"/>
        <v>716.8399405449079</v>
      </c>
      <c r="M345" s="3">
        <v>0</v>
      </c>
      <c r="N345" s="3">
        <f t="shared" si="68"/>
        <v>104.55984139166169</v>
      </c>
      <c r="O345" s="3">
        <f t="shared" si="64"/>
        <v>141.18562309941328</v>
      </c>
      <c r="P345" s="3">
        <f t="shared" si="65"/>
        <v>148.87647118865576</v>
      </c>
      <c r="Q345" s="3">
        <f t="shared" si="66"/>
        <v>44.348521505561195</v>
      </c>
      <c r="R345" s="3">
        <f t="shared" si="67"/>
        <v>2.8696788061017768</v>
      </c>
      <c r="S345" s="3">
        <f t="shared" si="69"/>
        <v>716.84013599139371</v>
      </c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 spans="1:38" x14ac:dyDescent="0.25">
      <c r="A346" s="6"/>
      <c r="B346" s="3"/>
      <c r="C346" s="10">
        <v>2004.7049179999999</v>
      </c>
      <c r="D346" s="10">
        <v>375.68299999999999</v>
      </c>
      <c r="E346" s="4">
        <f t="shared" si="70"/>
        <v>2090</v>
      </c>
      <c r="F346" s="5">
        <f>F345*SUM(economy!Z136:AB136)/SUM(economy!Z135:AB135)</f>
        <v>24498.826590457418</v>
      </c>
      <c r="G346" s="13">
        <f t="shared" si="72"/>
        <v>106.0475513804478</v>
      </c>
      <c r="H346" s="13">
        <f t="shared" si="72"/>
        <v>143.08601914353406</v>
      </c>
      <c r="I346" s="13">
        <f t="shared" si="72"/>
        <v>150.54030982294859</v>
      </c>
      <c r="J346" s="13">
        <f t="shared" si="72"/>
        <v>44.676126505386499</v>
      </c>
      <c r="K346" s="13">
        <f t="shared" si="72"/>
        <v>2.8849874268513114</v>
      </c>
      <c r="L346" s="13">
        <f t="shared" si="71"/>
        <v>722.23499427916818</v>
      </c>
      <c r="M346" s="3">
        <v>0</v>
      </c>
      <c r="N346" s="3">
        <f t="shared" si="68"/>
        <v>106.04761241331164</v>
      </c>
      <c r="O346" s="3">
        <f t="shared" si="64"/>
        <v>143.08609572374021</v>
      </c>
      <c r="P346" s="3">
        <f t="shared" si="65"/>
        <v>150.5403650912215</v>
      </c>
      <c r="Q346" s="3">
        <f t="shared" si="66"/>
        <v>44.676128015821618</v>
      </c>
      <c r="R346" s="3">
        <f t="shared" si="67"/>
        <v>2.8849874268513114</v>
      </c>
      <c r="S346" s="3">
        <f t="shared" si="69"/>
        <v>722.23518867094629</v>
      </c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 spans="1:38" x14ac:dyDescent="0.25">
      <c r="A347" s="6"/>
      <c r="B347" s="3"/>
      <c r="C347" s="10">
        <v>2004.786885</v>
      </c>
      <c r="D347" s="10">
        <v>375.697</v>
      </c>
      <c r="E347" s="4">
        <f t="shared" si="70"/>
        <v>2091</v>
      </c>
      <c r="F347" s="5">
        <f>F346*SUM(economy!Z137:AB137)/SUM(economy!Z136:AB136)</f>
        <v>24618.745602432362</v>
      </c>
      <c r="G347" s="13">
        <f t="shared" si="72"/>
        <v>107.54278492822219</v>
      </c>
      <c r="H347" s="13">
        <f t="shared" si="72"/>
        <v>144.99274453094506</v>
      </c>
      <c r="I347" s="13">
        <f t="shared" si="72"/>
        <v>152.20023995368359</v>
      </c>
      <c r="J347" s="13">
        <f t="shared" si="72"/>
        <v>44.999368983727251</v>
      </c>
      <c r="K347" s="13">
        <f t="shared" si="72"/>
        <v>2.9000129794049299</v>
      </c>
      <c r="L347" s="13">
        <f t="shared" si="71"/>
        <v>727.63515137598301</v>
      </c>
      <c r="M347" s="3">
        <v>0</v>
      </c>
      <c r="N347" s="3">
        <f t="shared" si="68"/>
        <v>107.54284596108603</v>
      </c>
      <c r="O347" s="3">
        <f t="shared" si="64"/>
        <v>144.99282090047677</v>
      </c>
      <c r="P347" s="3">
        <f t="shared" si="65"/>
        <v>152.20029448011169</v>
      </c>
      <c r="Q347" s="3">
        <f t="shared" si="66"/>
        <v>44.999370407875965</v>
      </c>
      <c r="R347" s="3">
        <f t="shared" si="67"/>
        <v>2.9000129794049299</v>
      </c>
      <c r="S347" s="3">
        <f t="shared" si="69"/>
        <v>727.63534472895549</v>
      </c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 spans="1:38" x14ac:dyDescent="0.25">
      <c r="A348" s="6"/>
      <c r="B348" s="3"/>
      <c r="C348" s="10">
        <v>2004.8715850000001</v>
      </c>
      <c r="D348" s="10">
        <v>375.69900000000001</v>
      </c>
      <c r="E348" s="4">
        <f t="shared" si="70"/>
        <v>2092</v>
      </c>
      <c r="F348" s="5">
        <f>F347*SUM(economy!Z138:AB138)/SUM(economy!Z137:AB137)</f>
        <v>24736.323557450738</v>
      </c>
      <c r="G348" s="13">
        <f t="shared" si="72"/>
        <v>109.04533747672745</v>
      </c>
      <c r="H348" s="13">
        <f t="shared" si="72"/>
        <v>146.90548446092964</v>
      </c>
      <c r="I348" s="13">
        <f t="shared" si="72"/>
        <v>153.85590548165334</v>
      </c>
      <c r="J348" s="13">
        <f t="shared" si="72"/>
        <v>45.318220636913345</v>
      </c>
      <c r="K348" s="13">
        <f t="shared" si="72"/>
        <v>2.9147564382700271</v>
      </c>
      <c r="L348" s="13">
        <f t="shared" si="71"/>
        <v>733.03970449449389</v>
      </c>
      <c r="M348" s="3">
        <v>0</v>
      </c>
      <c r="N348" s="3">
        <f t="shared" si="68"/>
        <v>109.04539850959129</v>
      </c>
      <c r="O348" s="3">
        <f t="shared" si="64"/>
        <v>146.90556062036649</v>
      </c>
      <c r="P348" s="3">
        <f t="shared" si="65"/>
        <v>153.85595927619414</v>
      </c>
      <c r="Q348" s="3">
        <f t="shared" si="66"/>
        <v>45.318221979704923</v>
      </c>
      <c r="R348" s="3">
        <f t="shared" si="67"/>
        <v>2.9147564382700271</v>
      </c>
      <c r="S348" s="3">
        <f t="shared" si="69"/>
        <v>733.0398968241268</v>
      </c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 spans="1:38" x14ac:dyDescent="0.25">
      <c r="A349" s="6"/>
      <c r="B349" s="3"/>
      <c r="C349" s="10">
        <v>2004.9535519999999</v>
      </c>
      <c r="D349" s="10">
        <v>375.53800000000001</v>
      </c>
      <c r="E349" s="4">
        <f t="shared" si="70"/>
        <v>2093</v>
      </c>
      <c r="F349" s="5">
        <f>F348*SUM(economy!Z139:AB139)/SUM(economy!Z138:AB138)</f>
        <v>24851.571875221765</v>
      </c>
      <c r="G349" s="13">
        <f t="shared" si="72"/>
        <v>110.55506614455308</v>
      </c>
      <c r="H349" s="13">
        <f t="shared" si="72"/>
        <v>148.82400256974677</v>
      </c>
      <c r="I349" s="13">
        <f t="shared" si="72"/>
        <v>155.50701194089535</v>
      </c>
      <c r="J349" s="13">
        <f t="shared" si="72"/>
        <v>45.632657527038504</v>
      </c>
      <c r="K349" s="13">
        <f t="shared" si="72"/>
        <v>2.9292188898868208</v>
      </c>
      <c r="L349" s="13">
        <f t="shared" si="71"/>
        <v>738.44795707212052</v>
      </c>
      <c r="M349" s="3">
        <v>0</v>
      </c>
      <c r="N349" s="3">
        <f t="shared" si="68"/>
        <v>110.55512717741692</v>
      </c>
      <c r="O349" s="3">
        <f t="shared" si="64"/>
        <v>148.82407851966673</v>
      </c>
      <c r="P349" s="3">
        <f t="shared" si="65"/>
        <v>155.50706501337268</v>
      </c>
      <c r="Q349" s="3">
        <f t="shared" si="66"/>
        <v>45.632658793120619</v>
      </c>
      <c r="R349" s="3">
        <f t="shared" si="67"/>
        <v>2.9292188898868208</v>
      </c>
      <c r="S349" s="3">
        <f t="shared" si="69"/>
        <v>738.44814839346373</v>
      </c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 spans="1:38" x14ac:dyDescent="0.25">
      <c r="A350" s="6"/>
      <c r="B350" s="3"/>
      <c r="C350" s="10">
        <v>2005.038356</v>
      </c>
      <c r="D350" s="10">
        <v>375.38099999999997</v>
      </c>
      <c r="E350" s="4">
        <f t="shared" si="70"/>
        <v>2094</v>
      </c>
      <c r="F350" s="5">
        <f>F349*SUM(economy!Z140:AB140)/SUM(economy!Z139:AB139)</f>
        <v>24964.502815646869</v>
      </c>
      <c r="G350" s="13">
        <f t="shared" si="72"/>
        <v>112.07182874726615</v>
      </c>
      <c r="H350" s="13">
        <f t="shared" si="72"/>
        <v>150.74806421617225</v>
      </c>
      <c r="I350" s="13">
        <f t="shared" si="72"/>
        <v>157.15327053358772</v>
      </c>
      <c r="J350" s="13">
        <f t="shared" si="72"/>
        <v>45.942658424035208</v>
      </c>
      <c r="K350" s="13">
        <f t="shared" si="72"/>
        <v>2.9434015293511964</v>
      </c>
      <c r="L350" s="13">
        <f t="shared" si="71"/>
        <v>743.85922345041251</v>
      </c>
      <c r="M350" s="3">
        <v>0</v>
      </c>
      <c r="N350" s="3">
        <f t="shared" si="68"/>
        <v>112.07188978012999</v>
      </c>
      <c r="O350" s="3">
        <f t="shared" si="64"/>
        <v>150.74813995715172</v>
      </c>
      <c r="P350" s="3">
        <f t="shared" si="65"/>
        <v>157.15332289369357</v>
      </c>
      <c r="Q350" s="3">
        <f t="shared" si="66"/>
        <v>45.942659617790035</v>
      </c>
      <c r="R350" s="3">
        <f t="shared" si="67"/>
        <v>2.9434015293511964</v>
      </c>
      <c r="S350" s="3">
        <f t="shared" si="69"/>
        <v>743.8594137781165</v>
      </c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 spans="1:38" x14ac:dyDescent="0.25">
      <c r="A351" s="6"/>
      <c r="B351" s="3"/>
      <c r="C351" s="10">
        <v>2005.123288</v>
      </c>
      <c r="D351" s="10">
        <v>375.41300000000001</v>
      </c>
      <c r="E351" s="4">
        <f t="shared" si="70"/>
        <v>2095</v>
      </c>
      <c r="F351" s="5">
        <f>F350*SUM(economy!Z141:AB141)/SUM(economy!Z140:AB140)</f>
        <v>25075.129450577402</v>
      </c>
      <c r="G351" s="13">
        <f t="shared" si="72"/>
        <v>113.59548384869061</v>
      </c>
      <c r="H351" s="13">
        <f t="shared" si="72"/>
        <v>152.67743655565141</v>
      </c>
      <c r="I351" s="13">
        <f t="shared" si="72"/>
        <v>158.79439818019387</v>
      </c>
      <c r="J351" s="13">
        <f t="shared" si="72"/>
        <v>46.248204749598536</v>
      </c>
      <c r="K351" s="13">
        <f t="shared" si="72"/>
        <v>2.9573056571076757</v>
      </c>
      <c r="L351" s="13">
        <f t="shared" si="71"/>
        <v>749.27282899124202</v>
      </c>
      <c r="M351" s="3">
        <v>0</v>
      </c>
      <c r="N351" s="3">
        <f t="shared" si="68"/>
        <v>113.59554488155445</v>
      </c>
      <c r="O351" s="3">
        <f t="shared" si="64"/>
        <v>152.67751208826519</v>
      </c>
      <c r="P351" s="3">
        <f t="shared" si="65"/>
        <v>158.79444983749013</v>
      </c>
      <c r="Q351" s="3">
        <f t="shared" si="66"/>
        <v>46.2482058751579</v>
      </c>
      <c r="R351" s="3">
        <f t="shared" si="67"/>
        <v>2.9573056571076757</v>
      </c>
      <c r="S351" s="3">
        <f t="shared" si="69"/>
        <v>749.2730183395754</v>
      </c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 spans="1:38" x14ac:dyDescent="0.25">
      <c r="A352" s="6"/>
      <c r="B352" s="3"/>
      <c r="C352" s="10">
        <v>2005.2</v>
      </c>
      <c r="D352" s="10">
        <v>375.43299999999999</v>
      </c>
      <c r="E352" s="4">
        <f t="shared" si="70"/>
        <v>2096</v>
      </c>
      <c r="F352" s="5">
        <f>F351*SUM(economy!Z142:AB142)/SUM(economy!Z141:AB141)</f>
        <v>25183.465635473745</v>
      </c>
      <c r="G352" s="13">
        <f t="shared" si="72"/>
        <v>115.12589081046293</v>
      </c>
      <c r="H352" s="13">
        <f t="shared" si="72"/>
        <v>154.61188861159576</v>
      </c>
      <c r="I352" s="13">
        <f t="shared" si="72"/>
        <v>160.43011756469136</v>
      </c>
      <c r="J352" s="13">
        <f t="shared" si="72"/>
        <v>46.549280520998565</v>
      </c>
      <c r="K352" s="13">
        <f t="shared" si="72"/>
        <v>2.970932675617675</v>
      </c>
      <c r="L352" s="13">
        <f t="shared" si="71"/>
        <v>754.68811018336623</v>
      </c>
      <c r="M352" s="3">
        <v>0</v>
      </c>
      <c r="N352" s="3">
        <f t="shared" si="68"/>
        <v>115.12595184332677</v>
      </c>
      <c r="O352" s="3">
        <f t="shared" si="64"/>
        <v>154.61196393641706</v>
      </c>
      <c r="P352" s="3">
        <f t="shared" si="65"/>
        <v>160.43016852861157</v>
      </c>
      <c r="Q352" s="3">
        <f t="shared" si="66"/>
        <v>46.54928158225826</v>
      </c>
      <c r="R352" s="3">
        <f t="shared" si="67"/>
        <v>2.970932675617675</v>
      </c>
      <c r="S352" s="3">
        <f t="shared" si="69"/>
        <v>754.68829856623142</v>
      </c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 spans="1:38" x14ac:dyDescent="0.25">
      <c r="A353" s="6"/>
      <c r="B353" s="3"/>
      <c r="C353" s="10">
        <v>2005.284932</v>
      </c>
      <c r="D353" s="10">
        <v>375.55900000000003</v>
      </c>
      <c r="E353" s="4">
        <f t="shared" si="70"/>
        <v>2097</v>
      </c>
      <c r="F353" s="5">
        <f>F352*SUM(economy!Z143:AB143)/SUM(economy!Z142:AB142)</f>
        <v>25289.525981006787</v>
      </c>
      <c r="G353" s="13">
        <f t="shared" si="72"/>
        <v>116.66290983985805</v>
      </c>
      <c r="H353" s="13">
        <f t="shared" si="72"/>
        <v>156.5511913438225</v>
      </c>
      <c r="I353" s="13">
        <f t="shared" si="72"/>
        <v>162.06015717493568</v>
      </c>
      <c r="J353" s="13">
        <f t="shared" si="72"/>
        <v>46.845872294776242</v>
      </c>
      <c r="K353" s="13">
        <f t="shared" si="72"/>
        <v>2.9842840860081394</v>
      </c>
      <c r="L353" s="13">
        <f t="shared" si="71"/>
        <v>760.10441473940068</v>
      </c>
      <c r="M353" s="3">
        <v>0</v>
      </c>
      <c r="N353" s="3">
        <f t="shared" si="68"/>
        <v>116.66297087272189</v>
      </c>
      <c r="O353" s="3">
        <f t="shared" si="64"/>
        <v>156.55126646142295</v>
      </c>
      <c r="P353" s="3">
        <f t="shared" si="65"/>
        <v>162.06020745478679</v>
      </c>
      <c r="Q353" s="3">
        <f t="shared" si="66"/>
        <v>46.845873295409504</v>
      </c>
      <c r="R353" s="3">
        <f t="shared" si="67"/>
        <v>2.9842840860081394</v>
      </c>
      <c r="S353" s="3">
        <f t="shared" si="69"/>
        <v>760.10460217034927</v>
      </c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 spans="1:38" x14ac:dyDescent="0.25">
      <c r="A354" s="6"/>
      <c r="B354" s="3"/>
      <c r="C354" s="10">
        <v>2005.367123</v>
      </c>
      <c r="D354" s="10">
        <v>376.17</v>
      </c>
      <c r="E354" s="4">
        <f t="shared" si="70"/>
        <v>2098</v>
      </c>
      <c r="F354" s="5">
        <f>F353*SUM(economy!Z144:AB144)/SUM(economy!Z143:AB143)</f>
        <v>25393.325824641524</v>
      </c>
      <c r="G354" s="13">
        <f t="shared" si="72"/>
        <v>118.20640203588194</v>
      </c>
      <c r="H354" s="13">
        <f t="shared" si="72"/>
        <v>158.49511771413921</v>
      </c>
      <c r="I354" s="13">
        <f t="shared" si="72"/>
        <v>163.68425133821597</v>
      </c>
      <c r="J354" s="13">
        <f t="shared" si="72"/>
        <v>47.137969110322523</v>
      </c>
      <c r="K354" s="13">
        <f t="shared" si="72"/>
        <v>2.997361484705575</v>
      </c>
      <c r="L354" s="13">
        <f t="shared" si="71"/>
        <v>765.52110168326521</v>
      </c>
      <c r="M354" s="3">
        <v>0</v>
      </c>
      <c r="N354" s="3">
        <f t="shared" si="68"/>
        <v>118.20646306874578</v>
      </c>
      <c r="O354" s="3">
        <f t="shared" si="64"/>
        <v>158.49519262508892</v>
      </c>
      <c r="P354" s="3">
        <f t="shared" si="65"/>
        <v>163.68430094317995</v>
      </c>
      <c r="Q354" s="3">
        <f t="shared" si="66"/>
        <v>47.137970053792756</v>
      </c>
      <c r="R354" s="3">
        <f t="shared" si="67"/>
        <v>2.997361484705575</v>
      </c>
      <c r="S354" s="3">
        <f t="shared" si="69"/>
        <v>765.52128817551295</v>
      </c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 spans="1:38" x14ac:dyDescent="0.25">
      <c r="A355" s="6"/>
      <c r="B355" s="3"/>
      <c r="C355" s="10">
        <v>2005.452055</v>
      </c>
      <c r="D355" s="10">
        <v>376.93</v>
      </c>
      <c r="E355" s="4">
        <f t="shared" si="70"/>
        <v>2099</v>
      </c>
      <c r="F355" s="5">
        <f>F354*SUM(economy!Z145:AB145)/SUM(economy!Z144:AB144)</f>
        <v>25494.881202242024</v>
      </c>
      <c r="G355" s="13">
        <f t="shared" si="72"/>
        <v>119.75622943363001</v>
      </c>
      <c r="H355" s="13">
        <f t="shared" si="72"/>
        <v>160.44344274907994</v>
      </c>
      <c r="I355" s="13">
        <f t="shared" si="72"/>
        <v>165.30214025206416</v>
      </c>
      <c r="J355" s="13">
        <f t="shared" si="72"/>
        <v>47.425562433345462</v>
      </c>
      <c r="K355" s="13">
        <f t="shared" si="72"/>
        <v>3.0101665600603833</v>
      </c>
      <c r="L355" s="13">
        <f t="shared" si="71"/>
        <v>770.93754142818</v>
      </c>
      <c r="M355" s="3">
        <v>0</v>
      </c>
      <c r="N355" s="3">
        <f t="shared" si="68"/>
        <v>119.75629046649385</v>
      </c>
      <c r="O355" s="3">
        <f t="shared" si="64"/>
        <v>160.44351745394738</v>
      </c>
      <c r="P355" s="3">
        <f t="shared" si="65"/>
        <v>165.30218919119977</v>
      </c>
      <c r="Q355" s="3">
        <f t="shared" si="66"/>
        <v>47.425563322918208</v>
      </c>
      <c r="R355" s="3">
        <f t="shared" si="67"/>
        <v>3.0101665600603833</v>
      </c>
      <c r="S355" s="3">
        <f t="shared" si="69"/>
        <v>770.93772699461965</v>
      </c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 spans="1:38" x14ac:dyDescent="0.25">
      <c r="A356" s="3"/>
      <c r="B356" s="3"/>
      <c r="C356" s="10">
        <v>2005.5342470000001</v>
      </c>
      <c r="D356" s="10">
        <v>377.291</v>
      </c>
      <c r="E356" s="4">
        <f t="shared" si="70"/>
        <v>2100</v>
      </c>
      <c r="F356" s="5">
        <f>F355*SUM(economy!Z146:AB146)/SUM(economy!Z145:AB145)</f>
        <v>25594.20881973521</v>
      </c>
      <c r="G356" s="13">
        <f t="shared" si="72"/>
        <v>121.31225504691238</v>
      </c>
      <c r="H356" s="13">
        <f t="shared" si="72"/>
        <v>162.39594359980228</v>
      </c>
      <c r="I356" s="13">
        <f t="shared" si="72"/>
        <v>166.91357001038483</v>
      </c>
      <c r="J356" s="13">
        <f t="shared" si="72"/>
        <v>47.708646099234045</v>
      </c>
      <c r="K356" s="13">
        <f t="shared" si="72"/>
        <v>3.0227010889663153</v>
      </c>
      <c r="L356" s="13">
        <f t="shared" si="71"/>
        <v>776.35311584529984</v>
      </c>
      <c r="M356" s="3">
        <v>0</v>
      </c>
      <c r="N356" s="3">
        <f t="shared" si="68"/>
        <v>121.31231607977622</v>
      </c>
      <c r="O356" s="3">
        <f t="shared" si="64"/>
        <v>162.39601809915442</v>
      </c>
      <c r="P356" s="3">
        <f t="shared" si="65"/>
        <v>166.91361829262922</v>
      </c>
      <c r="Q356" s="3">
        <f t="shared" si="66"/>
        <v>47.708646937988298</v>
      </c>
      <c r="R356" s="3">
        <f t="shared" si="67"/>
        <v>3.0227010889663153</v>
      </c>
      <c r="S356" s="3">
        <f t="shared" si="69"/>
        <v>776.3533004985145</v>
      </c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 spans="1:38" x14ac:dyDescent="0.25">
      <c r="A357" s="3"/>
      <c r="B357" s="3"/>
      <c r="C357" s="10">
        <v>2005.6191779999999</v>
      </c>
      <c r="D357" s="10">
        <v>377.58600000000001</v>
      </c>
      <c r="E357" s="4">
        <f t="shared" si="70"/>
        <v>2101</v>
      </c>
      <c r="F357" s="5">
        <f>F356*SUM(economy!Z147:AB147)/SUM(economy!Z146:AB146)</f>
        <v>25691.326024869864</v>
      </c>
      <c r="G357" s="13">
        <f t="shared" si="72"/>
        <v>122.87434290914975</v>
      </c>
      <c r="H357" s="13">
        <f t="shared" si="72"/>
        <v>164.35239959915941</v>
      </c>
      <c r="I357" s="13">
        <f t="shared" si="72"/>
        <v>168.51829262497722</v>
      </c>
      <c r="J357" s="13">
        <f t="shared" si="72"/>
        <v>47.987216256331656</v>
      </c>
      <c r="K357" s="13">
        <f t="shared" si="72"/>
        <v>3.0349669334797271</v>
      </c>
      <c r="L357" s="13">
        <f t="shared" si="71"/>
        <v>781.76721832309772</v>
      </c>
      <c r="M357" s="3">
        <v>0</v>
      </c>
      <c r="N357" s="3">
        <f t="shared" si="68"/>
        <v>122.87440394201359</v>
      </c>
      <c r="O357" s="3">
        <f t="shared" si="64"/>
        <v>164.35247389356161</v>
      </c>
      <c r="P357" s="3">
        <f t="shared" si="65"/>
        <v>168.51834025914758</v>
      </c>
      <c r="Q357" s="3">
        <f t="shared" si="66"/>
        <v>47.98721704717051</v>
      </c>
      <c r="R357" s="3">
        <f t="shared" si="67"/>
        <v>3.0349669334797271</v>
      </c>
      <c r="S357" s="3">
        <f t="shared" si="69"/>
        <v>781.76740207537296</v>
      </c>
    </row>
    <row r="358" spans="1:38" x14ac:dyDescent="0.25">
      <c r="A358" s="3"/>
      <c r="B358" s="3"/>
      <c r="C358" s="10">
        <v>2005.7041099999999</v>
      </c>
      <c r="D358" s="10">
        <v>377.863</v>
      </c>
      <c r="E358" s="4">
        <f t="shared" si="70"/>
        <v>2102</v>
      </c>
      <c r="F358" s="5">
        <f>F357*SUM(economy!Z148:AB148)/SUM(economy!Z147:AB147)</f>
        <v>25786.250779106522</v>
      </c>
      <c r="G358" s="13">
        <f t="shared" si="72"/>
        <v>124.44235811254556</v>
      </c>
      <c r="H358" s="13">
        <f t="shared" si="72"/>
        <v>166.31259231596297</v>
      </c>
      <c r="I358" s="13">
        <f t="shared" si="72"/>
        <v>170.1160660425254</v>
      </c>
      <c r="J358" s="13">
        <f t="shared" si="72"/>
        <v>48.261271309135445</v>
      </c>
      <c r="K358" s="13">
        <f t="shared" si="72"/>
        <v>3.0469660374431897</v>
      </c>
      <c r="L358" s="13">
        <f t="shared" si="71"/>
        <v>787.17925381761256</v>
      </c>
      <c r="M358" s="3">
        <v>0</v>
      </c>
      <c r="N358" s="3">
        <f t="shared" si="68"/>
        <v>124.4424191454094</v>
      </c>
      <c r="O358" s="3">
        <f t="shared" si="64"/>
        <v>166.31266640597906</v>
      </c>
      <c r="P358" s="3">
        <f t="shared" si="65"/>
        <v>170.11611303732059</v>
      </c>
      <c r="Q358" s="3">
        <f t="shared" si="66"/>
        <v>48.261272054796166</v>
      </c>
      <c r="R358" s="3">
        <f t="shared" si="67"/>
        <v>3.0469660374431897</v>
      </c>
      <c r="S358" s="3">
        <f t="shared" si="69"/>
        <v>787.17943668094836</v>
      </c>
    </row>
    <row r="359" spans="1:38" x14ac:dyDescent="0.25">
      <c r="A359" s="3"/>
      <c r="B359" s="3"/>
      <c r="C359" s="10">
        <v>2005.7863010000001</v>
      </c>
      <c r="D359" s="10">
        <v>377.92700000000002</v>
      </c>
      <c r="E359" s="4">
        <f t="shared" si="70"/>
        <v>2103</v>
      </c>
      <c r="F359" s="5">
        <f>F358*SUM(economy!Z149:AB149)/SUM(economy!Z148:AB148)</f>
        <v>25879.001629671671</v>
      </c>
      <c r="G359" s="13">
        <f t="shared" ref="G359:K374" si="73">G358*(1-G$5)+G$4*$F358*$L$4/1000</f>
        <v>126.01616684554267</v>
      </c>
      <c r="H359" s="13">
        <f t="shared" si="73"/>
        <v>168.27630560645744</v>
      </c>
      <c r="I359" s="13">
        <f t="shared" si="73"/>
        <v>171.70665415713762</v>
      </c>
      <c r="J359" s="13">
        <f t="shared" si="73"/>
        <v>48.530811861441293</v>
      </c>
      <c r="K359" s="13">
        <f t="shared" si="73"/>
        <v>3.0587004231178767</v>
      </c>
      <c r="L359" s="13">
        <f t="shared" si="71"/>
        <v>792.58863889369695</v>
      </c>
      <c r="M359" s="3">
        <v>0</v>
      </c>
      <c r="N359" s="3">
        <f t="shared" si="68"/>
        <v>126.01622787840651</v>
      </c>
      <c r="O359" s="3">
        <f t="shared" si="64"/>
        <v>168.27637949264968</v>
      </c>
      <c r="P359" s="3">
        <f t="shared" si="65"/>
        <v>171.70670052113971</v>
      </c>
      <c r="Q359" s="3">
        <f t="shared" si="66"/>
        <v>48.530812564504757</v>
      </c>
      <c r="R359" s="3">
        <f t="shared" si="67"/>
        <v>3.0587004231178767</v>
      </c>
      <c r="S359" s="3">
        <f t="shared" si="69"/>
        <v>792.58882087981863</v>
      </c>
    </row>
    <row r="360" spans="1:38" x14ac:dyDescent="0.25">
      <c r="A360" s="3"/>
      <c r="B360" s="3"/>
      <c r="C360" s="10">
        <v>2005.8712330000001</v>
      </c>
      <c r="D360" s="10">
        <v>377.875</v>
      </c>
      <c r="E360" s="4">
        <f t="shared" si="70"/>
        <v>2104</v>
      </c>
      <c r="F360" s="5">
        <f>F359*SUM(economy!Z150:AB150)/SUM(economy!Z149:AB149)</f>
        <v>25969.59768180886</v>
      </c>
      <c r="G360" s="13">
        <f t="shared" si="73"/>
        <v>127.59563642857428</v>
      </c>
      <c r="H360" s="13">
        <f t="shared" si="73"/>
        <v>170.24332566302888</v>
      </c>
      <c r="I360" s="13">
        <f t="shared" si="73"/>
        <v>173.28982681851855</v>
      </c>
      <c r="J360" s="13">
        <f t="shared" si="73"/>
        <v>48.795840659456623</v>
      </c>
      <c r="K360" s="13">
        <f t="shared" si="73"/>
        <v>3.0701721878290003</v>
      </c>
      <c r="L360" s="13">
        <f t="shared" si="71"/>
        <v>797.99480175740734</v>
      </c>
      <c r="M360" s="3">
        <v>0</v>
      </c>
      <c r="N360" s="3">
        <f t="shared" si="68"/>
        <v>127.59569746143812</v>
      </c>
      <c r="O360" s="3">
        <f t="shared" si="64"/>
        <v>170.24339934595801</v>
      </c>
      <c r="P360" s="3">
        <f t="shared" si="65"/>
        <v>173.28987256019442</v>
      </c>
      <c r="Q360" s="3">
        <f t="shared" si="66"/>
        <v>48.795841322356274</v>
      </c>
      <c r="R360" s="3">
        <f t="shared" si="67"/>
        <v>3.0701721878290003</v>
      </c>
      <c r="S360" s="3">
        <f t="shared" si="69"/>
        <v>797.9949828777759</v>
      </c>
    </row>
    <row r="361" spans="1:38" x14ac:dyDescent="0.25">
      <c r="A361" s="3"/>
      <c r="B361" s="3"/>
      <c r="C361" s="10">
        <v>2005.9534249999999</v>
      </c>
      <c r="D361" s="10">
        <v>377.76100000000002</v>
      </c>
      <c r="E361" s="4">
        <f t="shared" si="70"/>
        <v>2105</v>
      </c>
      <c r="F361" s="5">
        <f>F360*SUM(economy!Z151:AB151)/SUM(economy!Z150:AB150)</f>
        <v>26058.058571258</v>
      </c>
      <c r="G361" s="13">
        <f t="shared" si="73"/>
        <v>129.18063534812131</v>
      </c>
      <c r="H361" s="13">
        <f t="shared" si="73"/>
        <v>172.21344106017406</v>
      </c>
      <c r="I361" s="13">
        <f t="shared" si="73"/>
        <v>174.86535983586319</v>
      </c>
      <c r="J361" s="13">
        <f t="shared" si="73"/>
        <v>49.056362534906128</v>
      </c>
      <c r="K361" s="13">
        <f t="shared" si="73"/>
        <v>3.0813835006283949</v>
      </c>
      <c r="L361" s="13">
        <f t="shared" si="71"/>
        <v>803.39718227969308</v>
      </c>
      <c r="M361" s="3">
        <v>0</v>
      </c>
      <c r="N361" s="3">
        <f t="shared" si="68"/>
        <v>129.18069638098515</v>
      </c>
      <c r="O361" s="3">
        <f t="shared" si="64"/>
        <v>172.21351454039925</v>
      </c>
      <c r="P361" s="3">
        <f t="shared" si="65"/>
        <v>174.86540496356611</v>
      </c>
      <c r="Q361" s="3">
        <f t="shared" si="66"/>
        <v>49.05636315993641</v>
      </c>
      <c r="R361" s="3">
        <f t="shared" si="67"/>
        <v>3.0813835006283949</v>
      </c>
      <c r="S361" s="3">
        <f t="shared" si="69"/>
        <v>803.39736254551531</v>
      </c>
    </row>
    <row r="362" spans="1:38" x14ac:dyDescent="0.25">
      <c r="A362" s="3"/>
      <c r="B362" s="3"/>
      <c r="C362" s="10">
        <v>2006.038356</v>
      </c>
      <c r="D362" s="10">
        <v>377.84399999999999</v>
      </c>
      <c r="E362" s="4">
        <f t="shared" si="70"/>
        <v>2106</v>
      </c>
      <c r="F362" s="5">
        <f>F361*SUM(economy!Z152:AB152)/SUM(economy!Z151:AB151)</f>
        <v>26144.404436992165</v>
      </c>
      <c r="G362" s="13">
        <f t="shared" si="73"/>
        <v>130.7710332890901</v>
      </c>
      <c r="H362" s="13">
        <f t="shared" si="73"/>
        <v>174.18644279775907</v>
      </c>
      <c r="I362" s="13">
        <f t="shared" si="73"/>
        <v>176.43303497756395</v>
      </c>
      <c r="J362" s="13">
        <f t="shared" si="73"/>
        <v>49.312384348157593</v>
      </c>
      <c r="K362" s="13">
        <f t="shared" si="73"/>
        <v>3.0923365989782243</v>
      </c>
      <c r="L362" s="13">
        <f t="shared" si="71"/>
        <v>808.79523201154893</v>
      </c>
      <c r="M362" s="3">
        <v>0</v>
      </c>
      <c r="N362" s="3">
        <f t="shared" si="68"/>
        <v>130.77109432195394</v>
      </c>
      <c r="O362" s="3">
        <f t="shared" si="64"/>
        <v>174.18651607583794</v>
      </c>
      <c r="P362" s="3">
        <f t="shared" si="65"/>
        <v>176.43307949953504</v>
      </c>
      <c r="Q362" s="3">
        <f t="shared" si="66"/>
        <v>49.312384937481866</v>
      </c>
      <c r="R362" s="3">
        <f t="shared" si="67"/>
        <v>3.0923365989782243</v>
      </c>
      <c r="S362" s="3">
        <f t="shared" si="69"/>
        <v>808.79541143378708</v>
      </c>
    </row>
    <row r="363" spans="1:38" x14ac:dyDescent="0.25">
      <c r="A363" s="3"/>
      <c r="B363" s="3"/>
      <c r="C363" s="10">
        <v>2006.123288</v>
      </c>
      <c r="D363" s="10">
        <v>377.983</v>
      </c>
      <c r="E363" s="4">
        <f t="shared" si="70"/>
        <v>2107</v>
      </c>
      <c r="F363" s="5">
        <f>F362*SUM(economy!Z153:AB153)/SUM(economy!Z152:AB152)</f>
        <v>26228.655894240361</v>
      </c>
      <c r="G363" s="13">
        <f t="shared" si="73"/>
        <v>132.36670116552625</v>
      </c>
      <c r="H363" s="13">
        <f t="shared" si="73"/>
        <v>176.162124341599</v>
      </c>
      <c r="I363" s="13">
        <f t="shared" si="73"/>
        <v>177.99263996682566</v>
      </c>
      <c r="J363" s="13">
        <f t="shared" si="73"/>
        <v>49.563914931396781</v>
      </c>
      <c r="K363" s="13">
        <f t="shared" si="73"/>
        <v>3.1030337854595849</v>
      </c>
      <c r="L363" s="13">
        <f t="shared" si="71"/>
        <v>814.18841419080729</v>
      </c>
      <c r="M363" s="3">
        <v>0</v>
      </c>
      <c r="N363" s="3">
        <f t="shared" si="68"/>
        <v>132.36676219839009</v>
      </c>
      <c r="O363" s="3">
        <f t="shared" si="64"/>
        <v>176.16219741808769</v>
      </c>
      <c r="P363" s="3">
        <f t="shared" si="65"/>
        <v>177.99268389119544</v>
      </c>
      <c r="Q363" s="3">
        <f t="shared" si="66"/>
        <v>49.563915487054814</v>
      </c>
      <c r="R363" s="3">
        <f t="shared" si="67"/>
        <v>3.1030337854595849</v>
      </c>
      <c r="S363" s="3">
        <f t="shared" si="69"/>
        <v>814.18859278018761</v>
      </c>
    </row>
    <row r="364" spans="1:38" x14ac:dyDescent="0.25">
      <c r="A364" s="3"/>
      <c r="B364" s="3"/>
      <c r="C364" s="10">
        <v>2006.2</v>
      </c>
      <c r="D364" s="10">
        <v>377.99900000000002</v>
      </c>
      <c r="E364" s="4">
        <f t="shared" si="70"/>
        <v>2108</v>
      </c>
      <c r="F364" s="5">
        <f>F363*SUM(economy!Z154:AB154)/SUM(economy!Z153:AB153)</f>
        <v>26310.834007822552</v>
      </c>
      <c r="G364" s="13">
        <f t="shared" si="73"/>
        <v>133.96751114968177</v>
      </c>
      <c r="H364" s="13">
        <f t="shared" si="73"/>
        <v>178.14028166139289</v>
      </c>
      <c r="I364" s="13">
        <f t="shared" si="73"/>
        <v>179.54396847328672</v>
      </c>
      <c r="J364" s="13">
        <f t="shared" si="73"/>
        <v>49.810965031882269</v>
      </c>
      <c r="K364" s="13">
        <f t="shared" si="73"/>
        <v>3.1134774245096346</v>
      </c>
      <c r="L364" s="13">
        <f t="shared" si="71"/>
        <v>819.57620374075327</v>
      </c>
      <c r="M364" s="3">
        <v>0</v>
      </c>
      <c r="N364" s="3">
        <f t="shared" si="68"/>
        <v>133.96757218254561</v>
      </c>
      <c r="O364" s="3">
        <f t="shared" si="64"/>
        <v>178.14035453684596</v>
      </c>
      <c r="P364" s="3">
        <f t="shared" si="65"/>
        <v>179.54401180807653</v>
      </c>
      <c r="Q364" s="3">
        <f t="shared" si="66"/>
        <v>49.810965555797303</v>
      </c>
      <c r="R364" s="3">
        <f t="shared" si="67"/>
        <v>3.1134774245096346</v>
      </c>
      <c r="S364" s="3">
        <f t="shared" si="69"/>
        <v>819.57638150777507</v>
      </c>
    </row>
    <row r="365" spans="1:38" x14ac:dyDescent="0.25">
      <c r="A365" s="3"/>
      <c r="B365" s="3"/>
      <c r="C365" s="10">
        <v>2006.284932</v>
      </c>
      <c r="D365" s="10">
        <v>378.053</v>
      </c>
      <c r="E365" s="4">
        <f t="shared" si="70"/>
        <v>2109</v>
      </c>
      <c r="F365" s="5">
        <f>F364*SUM(economy!Z155:AB155)/SUM(economy!Z154:AB154)</f>
        <v>26390.960265822665</v>
      </c>
      <c r="G365" s="13">
        <f t="shared" si="73"/>
        <v>135.57333669945498</v>
      </c>
      <c r="H365" s="13">
        <f t="shared" si="73"/>
        <v>180.12071326605067</v>
      </c>
      <c r="I365" s="13">
        <f t="shared" si="73"/>
        <v>181.08682010074645</v>
      </c>
      <c r="J365" s="13">
        <f t="shared" si="73"/>
        <v>50.053547255312246</v>
      </c>
      <c r="K365" s="13">
        <f t="shared" si="73"/>
        <v>3.1236699391906866</v>
      </c>
      <c r="L365" s="13">
        <f t="shared" si="71"/>
        <v>824.95808726075495</v>
      </c>
      <c r="M365" s="3">
        <v>0</v>
      </c>
      <c r="N365" s="3">
        <f t="shared" si="68"/>
        <v>135.57339773231882</v>
      </c>
      <c r="O365" s="3">
        <f t="shared" si="64"/>
        <v>180.12078594102121</v>
      </c>
      <c r="P365" s="3">
        <f t="shared" si="65"/>
        <v>181.08686285387003</v>
      </c>
      <c r="Q365" s="3">
        <f t="shared" si="66"/>
        <v>50.053547749297664</v>
      </c>
      <c r="R365" s="3">
        <f t="shared" si="67"/>
        <v>3.1236699391906866</v>
      </c>
      <c r="S365" s="3">
        <f t="shared" si="69"/>
        <v>824.95826421569836</v>
      </c>
    </row>
    <row r="366" spans="1:38" x14ac:dyDescent="0.25">
      <c r="A366" s="3"/>
      <c r="B366" s="3"/>
      <c r="C366" s="10">
        <v>2006.367123</v>
      </c>
      <c r="D366" s="10">
        <v>378.185</v>
      </c>
      <c r="E366" s="4">
        <f t="shared" si="70"/>
        <v>2110</v>
      </c>
      <c r="F366" s="5">
        <f>F365*SUM(economy!Z156:AB156)/SUM(economy!Z155:AB155)</f>
        <v>26469.056553622602</v>
      </c>
      <c r="G366" s="13">
        <f t="shared" si="73"/>
        <v>137.18405258422351</v>
      </c>
      <c r="H366" s="13">
        <f t="shared" si="73"/>
        <v>182.10322023645071</v>
      </c>
      <c r="I366" s="13">
        <f t="shared" si="73"/>
        <v>182.62100037110216</v>
      </c>
      <c r="J366" s="13">
        <f t="shared" si="73"/>
        <v>50.291676009336577</v>
      </c>
      <c r="K366" s="13">
        <f t="shared" si="73"/>
        <v>3.1336138079945561</v>
      </c>
      <c r="L366" s="13">
        <f t="shared" si="71"/>
        <v>830.33356300910759</v>
      </c>
      <c r="M366" s="3">
        <v>0</v>
      </c>
      <c r="N366" s="3">
        <f t="shared" si="68"/>
        <v>137.18411361708735</v>
      </c>
      <c r="O366" s="3">
        <f t="shared" si="64"/>
        <v>182.10329271149024</v>
      </c>
      <c r="P366" s="3">
        <f t="shared" si="65"/>
        <v>182.62104255036698</v>
      </c>
      <c r="Q366" s="3">
        <f t="shared" si="66"/>
        <v>50.291676475102157</v>
      </c>
      <c r="R366" s="3">
        <f t="shared" si="67"/>
        <v>3.1336138079945561</v>
      </c>
      <c r="S366" s="3">
        <f t="shared" si="69"/>
        <v>830.3337391620413</v>
      </c>
    </row>
    <row r="367" spans="1:38" x14ac:dyDescent="0.25">
      <c r="A367" s="3"/>
      <c r="B367" s="3"/>
      <c r="C367" s="10">
        <v>2006.452055</v>
      </c>
      <c r="D367" s="10">
        <v>378.41800000000001</v>
      </c>
      <c r="E367" s="4">
        <f t="shared" si="70"/>
        <v>2111</v>
      </c>
      <c r="F367" s="5">
        <f>F366*SUM(economy!Z157:AB157)/SUM(economy!Z156:AB156)</f>
        <v>26545.145128320131</v>
      </c>
      <c r="G367" s="13">
        <f t="shared" si="73"/>
        <v>138.7995349090925</v>
      </c>
      <c r="H367" s="13">
        <f t="shared" si="73"/>
        <v>184.08760625566924</v>
      </c>
      <c r="I367" s="13">
        <f t="shared" si="73"/>
        <v>184.14632070460073</v>
      </c>
      <c r="J367" s="13">
        <f t="shared" si="73"/>
        <v>50.525367447248172</v>
      </c>
      <c r="K367" s="13">
        <f t="shared" si="73"/>
        <v>3.1433115616852367</v>
      </c>
      <c r="L367" s="13">
        <f t="shared" si="71"/>
        <v>835.70214087829584</v>
      </c>
      <c r="M367" s="3">
        <v>0</v>
      </c>
      <c r="N367" s="3">
        <f t="shared" si="68"/>
        <v>138.79959594195634</v>
      </c>
      <c r="O367" s="3">
        <f t="shared" si="64"/>
        <v>184.08767853132778</v>
      </c>
      <c r="P367" s="3">
        <f t="shared" si="65"/>
        <v>184.14636231770947</v>
      </c>
      <c r="Q367" s="3">
        <f t="shared" si="66"/>
        <v>50.52536788640603</v>
      </c>
      <c r="R367" s="3">
        <f t="shared" si="67"/>
        <v>3.1433115616852367</v>
      </c>
      <c r="S367" s="3">
        <f t="shared" si="69"/>
        <v>835.70231623908489</v>
      </c>
    </row>
    <row r="368" spans="1:38" x14ac:dyDescent="0.25">
      <c r="A368" s="3"/>
      <c r="B368" s="3"/>
      <c r="C368" s="10">
        <v>2006.5342470000001</v>
      </c>
      <c r="D368" s="10">
        <v>378.8</v>
      </c>
      <c r="E368" s="4">
        <f t="shared" si="70"/>
        <v>2112</v>
      </c>
      <c r="F368" s="5">
        <f>F367*SUM(economy!Z158:AB158)/SUM(economy!Z157:AB157)</f>
        <v>26619.248593550823</v>
      </c>
      <c r="G368" s="13">
        <f t="shared" si="73"/>
        <v>140.41966113758153</v>
      </c>
      <c r="H368" s="13">
        <f t="shared" si="73"/>
        <v>186.07367763672463</v>
      </c>
      <c r="I368" s="13">
        <f t="shared" si="73"/>
        <v>185.66259839651195</v>
      </c>
      <c r="J368" s="13">
        <f t="shared" si="73"/>
        <v>50.754639411888533</v>
      </c>
      <c r="K368" s="13">
        <f t="shared" si="73"/>
        <v>3.1527657801828504</v>
      </c>
      <c r="L368" s="13">
        <f t="shared" si="71"/>
        <v>841.06334236288956</v>
      </c>
      <c r="M368" s="3">
        <v>0</v>
      </c>
      <c r="N368" s="3">
        <f t="shared" si="68"/>
        <v>140.41972217044537</v>
      </c>
      <c r="O368" s="3">
        <f t="shared" si="64"/>
        <v>186.07374971355065</v>
      </c>
      <c r="P368" s="3">
        <f t="shared" si="65"/>
        <v>185.66263945106391</v>
      </c>
      <c r="Q368" s="3">
        <f t="shared" si="66"/>
        <v>50.754639825958684</v>
      </c>
      <c r="R368" s="3">
        <f t="shared" si="67"/>
        <v>3.1527657801828504</v>
      </c>
      <c r="S368" s="3">
        <f t="shared" si="69"/>
        <v>841.06351694120144</v>
      </c>
    </row>
    <row r="369" spans="1:19" x14ac:dyDescent="0.25">
      <c r="A369" s="3"/>
      <c r="B369" s="3"/>
      <c r="C369" s="10">
        <v>2006.6191779999999</v>
      </c>
      <c r="D369" s="10">
        <v>379.255</v>
      </c>
      <c r="E369" s="4">
        <f t="shared" si="70"/>
        <v>2113</v>
      </c>
      <c r="F369" s="5">
        <f>F368*SUM(economy!Z159:AB159)/SUM(economy!Z158:AB158)</f>
        <v>26691.389874733653</v>
      </c>
      <c r="G369" s="13">
        <f t="shared" si="73"/>
        <v>142.04431011277478</v>
      </c>
      <c r="H369" s="13">
        <f t="shared" si="73"/>
        <v>188.06124334788092</v>
      </c>
      <c r="I369" s="13">
        <f t="shared" si="73"/>
        <v>187.16965659033241</v>
      </c>
      <c r="J369" s="13">
        <f t="shared" si="73"/>
        <v>50.979511379802581</v>
      </c>
      <c r="K369" s="13">
        <f t="shared" si="73"/>
        <v>3.1619790894915987</v>
      </c>
      <c r="L369" s="13">
        <f t="shared" si="71"/>
        <v>846.41670052028235</v>
      </c>
      <c r="M369" s="3">
        <v>0</v>
      </c>
      <c r="N369" s="3">
        <f t="shared" si="68"/>
        <v>142.04437114563862</v>
      </c>
      <c r="O369" s="3">
        <f t="shared" si="64"/>
        <v>188.06131522642144</v>
      </c>
      <c r="P369" s="3">
        <f t="shared" si="65"/>
        <v>187.16969709382488</v>
      </c>
      <c r="Q369" s="3">
        <f t="shared" si="66"/>
        <v>50.97951177021821</v>
      </c>
      <c r="R369" s="3">
        <f t="shared" si="67"/>
        <v>3.1619790894915987</v>
      </c>
      <c r="S369" s="3">
        <f t="shared" si="69"/>
        <v>846.41687432559479</v>
      </c>
    </row>
    <row r="370" spans="1:19" x14ac:dyDescent="0.25">
      <c r="A370" s="3"/>
      <c r="B370" s="3"/>
      <c r="C370" s="10">
        <v>2006.7041099999999</v>
      </c>
      <c r="D370" s="10">
        <v>379.48</v>
      </c>
      <c r="E370" s="4">
        <f t="shared" si="70"/>
        <v>2114</v>
      </c>
      <c r="F370" s="5">
        <f>F369*SUM(economy!Z160:AB160)/SUM(economy!Z159:AB159)</f>
        <v>26761.592194757923</v>
      </c>
      <c r="G370" s="13">
        <f t="shared" si="73"/>
        <v>143.67336207696042</v>
      </c>
      <c r="H370" s="13">
        <f t="shared" si="73"/>
        <v>190.05011503555772</v>
      </c>
      <c r="I370" s="13">
        <f t="shared" si="73"/>
        <v>188.66732424763001</v>
      </c>
      <c r="J370" s="13">
        <f t="shared" si="73"/>
        <v>51.200004405678335</v>
      </c>
      <c r="K370" s="13">
        <f t="shared" si="73"/>
        <v>3.1709541586742929</v>
      </c>
      <c r="L370" s="13">
        <f t="shared" si="71"/>
        <v>851.76175992450067</v>
      </c>
      <c r="M370" s="3">
        <v>0</v>
      </c>
      <c r="N370" s="3">
        <f t="shared" si="68"/>
        <v>143.67342310982426</v>
      </c>
      <c r="O370" s="3">
        <f t="shared" si="64"/>
        <v>190.05018671635824</v>
      </c>
      <c r="P370" s="3">
        <f t="shared" si="65"/>
        <v>188.66736420745966</v>
      </c>
      <c r="Q370" s="3">
        <f t="shared" si="66"/>
        <v>51.200004773790752</v>
      </c>
      <c r="R370" s="3">
        <f t="shared" si="67"/>
        <v>3.1709541586742929</v>
      </c>
      <c r="S370" s="3">
        <f t="shared" si="69"/>
        <v>851.76193296610711</v>
      </c>
    </row>
    <row r="371" spans="1:19" x14ac:dyDescent="0.25">
      <c r="A371" s="3"/>
      <c r="B371" s="3"/>
      <c r="C371" s="10">
        <v>2006.7863010000001</v>
      </c>
      <c r="D371" s="10">
        <v>379.46300000000002</v>
      </c>
      <c r="E371" s="4">
        <f t="shared" si="70"/>
        <v>2115</v>
      </c>
      <c r="F371" s="5">
        <f>F370*SUM(economy!Z161:AB161)/SUM(economy!Z160:AB160)</f>
        <v>26829.879050127805</v>
      </c>
      <c r="G371" s="13">
        <f t="shared" si="73"/>
        <v>145.306698689786</v>
      </c>
      <c r="H371" s="13">
        <f t="shared" si="73"/>
        <v>192.040107044894</v>
      </c>
      <c r="I371" s="13">
        <f t="shared" si="73"/>
        <v>190.15543611464059</v>
      </c>
      <c r="J371" s="13">
        <f t="shared" si="73"/>
        <v>51.416141067106921</v>
      </c>
      <c r="K371" s="13">
        <f t="shared" si="73"/>
        <v>3.1796936968758533</v>
      </c>
      <c r="L371" s="13">
        <f t="shared" si="71"/>
        <v>857.09807661330331</v>
      </c>
      <c r="M371" s="3">
        <v>0</v>
      </c>
      <c r="N371" s="3">
        <f t="shared" si="68"/>
        <v>145.30675972264984</v>
      </c>
      <c r="O371" s="3">
        <f t="shared" si="64"/>
        <v>192.0401785284985</v>
      </c>
      <c r="P371" s="3">
        <f t="shared" si="65"/>
        <v>190.15547553810481</v>
      </c>
      <c r="Q371" s="3">
        <f t="shared" si="66"/>
        <v>51.416141414190228</v>
      </c>
      <c r="R371" s="3">
        <f t="shared" si="67"/>
        <v>3.1796936968758533</v>
      </c>
      <c r="S371" s="3">
        <f t="shared" si="69"/>
        <v>857.09824890031916</v>
      </c>
    </row>
    <row r="372" spans="1:19" x14ac:dyDescent="0.25">
      <c r="A372" s="3"/>
      <c r="B372" s="3"/>
      <c r="C372" s="10">
        <v>2006.8712330000001</v>
      </c>
      <c r="D372" s="10">
        <v>379.42399999999998</v>
      </c>
      <c r="E372" s="4">
        <f t="shared" si="70"/>
        <v>2116</v>
      </c>
      <c r="F372" s="5">
        <f>F371*SUM(economy!Z162:AB162)/SUM(economy!Z161:AB161)</f>
        <v>26896.274187579686</v>
      </c>
      <c r="G372" s="13">
        <f t="shared" si="73"/>
        <v>146.94420304495813</v>
      </c>
      <c r="H372" s="13">
        <f t="shared" si="73"/>
        <v>194.03103643801526</v>
      </c>
      <c r="I372" s="13">
        <f t="shared" si="73"/>
        <v>191.63383268572903</v>
      </c>
      <c r="J372" s="13">
        <f t="shared" si="73"/>
        <v>51.627945409698306</v>
      </c>
      <c r="K372" s="13">
        <f t="shared" si="73"/>
        <v>3.1882004503979982</v>
      </c>
      <c r="L372" s="13">
        <f t="shared" si="71"/>
        <v>862.42521802879867</v>
      </c>
      <c r="M372" s="3">
        <v>0</v>
      </c>
      <c r="N372" s="3">
        <f t="shared" si="68"/>
        <v>146.94426407782197</v>
      </c>
      <c r="O372" s="3">
        <f t="shared" si="64"/>
        <v>194.03110772496623</v>
      </c>
      <c r="P372" s="3">
        <f t="shared" si="65"/>
        <v>191.63387158002723</v>
      </c>
      <c r="Q372" s="3">
        <f t="shared" si="66"/>
        <v>51.627945736953841</v>
      </c>
      <c r="R372" s="3">
        <f t="shared" si="67"/>
        <v>3.1882004503979982</v>
      </c>
      <c r="S372" s="3">
        <f t="shared" si="69"/>
        <v>862.42538957016734</v>
      </c>
    </row>
    <row r="373" spans="1:19" x14ac:dyDescent="0.25">
      <c r="A373" s="3"/>
      <c r="B373" s="3"/>
      <c r="C373" s="10">
        <v>2006.9534249999999</v>
      </c>
      <c r="D373" s="10">
        <v>379.43799999999999</v>
      </c>
      <c r="E373" s="4">
        <f t="shared" si="70"/>
        <v>2117</v>
      </c>
      <c r="F373" s="5">
        <f>F372*SUM(economy!Z163:AB163)/SUM(economy!Z162:AB162)</f>
        <v>26960.801581185646</v>
      </c>
      <c r="G373" s="13">
        <f t="shared" si="73"/>
        <v>148.58575968551463</v>
      </c>
      <c r="H373" s="13">
        <f t="shared" si="73"/>
        <v>196.0227230100551</v>
      </c>
      <c r="I373" s="13">
        <f t="shared" si="73"/>
        <v>193.10236016382794</v>
      </c>
      <c r="J373" s="13">
        <f t="shared" si="73"/>
        <v>51.835442892587999</v>
      </c>
      <c r="K373" s="13">
        <f t="shared" si="73"/>
        <v>3.1964771998271724</v>
      </c>
      <c r="L373" s="13">
        <f t="shared" si="71"/>
        <v>867.74276295181289</v>
      </c>
      <c r="M373" s="3">
        <v>0</v>
      </c>
      <c r="N373" s="3">
        <f t="shared" si="68"/>
        <v>148.58582071837847</v>
      </c>
      <c r="O373" s="3">
        <f t="shared" si="64"/>
        <v>196.02279410089355</v>
      </c>
      <c r="P373" s="3">
        <f t="shared" si="65"/>
        <v>193.10239853606291</v>
      </c>
      <c r="Q373" s="3">
        <f t="shared" si="66"/>
        <v>51.835443201148458</v>
      </c>
      <c r="R373" s="3">
        <f t="shared" si="67"/>
        <v>3.1964771998271724</v>
      </c>
      <c r="S373" s="3">
        <f t="shared" si="69"/>
        <v>867.74293375631055</v>
      </c>
    </row>
    <row r="374" spans="1:19" x14ac:dyDescent="0.25">
      <c r="A374" s="3"/>
      <c r="B374" s="3"/>
      <c r="C374" s="10">
        <v>2007.038356</v>
      </c>
      <c r="D374" s="10">
        <v>379.36099999999999</v>
      </c>
      <c r="E374" s="4">
        <f t="shared" si="70"/>
        <v>2118</v>
      </c>
      <c r="F374" s="5">
        <f>F373*SUM(economy!Z164:AB164)/SUM(economy!Z163:AB163)</f>
        <v>27023.485409955407</v>
      </c>
      <c r="G374" s="13">
        <f t="shared" si="73"/>
        <v>150.23125461769968</v>
      </c>
      <c r="H374" s="13">
        <f t="shared" si="73"/>
        <v>198.01498930298266</v>
      </c>
      <c r="I374" s="13">
        <f t="shared" si="73"/>
        <v>194.56087041796735</v>
      </c>
      <c r="J374" s="13">
        <f t="shared" si="73"/>
        <v>52.038660334369354</v>
      </c>
      <c r="K374" s="13">
        <f t="shared" si="73"/>
        <v>3.2045267572175966</v>
      </c>
      <c r="L374" s="13">
        <f t="shared" si="71"/>
        <v>873.05030143023657</v>
      </c>
      <c r="M374" s="3">
        <v>0</v>
      </c>
      <c r="N374" s="3">
        <f t="shared" si="68"/>
        <v>150.23131565056352</v>
      </c>
      <c r="O374" s="3">
        <f t="shared" si="64"/>
        <v>198.01506019824808</v>
      </c>
      <c r="P374" s="3">
        <f t="shared" si="65"/>
        <v>194.56090827514655</v>
      </c>
      <c r="Q374" s="3">
        <f t="shared" si="66"/>
        <v>52.038660625302725</v>
      </c>
      <c r="R374" s="3">
        <f t="shared" si="67"/>
        <v>3.2045267572175966</v>
      </c>
      <c r="S374" s="3">
        <f t="shared" si="69"/>
        <v>873.0504715064784</v>
      </c>
    </row>
    <row r="375" spans="1:19" x14ac:dyDescent="0.25">
      <c r="A375" s="3"/>
      <c r="B375" s="3"/>
      <c r="C375" s="10">
        <v>2007.123288</v>
      </c>
      <c r="D375" s="10">
        <v>379.34399999999999</v>
      </c>
      <c r="E375" s="4">
        <f t="shared" si="70"/>
        <v>2119</v>
      </c>
      <c r="F375" s="5">
        <f>F374*SUM(economy!Z165:AB165)/SUM(economy!Z164:AB164)</f>
        <v>27084.350035947908</v>
      </c>
      <c r="G375" s="13">
        <f t="shared" ref="G375:K390" si="74">G374*(1-G$5)+G$4*$F374*$L$4/1000</f>
        <v>151.88057532347159</v>
      </c>
      <c r="H375" s="13">
        <f t="shared" si="74"/>
        <v>200.00766061728899</v>
      </c>
      <c r="I375" s="13">
        <f t="shared" si="74"/>
        <v>196.00922093800972</v>
      </c>
      <c r="J375" s="13">
        <f t="shared" si="74"/>
        <v>52.237625859485746</v>
      </c>
      <c r="K375" s="13">
        <f t="shared" si="74"/>
        <v>3.212351963331149</v>
      </c>
      <c r="L375" s="13">
        <f t="shared" si="71"/>
        <v>878.34743470158719</v>
      </c>
      <c r="M375" s="3">
        <v>0</v>
      </c>
      <c r="N375" s="3">
        <f t="shared" si="68"/>
        <v>151.88063635633543</v>
      </c>
      <c r="O375" s="3">
        <f t="shared" si="64"/>
        <v>200.00773131751941</v>
      </c>
      <c r="P375" s="3">
        <f t="shared" si="65"/>
        <v>196.00925828704655</v>
      </c>
      <c r="Q375" s="3">
        <f t="shared" si="66"/>
        <v>52.237626133799012</v>
      </c>
      <c r="R375" s="3">
        <f t="shared" si="67"/>
        <v>3.212351963331149</v>
      </c>
      <c r="S375" s="3">
        <f t="shared" si="69"/>
        <v>878.34760405803161</v>
      </c>
    </row>
    <row r="376" spans="1:19" x14ac:dyDescent="0.25">
      <c r="A376" s="3"/>
      <c r="B376" s="3"/>
      <c r="C376" s="10">
        <v>2007.2</v>
      </c>
      <c r="D376" s="10">
        <v>379.44200000000001</v>
      </c>
      <c r="E376" s="4">
        <f t="shared" si="70"/>
        <v>2120</v>
      </c>
      <c r="F376" s="5">
        <f>F375*SUM(economy!Z166:AB166)/SUM(economy!Z165:AB165)</f>
        <v>27143.419982901476</v>
      </c>
      <c r="G376" s="13">
        <f t="shared" si="74"/>
        <v>153.53361077167497</v>
      </c>
      <c r="H376" s="13">
        <f t="shared" si="74"/>
        <v>202.00056502158597</v>
      </c>
      <c r="I376" s="13">
        <f t="shared" si="74"/>
        <v>197.44727478670396</v>
      </c>
      <c r="J376" s="13">
        <f t="shared" si="74"/>
        <v>52.432368845116102</v>
      </c>
      <c r="K376" s="13">
        <f t="shared" si="74"/>
        <v>3.2199556849356408</v>
      </c>
      <c r="L376" s="13">
        <f t="shared" si="71"/>
        <v>883.63377511001659</v>
      </c>
      <c r="M376" s="3">
        <v>0</v>
      </c>
      <c r="N376" s="3">
        <f t="shared" si="68"/>
        <v>153.53367180453881</v>
      </c>
      <c r="O376" s="3">
        <f t="shared" si="64"/>
        <v>202.00063552731797</v>
      </c>
      <c r="P376" s="3">
        <f t="shared" si="65"/>
        <v>197.44731163441901</v>
      </c>
      <c r="Q376" s="3">
        <f t="shared" si="66"/>
        <v>52.432369103758717</v>
      </c>
      <c r="R376" s="3">
        <f t="shared" si="67"/>
        <v>3.2199556849356408</v>
      </c>
      <c r="S376" s="3">
        <f t="shared" si="69"/>
        <v>883.63394375497012</v>
      </c>
    </row>
    <row r="377" spans="1:19" x14ac:dyDescent="0.25">
      <c r="A377" s="3"/>
      <c r="B377" s="3"/>
      <c r="C377" s="10">
        <v>2007.284932</v>
      </c>
      <c r="D377" s="10">
        <v>379.625</v>
      </c>
      <c r="E377" s="4">
        <f t="shared" si="70"/>
        <v>2121</v>
      </c>
      <c r="F377" s="5">
        <f>F376*SUM(economy!Z167:AB167)/SUM(economy!Z166:AB166)</f>
        <v>27200.719915391954</v>
      </c>
      <c r="G377" s="13">
        <f t="shared" si="74"/>
        <v>155.19025142790841</v>
      </c>
      <c r="H377" s="13">
        <f t="shared" si="74"/>
        <v>203.99353336017236</v>
      </c>
      <c r="I377" s="13">
        <f t="shared" si="74"/>
        <v>198.87490054917262</v>
      </c>
      <c r="J377" s="13">
        <f t="shared" si="74"/>
        <v>52.622919868586528</v>
      </c>
      <c r="K377" s="13">
        <f t="shared" si="74"/>
        <v>3.2273408121628613</v>
      </c>
      <c r="L377" s="13">
        <f t="shared" si="71"/>
        <v>888.90894601800278</v>
      </c>
      <c r="M377" s="3">
        <v>0</v>
      </c>
      <c r="N377" s="3">
        <f t="shared" si="68"/>
        <v>155.19031246077225</v>
      </c>
      <c r="O377" s="3">
        <f t="shared" si="64"/>
        <v>203.99360367194097</v>
      </c>
      <c r="P377" s="3">
        <f t="shared" si="65"/>
        <v>198.87493690229496</v>
      </c>
      <c r="Q377" s="3">
        <f t="shared" si="66"/>
        <v>52.622920112453698</v>
      </c>
      <c r="R377" s="3">
        <f t="shared" si="67"/>
        <v>3.2273408121628613</v>
      </c>
      <c r="S377" s="3">
        <f t="shared" si="69"/>
        <v>888.90911395962473</v>
      </c>
    </row>
    <row r="378" spans="1:19" x14ac:dyDescent="0.25">
      <c r="A378" s="3"/>
      <c r="B378" s="3"/>
      <c r="C378" s="10">
        <v>2007.367123</v>
      </c>
      <c r="D378" s="10">
        <v>380.01100000000002</v>
      </c>
      <c r="E378" s="4">
        <f t="shared" si="70"/>
        <v>2122</v>
      </c>
      <c r="F378" s="5">
        <f>F377*SUM(economy!Z168:AB168)/SUM(economy!Z167:AB167)</f>
        <v>27256.274618524956</v>
      </c>
      <c r="G378" s="13">
        <f t="shared" si="74"/>
        <v>156.85038926312012</v>
      </c>
      <c r="H378" s="13">
        <f t="shared" si="74"/>
        <v>205.98639925862187</v>
      </c>
      <c r="I378" s="13">
        <f t="shared" si="74"/>
        <v>200.2919722799459</v>
      </c>
      <c r="J378" s="13">
        <f t="shared" si="74"/>
        <v>52.809310655339871</v>
      </c>
      <c r="K378" s="13">
        <f t="shared" si="74"/>
        <v>3.234510255927658</v>
      </c>
      <c r="L378" s="13">
        <f t="shared" si="71"/>
        <v>894.17258171295543</v>
      </c>
      <c r="M378" s="3">
        <v>0</v>
      </c>
      <c r="N378" s="3">
        <f t="shared" si="68"/>
        <v>156.85045029598396</v>
      </c>
      <c r="O378" s="3">
        <f t="shared" si="64"/>
        <v>205.98646937696071</v>
      </c>
      <c r="P378" s="3">
        <f t="shared" si="65"/>
        <v>200.29200814511424</v>
      </c>
      <c r="Q378" s="3">
        <f t="shared" si="66"/>
        <v>52.809310885275679</v>
      </c>
      <c r="R378" s="3">
        <f t="shared" si="67"/>
        <v>3.234510255927658</v>
      </c>
      <c r="S378" s="3">
        <f t="shared" si="69"/>
        <v>894.17274895926209</v>
      </c>
    </row>
    <row r="379" spans="1:19" x14ac:dyDescent="0.25">
      <c r="A379" s="3"/>
      <c r="B379" s="3"/>
      <c r="C379" s="10">
        <v>2007.452055</v>
      </c>
      <c r="D379" s="10">
        <v>380.40499999999997</v>
      </c>
      <c r="E379" s="4">
        <f t="shared" si="70"/>
        <v>2123</v>
      </c>
      <c r="F379" s="5">
        <f>F378*SUM(economy!Z169:AB169)/SUM(economy!Z168:AB168)</f>
        <v>27310.108978169064</v>
      </c>
      <c r="G379" s="13">
        <f t="shared" si="74"/>
        <v>158.51391776096438</v>
      </c>
      <c r="H379" s="13">
        <f t="shared" si="74"/>
        <v>207.97899912744919</v>
      </c>
      <c r="I379" s="13">
        <f t="shared" si="74"/>
        <v>201.69836944765552</v>
      </c>
      <c r="J379" s="13">
        <f t="shared" si="74"/>
        <v>52.991574027494138</v>
      </c>
      <c r="K379" s="13">
        <f t="shared" si="74"/>
        <v>3.2414669454091167</v>
      </c>
      <c r="L379" s="13">
        <f t="shared" si="71"/>
        <v>899.42432730897235</v>
      </c>
      <c r="M379" s="3">
        <v>0</v>
      </c>
      <c r="N379" s="3">
        <f t="shared" si="68"/>
        <v>158.51397879382822</v>
      </c>
      <c r="O379" s="3">
        <f t="shared" si="64"/>
        <v>207.97906905289037</v>
      </c>
      <c r="P379" s="3">
        <f t="shared" si="65"/>
        <v>201.69840483141948</v>
      </c>
      <c r="Q379" s="3">
        <f t="shared" si="66"/>
        <v>52.991574244294441</v>
      </c>
      <c r="R379" s="3">
        <f t="shared" si="67"/>
        <v>3.2414669454091167</v>
      </c>
      <c r="S379" s="3">
        <f t="shared" si="69"/>
        <v>899.42449386784153</v>
      </c>
    </row>
    <row r="380" spans="1:19" x14ac:dyDescent="0.25">
      <c r="A380" s="3"/>
      <c r="B380" s="3"/>
      <c r="C380" s="10">
        <v>2007.5342470000001</v>
      </c>
      <c r="D380" s="10">
        <v>380.89800000000002</v>
      </c>
      <c r="E380" s="4">
        <f t="shared" si="70"/>
        <v>2124</v>
      </c>
      <c r="F380" s="5">
        <f>F379*SUM(economy!Z170:AB170)/SUM(economy!Z169:AB169)</f>
        <v>27362.247961734309</v>
      </c>
      <c r="G380" s="13">
        <f t="shared" si="74"/>
        <v>160.18073192395121</v>
      </c>
      <c r="H380" s="13">
        <f t="shared" si="74"/>
        <v>209.97117216390987</v>
      </c>
      <c r="I380" s="13">
        <f t="shared" si="74"/>
        <v>203.09397687750155</v>
      </c>
      <c r="J380" s="13">
        <f t="shared" si="74"/>
        <v>53.169743853019519</v>
      </c>
      <c r="K380" s="13">
        <f t="shared" si="74"/>
        <v>3.2482138255947972</v>
      </c>
      <c r="L380" s="13">
        <f t="shared" si="71"/>
        <v>904.66383864397699</v>
      </c>
      <c r="M380" s="3">
        <v>0</v>
      </c>
      <c r="N380" s="3">
        <f t="shared" si="68"/>
        <v>160.18079295681505</v>
      </c>
      <c r="O380" s="3">
        <f t="shared" si="64"/>
        <v>209.97124189698408</v>
      </c>
      <c r="P380" s="3">
        <f t="shared" si="65"/>
        <v>203.09401178632282</v>
      </c>
      <c r="Q380" s="3">
        <f t="shared" si="66"/>
        <v>53.169744057434698</v>
      </c>
      <c r="R380" s="3">
        <f t="shared" si="67"/>
        <v>3.2482138255947972</v>
      </c>
      <c r="S380" s="3">
        <f t="shared" si="69"/>
        <v>904.66400452315145</v>
      </c>
    </row>
    <row r="381" spans="1:19" x14ac:dyDescent="0.25">
      <c r="A381" s="3"/>
      <c r="B381" s="3"/>
      <c r="C381" s="10">
        <v>2007.6191779999999</v>
      </c>
      <c r="D381" s="10">
        <v>381.32</v>
      </c>
      <c r="E381" s="4">
        <f t="shared" si="70"/>
        <v>2125</v>
      </c>
      <c r="F381" s="5">
        <f>F380*SUM(economy!Z171:AB171)/SUM(economy!Z170:AB170)</f>
        <v>27412.716599500021</v>
      </c>
      <c r="G381" s="13">
        <f t="shared" si="74"/>
        <v>161.85072827842325</v>
      </c>
      <c r="H381" s="13">
        <f t="shared" si="74"/>
        <v>211.96276035199037</v>
      </c>
      <c r="I381" s="13">
        <f t="shared" si="74"/>
        <v>204.47868469160352</v>
      </c>
      <c r="J381" s="13">
        <f t="shared" si="74"/>
        <v>53.343854995562708</v>
      </c>
      <c r="K381" s="13">
        <f t="shared" si="74"/>
        <v>3.2547538548888224</v>
      </c>
      <c r="L381" s="13">
        <f t="shared" si="71"/>
        <v>909.89078217246856</v>
      </c>
      <c r="M381" s="3">
        <v>0</v>
      </c>
      <c r="N381" s="3">
        <f t="shared" si="68"/>
        <v>161.85078931128709</v>
      </c>
      <c r="O381" s="3">
        <f t="shared" si="64"/>
        <v>211.96282989322683</v>
      </c>
      <c r="P381" s="3">
        <f t="shared" si="65"/>
        <v>204.4787191318571</v>
      </c>
      <c r="Q381" s="3">
        <f t="shared" si="66"/>
        <v>53.343855188300296</v>
      </c>
      <c r="R381" s="3">
        <f t="shared" si="67"/>
        <v>3.2547538548888224</v>
      </c>
      <c r="S381" s="3">
        <f t="shared" si="69"/>
        <v>909.89094737956009</v>
      </c>
    </row>
    <row r="382" spans="1:19" x14ac:dyDescent="0.25">
      <c r="A382" s="3"/>
      <c r="B382" s="3"/>
      <c r="C382" s="10">
        <v>2007.7041099999999</v>
      </c>
      <c r="D382" s="10">
        <v>381.53399999999999</v>
      </c>
      <c r="E382" s="4">
        <f t="shared" si="70"/>
        <v>2126</v>
      </c>
      <c r="F382" s="5">
        <f>F381*SUM(economy!Z172:AB172)/SUM(economy!Z171:AB171)</f>
        <v>27461.539966494875</v>
      </c>
      <c r="G382" s="13">
        <f t="shared" si="74"/>
        <v>163.52380487839272</v>
      </c>
      <c r="H382" s="13">
        <f t="shared" si="74"/>
        <v>213.95360846064489</v>
      </c>
      <c r="I382" s="13">
        <f t="shared" si="74"/>
        <v>205.85238824734719</v>
      </c>
      <c r="J382" s="13">
        <f t="shared" si="74"/>
        <v>53.513943264946107</v>
      </c>
      <c r="K382" s="13">
        <f t="shared" si="74"/>
        <v>3.2610900027844814</v>
      </c>
      <c r="L382" s="13">
        <f t="shared" si="71"/>
        <v>915.10483485411544</v>
      </c>
      <c r="M382" s="3">
        <v>0</v>
      </c>
      <c r="N382" s="3">
        <f t="shared" si="68"/>
        <v>163.52386591125656</v>
      </c>
      <c r="O382" s="3">
        <f t="shared" si="64"/>
        <v>213.95367781057135</v>
      </c>
      <c r="P382" s="3">
        <f t="shared" si="65"/>
        <v>205.85242222532247</v>
      </c>
      <c r="Q382" s="3">
        <f t="shared" si="66"/>
        <v>53.513943446673203</v>
      </c>
      <c r="R382" s="3">
        <f t="shared" si="67"/>
        <v>3.2610900027844814</v>
      </c>
      <c r="S382" s="3">
        <f t="shared" si="69"/>
        <v>915.10499939660815</v>
      </c>
    </row>
    <row r="383" spans="1:19" x14ac:dyDescent="0.25">
      <c r="A383" s="3"/>
      <c r="B383" s="3"/>
      <c r="C383" s="10">
        <v>2007.7863010000001</v>
      </c>
      <c r="D383" s="10">
        <v>381.65300000000002</v>
      </c>
      <c r="E383" s="4">
        <f t="shared" si="70"/>
        <v>2127</v>
      </c>
      <c r="F383" s="5">
        <f>F382*SUM(economy!Z173:AB173)/SUM(economy!Z172:AB172)</f>
        <v>27508.743164930627</v>
      </c>
      <c r="G383" s="13">
        <f t="shared" si="74"/>
        <v>165.19986130827269</v>
      </c>
      <c r="H383" s="13">
        <f t="shared" si="74"/>
        <v>215.94356404033567</v>
      </c>
      <c r="I383" s="13">
        <f t="shared" si="74"/>
        <v>207.21498807383628</v>
      </c>
      <c r="J383" s="13">
        <f t="shared" si="74"/>
        <v>53.680045368368013</v>
      </c>
      <c r="K383" s="13">
        <f t="shared" si="74"/>
        <v>3.2672252476018904</v>
      </c>
      <c r="L383" s="13">
        <f t="shared" si="71"/>
        <v>920.3056840384146</v>
      </c>
      <c r="M383" s="3">
        <v>0</v>
      </c>
      <c r="N383" s="3">
        <f t="shared" si="68"/>
        <v>165.19992234113653</v>
      </c>
      <c r="O383" s="3">
        <f t="shared" si="64"/>
        <v>215.9436331994784</v>
      </c>
      <c r="P383" s="3">
        <f t="shared" si="65"/>
        <v>207.21502159573825</v>
      </c>
      <c r="Q383" s="3">
        <f t="shared" si="66"/>
        <v>53.68004553971361</v>
      </c>
      <c r="R383" s="3">
        <f t="shared" si="67"/>
        <v>3.2672252476018904</v>
      </c>
      <c r="S383" s="3">
        <f t="shared" si="69"/>
        <v>920.30584792366869</v>
      </c>
    </row>
    <row r="384" spans="1:19" x14ac:dyDescent="0.25">
      <c r="A384" s="3"/>
      <c r="B384" s="3"/>
      <c r="C384" s="10">
        <v>2007.8712330000001</v>
      </c>
      <c r="D384" s="10">
        <v>381.63400000000001</v>
      </c>
      <c r="E384" s="4">
        <f t="shared" si="70"/>
        <v>2128</v>
      </c>
      <c r="F384" s="5">
        <f>F383*SUM(economy!Z174:AB174)/SUM(economy!Z173:AB173)</f>
        <v>27554.351307190318</v>
      </c>
      <c r="G384" s="13">
        <f t="shared" si="74"/>
        <v>166.87879868453606</v>
      </c>
      <c r="H384" s="13">
        <f t="shared" si="74"/>
        <v>217.9324774179334</v>
      </c>
      <c r="I384" s="13">
        <f t="shared" si="74"/>
        <v>208.56638980655853</v>
      </c>
      <c r="J384" s="13">
        <f t="shared" si="74"/>
        <v>53.842198862328878</v>
      </c>
      <c r="K384" s="13">
        <f t="shared" si="74"/>
        <v>3.2731625742911095</v>
      </c>
      <c r="L384" s="13">
        <f t="shared" si="71"/>
        <v>925.49302734564799</v>
      </c>
      <c r="M384" s="3">
        <v>0</v>
      </c>
      <c r="N384" s="3">
        <f t="shared" si="68"/>
        <v>166.87885971739991</v>
      </c>
      <c r="O384" s="3">
        <f t="shared" si="64"/>
        <v>217.93254638681725</v>
      </c>
      <c r="P384" s="3">
        <f t="shared" si="65"/>
        <v>208.56642287850889</v>
      </c>
      <c r="Q384" s="3">
        <f t="shared" si="66"/>
        <v>53.842199023886039</v>
      </c>
      <c r="R384" s="3">
        <f t="shared" si="67"/>
        <v>3.2731625742911095</v>
      </c>
      <c r="S384" s="3">
        <f t="shared" si="69"/>
        <v>925.49319058090305</v>
      </c>
    </row>
    <row r="385" spans="1:19" x14ac:dyDescent="0.25">
      <c r="A385" s="3"/>
      <c r="B385" s="3"/>
      <c r="C385" s="10">
        <v>2007.9534249999999</v>
      </c>
      <c r="D385" s="10">
        <v>381.58699999999999</v>
      </c>
      <c r="E385" s="4">
        <f t="shared" si="70"/>
        <v>2129</v>
      </c>
      <c r="F385" s="5">
        <f>F384*SUM(economy!Z175:AB175)/SUM(economy!Z174:AB174)</f>
        <v>27598.389499371478</v>
      </c>
      <c r="G385" s="13">
        <f t="shared" si="74"/>
        <v>168.56051965633642</v>
      </c>
      <c r="H385" s="13">
        <f t="shared" si="74"/>
        <v>219.92020169003419</v>
      </c>
      <c r="I385" s="13">
        <f t="shared" si="74"/>
        <v>209.9065041203726</v>
      </c>
      <c r="J385" s="13">
        <f t="shared" si="74"/>
        <v>54.000442105307144</v>
      </c>
      <c r="K385" s="13">
        <f t="shared" si="74"/>
        <v>3.2789049723009867</v>
      </c>
      <c r="L385" s="13">
        <f t="shared" si="71"/>
        <v>930.66657254435131</v>
      </c>
      <c r="M385" s="3">
        <v>0</v>
      </c>
      <c r="N385" s="3">
        <f t="shared" si="68"/>
        <v>168.56058068920026</v>
      </c>
      <c r="O385" s="3">
        <f t="shared" si="64"/>
        <v>219.92027046918258</v>
      </c>
      <c r="P385" s="3">
        <f t="shared" si="65"/>
        <v>209.90653674841087</v>
      </c>
      <c r="Q385" s="3">
        <f t="shared" si="66"/>
        <v>54.000442257635058</v>
      </c>
      <c r="R385" s="3">
        <f t="shared" si="67"/>
        <v>3.2789049723009867</v>
      </c>
      <c r="S385" s="3">
        <f t="shared" si="69"/>
        <v>930.66673513672981</v>
      </c>
    </row>
    <row r="386" spans="1:19" x14ac:dyDescent="0.25">
      <c r="A386" s="3"/>
      <c r="B386" s="3"/>
      <c r="C386" s="10">
        <v>2008.0382509999999</v>
      </c>
      <c r="D386" s="10">
        <v>381.64400000000001</v>
      </c>
      <c r="E386" s="4">
        <f t="shared" si="70"/>
        <v>2130</v>
      </c>
      <c r="F386" s="5">
        <f>F385*SUM(economy!Z176:AB176)/SUM(economy!Z175:AB175)</f>
        <v>27640.882825382294</v>
      </c>
      <c r="G386" s="13">
        <f t="shared" si="74"/>
        <v>170.24492840512434</v>
      </c>
      <c r="H386" s="13">
        <f t="shared" si="74"/>
        <v>221.90659271474991</v>
      </c>
      <c r="I386" s="13">
        <f t="shared" si="74"/>
        <v>211.23524666092237</v>
      </c>
      <c r="J386" s="13">
        <f t="shared" si="74"/>
        <v>54.154814211207054</v>
      </c>
      <c r="K386" s="13">
        <f t="shared" si="74"/>
        <v>3.2844554335139287</v>
      </c>
      <c r="L386" s="13">
        <f t="shared" si="71"/>
        <v>935.8260374255176</v>
      </c>
      <c r="M386" s="3">
        <v>0</v>
      </c>
      <c r="N386" s="3">
        <f t="shared" si="68"/>
        <v>170.24498943798818</v>
      </c>
      <c r="O386" s="3">
        <f t="shared" si="64"/>
        <v>221.90666130468483</v>
      </c>
      <c r="P386" s="3">
        <f t="shared" si="65"/>
        <v>211.235278851007</v>
      </c>
      <c r="Q386" s="3">
        <f t="shared" si="66"/>
        <v>54.154814354832958</v>
      </c>
      <c r="R386" s="3">
        <f t="shared" si="67"/>
        <v>3.2844554335139287</v>
      </c>
      <c r="S386" s="3">
        <f t="shared" si="69"/>
        <v>935.82619938202697</v>
      </c>
    </row>
    <row r="387" spans="1:19" x14ac:dyDescent="0.25">
      <c r="A387" s="3"/>
      <c r="B387" s="3"/>
      <c r="C387" s="10">
        <v>2008.1229510000001</v>
      </c>
      <c r="D387" s="10">
        <v>381.733</v>
      </c>
      <c r="E387" s="4">
        <f t="shared" si="70"/>
        <v>2131</v>
      </c>
      <c r="F387" s="5">
        <f>F386*SUM(economy!Z177:AB177)/SUM(economy!Z176:AB176)</f>
        <v>27681.856331589985</v>
      </c>
      <c r="G387" s="13">
        <f t="shared" si="74"/>
        <v>171.93193064329321</v>
      </c>
      <c r="H387" s="13">
        <f t="shared" si="74"/>
        <v>223.89150910202764</v>
      </c>
      <c r="I387" s="13">
        <f t="shared" si="74"/>
        <v>212.55253797458224</v>
      </c>
      <c r="J387" s="13">
        <f t="shared" si="74"/>
        <v>54.305355003599132</v>
      </c>
      <c r="K387" s="13">
        <f t="shared" si="74"/>
        <v>3.2898169502466179</v>
      </c>
      <c r="L387" s="13">
        <f t="shared" si="71"/>
        <v>940.97114967374887</v>
      </c>
      <c r="M387" s="3">
        <v>0</v>
      </c>
      <c r="N387" s="3">
        <f t="shared" si="68"/>
        <v>171.93199167615705</v>
      </c>
      <c r="O387" s="3">
        <f t="shared" si="64"/>
        <v>223.89157750326959</v>
      </c>
      <c r="P387" s="3">
        <f t="shared" si="65"/>
        <v>212.55256973259171</v>
      </c>
      <c r="Q387" s="3">
        <f t="shared" si="66"/>
        <v>54.305355139020136</v>
      </c>
      <c r="R387" s="3">
        <f t="shared" si="67"/>
        <v>3.2898169502466179</v>
      </c>
      <c r="S387" s="3">
        <f t="shared" si="69"/>
        <v>940.97131100128502</v>
      </c>
    </row>
    <row r="388" spans="1:19" x14ac:dyDescent="0.25">
      <c r="A388" s="3"/>
      <c r="B388" s="3"/>
      <c r="C388" s="10">
        <v>2008.202186</v>
      </c>
      <c r="D388" s="10">
        <v>381.73899999999998</v>
      </c>
      <c r="E388" s="4">
        <f t="shared" si="70"/>
        <v>2132</v>
      </c>
      <c r="F388" s="5">
        <f>F387*SUM(economy!Z178:AB178)/SUM(economy!Z177:AB177)</f>
        <v>27721.335012018077</v>
      </c>
      <c r="G388" s="13">
        <f t="shared" si="74"/>
        <v>173.62143361188791</v>
      </c>
      <c r="H388" s="13">
        <f t="shared" si="74"/>
        <v>225.87481220255424</v>
      </c>
      <c r="I388" s="13">
        <f t="shared" si="74"/>
        <v>213.85830343703662</v>
      </c>
      <c r="J388" s="13">
        <f t="shared" si="74"/>
        <v>54.452104970772993</v>
      </c>
      <c r="K388" s="13">
        <f t="shared" si="74"/>
        <v>3.2949925133166498</v>
      </c>
      <c r="L388" s="13">
        <f t="shared" si="71"/>
        <v>946.10164673556847</v>
      </c>
      <c r="M388" s="3">
        <v>0</v>
      </c>
      <c r="N388" s="3">
        <f t="shared" si="68"/>
        <v>173.62149464475175</v>
      </c>
      <c r="O388" s="3">
        <f t="shared" si="64"/>
        <v>225.87488041562233</v>
      </c>
      <c r="P388" s="3">
        <f t="shared" si="65"/>
        <v>213.85833476877053</v>
      </c>
      <c r="Q388" s="3">
        <f t="shared" si="66"/>
        <v>54.452105098457821</v>
      </c>
      <c r="R388" s="3">
        <f t="shared" si="67"/>
        <v>3.2949925133166498</v>
      </c>
      <c r="S388" s="3">
        <f t="shared" si="69"/>
        <v>946.10180744091917</v>
      </c>
    </row>
    <row r="389" spans="1:19" x14ac:dyDescent="0.25">
      <c r="A389" s="3"/>
      <c r="B389" s="3"/>
      <c r="C389" s="10">
        <v>2008.286885</v>
      </c>
      <c r="D389" s="10">
        <v>381.82499999999999</v>
      </c>
      <c r="E389" s="4">
        <f t="shared" si="70"/>
        <v>2133</v>
      </c>
      <c r="F389" s="5">
        <f>F388*SUM(economy!Z179:AB179)/SUM(economy!Z178:AB178)</f>
        <v>27759.343794089644</v>
      </c>
      <c r="G389" s="13">
        <f t="shared" si="74"/>
        <v>175.31334607741013</v>
      </c>
      <c r="H389" s="13">
        <f t="shared" si="74"/>
        <v>227.85636609530167</v>
      </c>
      <c r="I389" s="13">
        <f t="shared" si="74"/>
        <v>215.1524731805942</v>
      </c>
      <c r="J389" s="13">
        <f t="shared" si="74"/>
        <v>54.595105221620372</v>
      </c>
      <c r="K389" s="13">
        <f t="shared" si="74"/>
        <v>3.2999851101749282</v>
      </c>
      <c r="L389" s="13">
        <f t="shared" si="71"/>
        <v>951.21727568510119</v>
      </c>
      <c r="M389" s="3">
        <v>0</v>
      </c>
      <c r="N389" s="3">
        <f t="shared" si="68"/>
        <v>175.31340711027397</v>
      </c>
      <c r="O389" s="3">
        <f t="shared" si="64"/>
        <v>227.85643412071357</v>
      </c>
      <c r="P389" s="3">
        <f t="shared" si="65"/>
        <v>215.15250409177429</v>
      </c>
      <c r="Q389" s="3">
        <f t="shared" si="66"/>
        <v>54.595105342010967</v>
      </c>
      <c r="R389" s="3">
        <f t="shared" si="67"/>
        <v>3.2999851101749282</v>
      </c>
      <c r="S389" s="3">
        <f t="shared" si="69"/>
        <v>951.21743577494772</v>
      </c>
    </row>
    <row r="390" spans="1:19" x14ac:dyDescent="0.25">
      <c r="A390" s="3"/>
      <c r="B390" s="3"/>
      <c r="C390" s="10">
        <v>2008.3688520000001</v>
      </c>
      <c r="D390" s="10">
        <v>382.10500000000002</v>
      </c>
      <c r="E390" s="4">
        <f t="shared" si="70"/>
        <v>2134</v>
      </c>
      <c r="F390" s="5">
        <f>F389*SUM(economy!Z180:AB180)/SUM(economy!Z179:AB179)</f>
        <v>27795.907524912313</v>
      </c>
      <c r="G390" s="13">
        <f t="shared" si="74"/>
        <v>177.00757832775363</v>
      </c>
      <c r="H390" s="13">
        <f t="shared" si="74"/>
        <v>229.83603757376778</v>
      </c>
      <c r="I390" s="13">
        <f t="shared" si="74"/>
        <v>216.43498202033572</v>
      </c>
      <c r="J390" s="13">
        <f t="shared" si="74"/>
        <v>54.734397442365164</v>
      </c>
      <c r="K390" s="13">
        <f t="shared" si="74"/>
        <v>3.3047977231035737</v>
      </c>
      <c r="L390" s="13">
        <f t="shared" si="71"/>
        <v>956.31779308732587</v>
      </c>
      <c r="M390" s="3">
        <v>0</v>
      </c>
      <c r="N390" s="3">
        <f t="shared" si="68"/>
        <v>177.00763936061747</v>
      </c>
      <c r="O390" s="3">
        <f t="shared" si="64"/>
        <v>229.83610541203976</v>
      </c>
      <c r="P390" s="3">
        <f t="shared" si="65"/>
        <v>216.43501251660692</v>
      </c>
      <c r="Q390" s="3">
        <f t="shared" si="66"/>
        <v>54.734397555878225</v>
      </c>
      <c r="R390" s="3">
        <f t="shared" si="67"/>
        <v>3.3047977231035737</v>
      </c>
      <c r="S390" s="3">
        <f t="shared" si="69"/>
        <v>956.31795256824591</v>
      </c>
    </row>
    <row r="391" spans="1:19" x14ac:dyDescent="0.25">
      <c r="A391" s="3"/>
      <c r="B391" s="3"/>
      <c r="C391" s="10">
        <v>2008.4535519999999</v>
      </c>
      <c r="D391" s="10">
        <v>382.59699999999998</v>
      </c>
      <c r="E391" s="4">
        <f t="shared" si="70"/>
        <v>2135</v>
      </c>
      <c r="F391" s="5">
        <f>F390*SUM(economy!Z181:AB181)/SUM(economy!Z180:AB180)</f>
        <v>27831.050958100488</v>
      </c>
      <c r="G391" s="13">
        <f t="shared" ref="G391:K406" si="75">G390*(1-G$5)+G$4*$F390*$L$4/1000</f>
        <v>178.70404216730228</v>
      </c>
      <c r="H391" s="13">
        <f t="shared" si="75"/>
        <v>231.81369613096732</v>
      </c>
      <c r="I391" s="13">
        <f t="shared" si="75"/>
        <v>217.7057693791929</v>
      </c>
      <c r="J391" s="13">
        <f t="shared" si="75"/>
        <v>54.870023854155527</v>
      </c>
      <c r="K391" s="13">
        <f t="shared" si="75"/>
        <v>3.3094333274790033</v>
      </c>
      <c r="L391" s="13">
        <f t="shared" si="71"/>
        <v>961.4029648590971</v>
      </c>
      <c r="M391" s="3">
        <v>0</v>
      </c>
      <c r="N391" s="3">
        <f t="shared" si="68"/>
        <v>178.70410320016612</v>
      </c>
      <c r="O391" s="3">
        <f t="shared" ref="O391:O454" si="76">O390*(1-O$5)+O$4*($F390+$M390)*$L$4/1000</f>
        <v>231.81376378261419</v>
      </c>
      <c r="P391" s="3">
        <f t="shared" ref="P391:P454" si="77">P390*(1-P$5)+P$4*($F390+$M390)*$L$4/1000</f>
        <v>217.70579946612438</v>
      </c>
      <c r="Q391" s="3">
        <f t="shared" ref="Q391:Q454" si="78">Q390*(1-Q$5)+Q$4*($F390+$M390)*$L$4/1000</f>
        <v>54.870023961183946</v>
      </c>
      <c r="R391" s="3">
        <f t="shared" ref="R391:R454" si="79">R390*(1-R$5)+R$4*($F390+$M390)*$L$4/1000</f>
        <v>3.3094333274790033</v>
      </c>
      <c r="S391" s="3">
        <f t="shared" si="69"/>
        <v>961.40312373756774</v>
      </c>
    </row>
    <row r="392" spans="1:19" x14ac:dyDescent="0.25">
      <c r="A392" s="3"/>
      <c r="B392" s="3"/>
      <c r="C392" s="10">
        <v>2008.535519</v>
      </c>
      <c r="D392" s="10">
        <v>382.90899999999999</v>
      </c>
      <c r="E392" s="4">
        <f t="shared" si="70"/>
        <v>2136</v>
      </c>
      <c r="F392" s="5">
        <f>F391*SUM(economy!Z182:AB182)/SUM(economy!Z181:AB181)</f>
        <v>27864.798741129373</v>
      </c>
      <c r="G392" s="13">
        <f t="shared" si="75"/>
        <v>180.4026509112239</v>
      </c>
      <c r="H392" s="13">
        <f t="shared" si="75"/>
        <v>233.78921394322663</v>
      </c>
      <c r="I392" s="13">
        <f t="shared" si="75"/>
        <v>218.96477921205309</v>
      </c>
      <c r="J392" s="13">
        <f t="shared" si="75"/>
        <v>55.002027171531964</v>
      </c>
      <c r="K392" s="13">
        <f t="shared" si="75"/>
        <v>3.3138948900997587</v>
      </c>
      <c r="L392" s="13">
        <f t="shared" si="71"/>
        <v>966.47256612813521</v>
      </c>
      <c r="M392" s="3">
        <v>0</v>
      </c>
      <c r="N392" s="3">
        <f t="shared" ref="N392:N455" si="80">N391*(1-N$5)+N$4*($F391+$M391)*$L$4/1000</f>
        <v>180.40271194408774</v>
      </c>
      <c r="O392" s="3">
        <f t="shared" si="76"/>
        <v>233.78928140876178</v>
      </c>
      <c r="P392" s="3">
        <f t="shared" si="77"/>
        <v>218.96480889513921</v>
      </c>
      <c r="Q392" s="3">
        <f t="shared" si="78"/>
        <v>55.002027272446185</v>
      </c>
      <c r="R392" s="3">
        <f t="shared" si="79"/>
        <v>3.3138948900997587</v>
      </c>
      <c r="S392" s="3">
        <f t="shared" ref="S392:S455" si="81">SUM(N392:R392,S$5)</f>
        <v>966.47272441053462</v>
      </c>
    </row>
    <row r="393" spans="1:19" x14ac:dyDescent="0.25">
      <c r="A393" s="3"/>
      <c r="B393" s="3"/>
      <c r="C393" s="10">
        <v>2008.6202189999999</v>
      </c>
      <c r="D393" s="10">
        <v>383.28500000000003</v>
      </c>
      <c r="E393" s="4">
        <f t="shared" si="70"/>
        <v>2137</v>
      </c>
      <c r="F393" s="5">
        <f>F392*SUM(economy!Z183:AB183)/SUM(economy!Z182:AB182)</f>
        <v>27897.175403215038</v>
      </c>
      <c r="G393" s="13">
        <f t="shared" si="75"/>
        <v>182.10331937899235</v>
      </c>
      <c r="H393" s="13">
        <f t="shared" si="75"/>
        <v>235.7624658528357</v>
      </c>
      <c r="I393" s="13">
        <f t="shared" si="75"/>
        <v>220.21195992898265</v>
      </c>
      <c r="J393" s="13">
        <f t="shared" si="75"/>
        <v>55.130450561783711</v>
      </c>
      <c r="K393" s="13">
        <f t="shared" si="75"/>
        <v>3.3181853675785771</v>
      </c>
      <c r="L393" s="13">
        <f t="shared" si="71"/>
        <v>971.52638109017312</v>
      </c>
      <c r="M393" s="3">
        <v>0</v>
      </c>
      <c r="N393" s="3">
        <f t="shared" si="80"/>
        <v>182.10338041185619</v>
      </c>
      <c r="O393" s="3">
        <f t="shared" si="76"/>
        <v>235.76253313277115</v>
      </c>
      <c r="P393" s="3">
        <f t="shared" si="77"/>
        <v>220.21198921364413</v>
      </c>
      <c r="Q393" s="3">
        <f t="shared" si="78"/>
        <v>55.130450656933021</v>
      </c>
      <c r="R393" s="3">
        <f t="shared" si="79"/>
        <v>3.3181853675785771</v>
      </c>
      <c r="S393" s="3">
        <f t="shared" si="81"/>
        <v>971.52653878278306</v>
      </c>
    </row>
    <row r="394" spans="1:19" x14ac:dyDescent="0.25">
      <c r="A394" s="3"/>
      <c r="B394" s="3"/>
      <c r="C394" s="10">
        <v>2008.7049179999999</v>
      </c>
      <c r="D394" s="10">
        <v>383.70800000000003</v>
      </c>
      <c r="E394" s="4">
        <f t="shared" ref="E394:E457" si="82">1+E393</f>
        <v>2138</v>
      </c>
      <c r="F394" s="5">
        <f>F393*SUM(economy!Z184:AB184)/SUM(economy!Z183:AB183)</f>
        <v>27928.205343714268</v>
      </c>
      <c r="G394" s="13">
        <f t="shared" si="75"/>
        <v>183.80596388716981</v>
      </c>
      <c r="H394" s="13">
        <f t="shared" si="75"/>
        <v>237.73332934960999</v>
      </c>
      <c r="I394" s="13">
        <f t="shared" si="75"/>
        <v>221.44726431766028</v>
      </c>
      <c r="J394" s="13">
        <f t="shared" si="75"/>
        <v>55.255337605204467</v>
      </c>
      <c r="K394" s="13">
        <f t="shared" si="75"/>
        <v>3.3223077047981215</v>
      </c>
      <c r="L394" s="13">
        <f t="shared" ref="L394:L457" si="83">SUM(G394:K394,L$5)</f>
        <v>976.56420286444268</v>
      </c>
      <c r="M394" s="3">
        <v>0</v>
      </c>
      <c r="N394" s="3">
        <f t="shared" si="80"/>
        <v>183.80602492003365</v>
      </c>
      <c r="O394" s="3">
        <f t="shared" si="76"/>
        <v>237.7333964444563</v>
      </c>
      <c r="P394" s="3">
        <f t="shared" si="77"/>
        <v>221.447293209245</v>
      </c>
      <c r="Q394" s="3">
        <f t="shared" si="78"/>
        <v>55.255337694918197</v>
      </c>
      <c r="R394" s="3">
        <f t="shared" si="79"/>
        <v>3.3223077047981215</v>
      </c>
      <c r="S394" s="3">
        <f t="shared" si="81"/>
        <v>976.56435997345136</v>
      </c>
    </row>
    <row r="395" spans="1:19" x14ac:dyDescent="0.25">
      <c r="A395" s="3"/>
      <c r="B395" s="3"/>
      <c r="C395" s="10">
        <v>2008.786885</v>
      </c>
      <c r="D395" s="10">
        <v>383.66500000000002</v>
      </c>
      <c r="E395" s="4">
        <f t="shared" si="82"/>
        <v>2139</v>
      </c>
      <c r="F395" s="5">
        <f>F394*SUM(economy!Z185:AB185)/SUM(economy!Z184:AB184)</f>
        <v>27957.9128210368</v>
      </c>
      <c r="G395" s="13">
        <f t="shared" si="75"/>
        <v>185.51050224148102</v>
      </c>
      <c r="H395" s="13">
        <f t="shared" si="75"/>
        <v>239.70168455141345</v>
      </c>
      <c r="I395" s="13">
        <f t="shared" si="75"/>
        <v>222.67064946510865</v>
      </c>
      <c r="J395" s="13">
        <f t="shared" si="75"/>
        <v>55.376732256257014</v>
      </c>
      <c r="K395" s="13">
        <f t="shared" si="75"/>
        <v>3.3262648334297236</v>
      </c>
      <c r="L395" s="13">
        <f t="shared" si="83"/>
        <v>981.58583334768991</v>
      </c>
      <c r="M395" s="3">
        <v>0</v>
      </c>
      <c r="N395" s="3">
        <f t="shared" si="80"/>
        <v>185.51056327434486</v>
      </c>
      <c r="O395" s="3">
        <f t="shared" si="76"/>
        <v>239.70175146167983</v>
      </c>
      <c r="P395" s="3">
        <f t="shared" si="77"/>
        <v>222.67067796889273</v>
      </c>
      <c r="Q395" s="3">
        <f t="shared" si="78"/>
        <v>55.376732340845685</v>
      </c>
      <c r="R395" s="3">
        <f t="shared" si="79"/>
        <v>3.3262648334297236</v>
      </c>
      <c r="S395" s="3">
        <f t="shared" si="81"/>
        <v>981.58598987919288</v>
      </c>
    </row>
    <row r="396" spans="1:19" x14ac:dyDescent="0.25">
      <c r="A396" s="3"/>
      <c r="B396" s="3"/>
      <c r="C396" s="10">
        <v>2008.8715850000001</v>
      </c>
      <c r="D396" s="10">
        <v>383.51100000000002</v>
      </c>
      <c r="E396" s="4">
        <f t="shared" si="82"/>
        <v>2140</v>
      </c>
      <c r="F396" s="5">
        <f>F395*SUM(economy!Z186:AB186)/SUM(economy!Z185:AB185)</f>
        <v>27986.321942063321</v>
      </c>
      <c r="G396" s="13">
        <f t="shared" si="75"/>
        <v>187.21685372821096</v>
      </c>
      <c r="H396" s="13">
        <f t="shared" si="75"/>
        <v>241.66741418369438</v>
      </c>
      <c r="I396" s="13">
        <f t="shared" si="75"/>
        <v>223.88207667881068</v>
      </c>
      <c r="J396" s="13">
        <f t="shared" si="75"/>
        <v>55.494678805655077</v>
      </c>
      <c r="K396" s="13">
        <f t="shared" si="75"/>
        <v>3.3300596705144057</v>
      </c>
      <c r="L396" s="13">
        <f t="shared" si="83"/>
        <v>986.59108306688552</v>
      </c>
      <c r="M396" s="3">
        <v>0</v>
      </c>
      <c r="N396" s="3">
        <f t="shared" si="80"/>
        <v>187.2169147610748</v>
      </c>
      <c r="O396" s="3">
        <f t="shared" si="76"/>
        <v>241.66748090988864</v>
      </c>
      <c r="P396" s="3">
        <f t="shared" si="77"/>
        <v>223.88210479999941</v>
      </c>
      <c r="Q396" s="3">
        <f t="shared" si="78"/>
        <v>55.49467888541146</v>
      </c>
      <c r="R396" s="3">
        <f t="shared" si="79"/>
        <v>3.3300596705144057</v>
      </c>
      <c r="S396" s="3">
        <f t="shared" si="81"/>
        <v>986.59123902688873</v>
      </c>
    </row>
    <row r="397" spans="1:19" x14ac:dyDescent="0.25">
      <c r="A397" s="3"/>
      <c r="B397" s="3"/>
      <c r="C397" s="10">
        <v>2008.9535519999999</v>
      </c>
      <c r="D397" s="10">
        <v>383.55200000000002</v>
      </c>
      <c r="E397" s="4">
        <f t="shared" si="82"/>
        <v>2141</v>
      </c>
      <c r="F397" s="5">
        <f>F396*SUM(economy!Z187:AB187)/SUM(economy!Z186:AB186)</f>
        <v>28013.456652060879</v>
      </c>
      <c r="G397" s="13">
        <f t="shared" si="75"/>
        <v>188.92493910495662</v>
      </c>
      <c r="H397" s="13">
        <f t="shared" si="75"/>
        <v>243.63040355808374</v>
      </c>
      <c r="I397" s="13">
        <f t="shared" si="75"/>
        <v>225.0815114072951</v>
      </c>
      <c r="J397" s="13">
        <f t="shared" si="75"/>
        <v>55.609221843369212</v>
      </c>
      <c r="K397" s="13">
        <f t="shared" si="75"/>
        <v>3.333695117105421</v>
      </c>
      <c r="L397" s="13">
        <f t="shared" si="83"/>
        <v>991.57977103081021</v>
      </c>
      <c r="M397" s="3">
        <v>0</v>
      </c>
      <c r="N397" s="3">
        <f t="shared" si="80"/>
        <v>188.92500013782046</v>
      </c>
      <c r="O397" s="3">
        <f t="shared" si="76"/>
        <v>243.63047010071224</v>
      </c>
      <c r="P397" s="3">
        <f t="shared" si="77"/>
        <v>225.08153915102392</v>
      </c>
      <c r="Q397" s="3">
        <f t="shared" si="78"/>
        <v>55.609221918569361</v>
      </c>
      <c r="R397" s="3">
        <f t="shared" si="79"/>
        <v>3.333695117105421</v>
      </c>
      <c r="S397" s="3">
        <f t="shared" si="81"/>
        <v>991.57992642523141</v>
      </c>
    </row>
    <row r="398" spans="1:19" x14ac:dyDescent="0.25">
      <c r="A398" s="3"/>
      <c r="B398" s="3"/>
      <c r="C398" s="10">
        <v>2009.038356</v>
      </c>
      <c r="D398" s="10">
        <v>383.79500000000002</v>
      </c>
      <c r="E398" s="4">
        <f t="shared" si="82"/>
        <v>2142</v>
      </c>
      <c r="F398" s="5">
        <f>F397*SUM(economy!Z188:AB188)/SUM(economy!Z187:AB187)</f>
        <v>28039.340725087884</v>
      </c>
      <c r="G398" s="13">
        <f t="shared" si="75"/>
        <v>190.63468059076317</v>
      </c>
      <c r="H398" s="13">
        <f t="shared" si="75"/>
        <v>245.59054055010554</v>
      </c>
      <c r="I398" s="13">
        <f t="shared" si="75"/>
        <v>226.26892316027283</v>
      </c>
      <c r="J398" s="13">
        <f t="shared" si="75"/>
        <v>55.720406222562509</v>
      </c>
      <c r="K398" s="13">
        <f t="shared" si="75"/>
        <v>3.3371740569714534</v>
      </c>
      <c r="L398" s="13">
        <f t="shared" si="83"/>
        <v>996.55172458067545</v>
      </c>
      <c r="M398" s="3">
        <v>0</v>
      </c>
      <c r="N398" s="3">
        <f t="shared" si="80"/>
        <v>190.63474162362701</v>
      </c>
      <c r="O398" s="3">
        <f t="shared" si="76"/>
        <v>245.59060690967328</v>
      </c>
      <c r="P398" s="3">
        <f t="shared" si="77"/>
        <v>226.26895053160823</v>
      </c>
      <c r="Q398" s="3">
        <f t="shared" si="78"/>
        <v>55.720406293466709</v>
      </c>
      <c r="R398" s="3">
        <f t="shared" si="79"/>
        <v>3.3371740569714534</v>
      </c>
      <c r="S398" s="3">
        <f t="shared" si="81"/>
        <v>996.55187941534666</v>
      </c>
    </row>
    <row r="399" spans="1:19" x14ac:dyDescent="0.25">
      <c r="A399" s="3"/>
      <c r="B399" s="3"/>
      <c r="C399" s="10">
        <v>2009.123288</v>
      </c>
      <c r="D399" s="10">
        <v>383.80099999999999</v>
      </c>
      <c r="E399" s="4">
        <f t="shared" si="82"/>
        <v>2143</v>
      </c>
      <c r="F399" s="5">
        <f>F398*SUM(economy!Z189:AB189)/SUM(economy!Z188:AB188)</f>
        <v>28063.997754880023</v>
      </c>
      <c r="G399" s="13">
        <f t="shared" si="75"/>
        <v>192.34600185567464</v>
      </c>
      <c r="H399" s="13">
        <f t="shared" si="75"/>
        <v>247.54771557604747</v>
      </c>
      <c r="I399" s="13">
        <f t="shared" si="75"/>
        <v>227.44428542840373</v>
      </c>
      <c r="J399" s="13">
        <f t="shared" si="75"/>
        <v>55.828277024460299</v>
      </c>
      <c r="K399" s="13">
        <f t="shared" si="75"/>
        <v>3.3404993553596016</v>
      </c>
      <c r="L399" s="13">
        <f t="shared" si="83"/>
        <v>1001.5067792399457</v>
      </c>
      <c r="M399" s="3">
        <v>0</v>
      </c>
      <c r="N399" s="3">
        <f t="shared" si="80"/>
        <v>192.34606288853848</v>
      </c>
      <c r="O399" s="3">
        <f t="shared" si="76"/>
        <v>247.54778175305805</v>
      </c>
      <c r="P399" s="3">
        <f t="shared" si="77"/>
        <v>227.44431243234419</v>
      </c>
      <c r="Q399" s="3">
        <f t="shared" si="78"/>
        <v>55.828277091313964</v>
      </c>
      <c r="R399" s="3">
        <f t="shared" si="79"/>
        <v>3.3404993553596016</v>
      </c>
      <c r="S399" s="3">
        <f t="shared" si="81"/>
        <v>1001.5069335206143</v>
      </c>
    </row>
    <row r="400" spans="1:19" x14ac:dyDescent="0.25">
      <c r="A400" s="3"/>
      <c r="B400" s="3"/>
      <c r="C400" s="10">
        <v>2009.2</v>
      </c>
      <c r="D400" s="10">
        <v>383.471</v>
      </c>
      <c r="E400" s="4">
        <f t="shared" si="82"/>
        <v>2144</v>
      </c>
      <c r="F400" s="5">
        <f>F399*SUM(economy!Z190:AB190)/SUM(economy!Z189:AB189)</f>
        <v>28087.451146208423</v>
      </c>
      <c r="G400" s="13">
        <f t="shared" si="75"/>
        <v>194.05882800972836</v>
      </c>
      <c r="H400" s="13">
        <f t="shared" si="75"/>
        <v>249.50182156903955</v>
      </c>
      <c r="I400" s="13">
        <f t="shared" si="75"/>
        <v>228.60757560277113</v>
      </c>
      <c r="J400" s="13">
        <f t="shared" si="75"/>
        <v>55.932879524157059</v>
      </c>
      <c r="K400" s="13">
        <f t="shared" si="75"/>
        <v>3.3436738578172012</v>
      </c>
      <c r="L400" s="13">
        <f t="shared" si="83"/>
        <v>1006.4447785635133</v>
      </c>
      <c r="M400" s="3">
        <v>0</v>
      </c>
      <c r="N400" s="3">
        <f t="shared" si="80"/>
        <v>194.0588890425922</v>
      </c>
      <c r="O400" s="3">
        <f t="shared" si="76"/>
        <v>249.50188756399521</v>
      </c>
      <c r="P400" s="3">
        <f t="shared" si="77"/>
        <v>228.60760224424806</v>
      </c>
      <c r="Q400" s="3">
        <f t="shared" si="78"/>
        <v>55.932879587191586</v>
      </c>
      <c r="R400" s="3">
        <f t="shared" si="79"/>
        <v>3.3436738578172012</v>
      </c>
      <c r="S400" s="3">
        <f t="shared" si="81"/>
        <v>1006.4449322958442</v>
      </c>
    </row>
    <row r="401" spans="1:19" x14ac:dyDescent="0.25">
      <c r="A401" s="3"/>
      <c r="B401" s="3"/>
      <c r="C401" s="10">
        <v>2009.284932</v>
      </c>
      <c r="D401" s="10">
        <v>383.363</v>
      </c>
      <c r="E401" s="4">
        <f t="shared" si="82"/>
        <v>2145</v>
      </c>
      <c r="F401" s="5">
        <f>F400*SUM(economy!Z191:AB191)/SUM(economy!Z190:AB190)</f>
        <v>28109.7241067008</v>
      </c>
      <c r="G401" s="13">
        <f t="shared" si="75"/>
        <v>195.77308559142182</v>
      </c>
      <c r="H401" s="13">
        <f t="shared" si="75"/>
        <v>251.45275395438708</v>
      </c>
      <c r="I401" s="13">
        <f t="shared" si="75"/>
        <v>229.7587748941389</v>
      </c>
      <c r="J401" s="13">
        <f t="shared" si="75"/>
        <v>56.0342591573623</v>
      </c>
      <c r="K401" s="13">
        <f t="shared" si="75"/>
        <v>3.3467003890715006</v>
      </c>
      <c r="L401" s="13">
        <f t="shared" si="83"/>
        <v>1011.3655739863816</v>
      </c>
      <c r="M401" s="3">
        <v>0</v>
      </c>
      <c r="N401" s="3">
        <f t="shared" si="80"/>
        <v>195.77314662428566</v>
      </c>
      <c r="O401" s="3">
        <f t="shared" si="76"/>
        <v>251.45281976778864</v>
      </c>
      <c r="P401" s="3">
        <f t="shared" si="77"/>
        <v>229.75880117801751</v>
      </c>
      <c r="Q401" s="3">
        <f t="shared" si="78"/>
        <v>56.03425921679586</v>
      </c>
      <c r="R401" s="3">
        <f t="shared" si="79"/>
        <v>3.3467003890715006</v>
      </c>
      <c r="S401" s="3">
        <f t="shared" si="81"/>
        <v>1011.3657271759591</v>
      </c>
    </row>
    <row r="402" spans="1:19" x14ac:dyDescent="0.25">
      <c r="A402" s="3"/>
      <c r="B402" s="3"/>
      <c r="C402" s="10">
        <v>2009.367123</v>
      </c>
      <c r="D402" s="10">
        <v>383.59899999999999</v>
      </c>
      <c r="E402" s="4">
        <f t="shared" si="82"/>
        <v>2146</v>
      </c>
      <c r="F402" s="5">
        <f>F401*SUM(economy!Z192:AB192)/SUM(economy!Z191:AB191)</f>
        <v>28130.839639116301</v>
      </c>
      <c r="G402" s="13">
        <f t="shared" si="75"/>
        <v>197.48870255568056</v>
      </c>
      <c r="H402" s="13">
        <f t="shared" si="75"/>
        <v>253.40041062420343</v>
      </c>
      <c r="I402" s="13">
        <f t="shared" si="75"/>
        <v>230.8978682520636</v>
      </c>
      <c r="J402" s="13">
        <f t="shared" si="75"/>
        <v>56.132461488086264</v>
      </c>
      <c r="K402" s="13">
        <f t="shared" si="75"/>
        <v>3.3495817519661677</v>
      </c>
      <c r="L402" s="13">
        <f t="shared" si="83"/>
        <v>1016.2690246720001</v>
      </c>
      <c r="M402" s="3">
        <v>0</v>
      </c>
      <c r="N402" s="3">
        <f t="shared" si="80"/>
        <v>197.4887635885444</v>
      </c>
      <c r="O402" s="3">
        <f t="shared" si="76"/>
        <v>253.40047625655035</v>
      </c>
      <c r="P402" s="3">
        <f t="shared" si="77"/>
        <v>230.89789418314379</v>
      </c>
      <c r="Q402" s="3">
        <f t="shared" si="78"/>
        <v>56.132461544124574</v>
      </c>
      <c r="R402" s="3">
        <f t="shared" si="79"/>
        <v>3.3495817519661677</v>
      </c>
      <c r="S402" s="3">
        <f t="shared" si="81"/>
        <v>1016.2691773243292</v>
      </c>
    </row>
    <row r="403" spans="1:19" x14ac:dyDescent="0.25">
      <c r="A403" s="3"/>
      <c r="B403" s="3"/>
      <c r="C403" s="10">
        <v>2009.452055</v>
      </c>
      <c r="D403" s="10">
        <v>383.88799999999998</v>
      </c>
      <c r="E403" s="4">
        <f t="shared" si="82"/>
        <v>2147</v>
      </c>
      <c r="F403" s="5">
        <f>F402*SUM(economy!Z193:AB193)/SUM(economy!Z192:AB192)</f>
        <v>28150.820534064598</v>
      </c>
      <c r="G403" s="13">
        <f t="shared" si="75"/>
        <v>199.20560826135431</v>
      </c>
      <c r="H403" s="13">
        <f t="shared" si="75"/>
        <v>255.34469191138729</v>
      </c>
      <c r="I403" s="13">
        <f t="shared" si="75"/>
        <v>232.02484428393166</v>
      </c>
      <c r="J403" s="13">
        <f t="shared" si="75"/>
        <v>56.227532177264905</v>
      </c>
      <c r="K403" s="13">
        <f t="shared" si="75"/>
        <v>3.3523207264535646</v>
      </c>
      <c r="L403" s="13">
        <f t="shared" si="83"/>
        <v>1021.1549973603917</v>
      </c>
      <c r="M403" s="3">
        <v>0</v>
      </c>
      <c r="N403" s="3">
        <f t="shared" si="80"/>
        <v>199.20566929421815</v>
      </c>
      <c r="O403" s="3">
        <f t="shared" si="76"/>
        <v>255.34475736317768</v>
      </c>
      <c r="P403" s="3">
        <f t="shared" si="77"/>
        <v>232.02486986694893</v>
      </c>
      <c r="Q403" s="3">
        <f t="shared" si="78"/>
        <v>56.227532230101922</v>
      </c>
      <c r="R403" s="3">
        <f t="shared" si="79"/>
        <v>3.3523207264535646</v>
      </c>
      <c r="S403" s="3">
        <f t="shared" si="81"/>
        <v>1021.1551494809003</v>
      </c>
    </row>
    <row r="404" spans="1:19" x14ac:dyDescent="0.25">
      <c r="A404" s="3"/>
      <c r="B404" s="3"/>
      <c r="C404" s="10">
        <v>2009.5342470000001</v>
      </c>
      <c r="D404" s="10">
        <v>384.27800000000002</v>
      </c>
      <c r="E404" s="4">
        <f t="shared" si="82"/>
        <v>2148</v>
      </c>
      <c r="F404" s="5">
        <f>F403*SUM(economy!Z194:AB194)/SUM(economy!Z193:AB193)</f>
        <v>28169.689363159228</v>
      </c>
      <c r="G404" s="13">
        <f t="shared" si="75"/>
        <v>200.92373345826906</v>
      </c>
      <c r="H404" s="13">
        <f t="shared" si="75"/>
        <v>257.28550056298786</v>
      </c>
      <c r="I404" s="13">
        <f t="shared" si="75"/>
        <v>233.13969517398954</v>
      </c>
      <c r="J404" s="13">
        <f t="shared" si="75"/>
        <v>56.319516952322637</v>
      </c>
      <c r="K404" s="13">
        <f t="shared" si="75"/>
        <v>3.3549200686417082</v>
      </c>
      <c r="L404" s="13">
        <f t="shared" si="83"/>
        <v>1026.0233662162109</v>
      </c>
      <c r="M404" s="3">
        <v>0</v>
      </c>
      <c r="N404" s="3">
        <f t="shared" si="80"/>
        <v>200.9237944911329</v>
      </c>
      <c r="O404" s="3">
        <f t="shared" si="76"/>
        <v>257.28556583471845</v>
      </c>
      <c r="P404" s="3">
        <f t="shared" si="77"/>
        <v>233.13972041361581</v>
      </c>
      <c r="Q404" s="3">
        <f t="shared" si="78"/>
        <v>56.319517002141247</v>
      </c>
      <c r="R404" s="3">
        <f t="shared" si="79"/>
        <v>3.3549200686417082</v>
      </c>
      <c r="S404" s="3">
        <f t="shared" si="81"/>
        <v>1026.02351781025</v>
      </c>
    </row>
    <row r="405" spans="1:19" x14ac:dyDescent="0.25">
      <c r="A405" s="3"/>
      <c r="B405" s="3"/>
      <c r="C405" s="10">
        <v>2009.6191779999999</v>
      </c>
      <c r="D405" s="10">
        <v>384.74900000000002</v>
      </c>
      <c r="E405" s="4">
        <f t="shared" si="82"/>
        <v>2149</v>
      </c>
      <c r="F405" s="5">
        <f>F404*SUM(economy!Z195:AB195)/SUM(economy!Z194:AB194)</f>
        <v>28187.468472595272</v>
      </c>
      <c r="G405" s="13">
        <f t="shared" si="75"/>
        <v>202.64301027386094</v>
      </c>
      <c r="H405" s="13">
        <f t="shared" si="75"/>
        <v>259.22274171300057</v>
      </c>
      <c r="I405" s="13">
        <f t="shared" si="75"/>
        <v>234.24241660243214</v>
      </c>
      <c r="J405" s="13">
        <f t="shared" si="75"/>
        <v>56.408461577670288</v>
      </c>
      <c r="K405" s="13">
        <f t="shared" si="75"/>
        <v>3.3573825098947765</v>
      </c>
      <c r="L405" s="13">
        <f t="shared" si="83"/>
        <v>1030.8740126768589</v>
      </c>
      <c r="M405" s="3">
        <v>0</v>
      </c>
      <c r="N405" s="3">
        <f t="shared" si="80"/>
        <v>202.64307130672478</v>
      </c>
      <c r="O405" s="3">
        <f t="shared" si="76"/>
        <v>259.22280680516667</v>
      </c>
      <c r="P405" s="3">
        <f t="shared" si="77"/>
        <v>234.24244150327661</v>
      </c>
      <c r="Q405" s="3">
        <f t="shared" si="78"/>
        <v>56.408461624642918</v>
      </c>
      <c r="R405" s="3">
        <f t="shared" si="79"/>
        <v>3.3573825098947765</v>
      </c>
      <c r="S405" s="3">
        <f t="shared" si="81"/>
        <v>1030.8741637497058</v>
      </c>
    </row>
    <row r="406" spans="1:19" x14ac:dyDescent="0.25">
      <c r="A406" s="3"/>
      <c r="B406" s="3"/>
      <c r="C406" s="10">
        <v>2009.7041099999999</v>
      </c>
      <c r="D406" s="10">
        <v>384.98500000000001</v>
      </c>
      <c r="E406" s="4">
        <f t="shared" si="82"/>
        <v>2150</v>
      </c>
      <c r="F406" s="5">
        <f>F405*SUM(economy!Z196:AB196)/SUM(economy!Z195:AB195)</f>
        <v>28204.179977141441</v>
      </c>
      <c r="G406" s="13">
        <f t="shared" si="75"/>
        <v>204.36337219941839</v>
      </c>
      <c r="H406" s="13">
        <f t="shared" si="75"/>
        <v>261.1563228546342</v>
      </c>
      <c r="I406" s="13">
        <f t="shared" si="75"/>
        <v>235.33300766461227</v>
      </c>
      <c r="J406" s="13">
        <f t="shared" si="75"/>
        <v>56.49441182613463</v>
      </c>
      <c r="K406" s="13">
        <f t="shared" si="75"/>
        <v>3.3597107559860264</v>
      </c>
      <c r="L406" s="13">
        <f t="shared" si="83"/>
        <v>1035.7068253007856</v>
      </c>
      <c r="M406" s="3">
        <v>0</v>
      </c>
      <c r="N406" s="3">
        <f t="shared" si="80"/>
        <v>204.36343323228223</v>
      </c>
      <c r="O406" s="3">
        <f t="shared" si="76"/>
        <v>261.15638776772977</v>
      </c>
      <c r="P406" s="3">
        <f t="shared" si="77"/>
        <v>235.33303223122226</v>
      </c>
      <c r="Q406" s="3">
        <f t="shared" si="78"/>
        <v>56.49441187042386</v>
      </c>
      <c r="R406" s="3">
        <f t="shared" si="79"/>
        <v>3.3597107559860264</v>
      </c>
      <c r="S406" s="3">
        <f t="shared" si="81"/>
        <v>1035.7069758576442</v>
      </c>
    </row>
    <row r="407" spans="1:19" x14ac:dyDescent="0.25">
      <c r="A407" s="3"/>
      <c r="B407" s="3"/>
      <c r="C407" s="10">
        <v>2009.7863010000001</v>
      </c>
      <c r="D407" s="10">
        <v>385.11200000000002</v>
      </c>
      <c r="E407" s="4">
        <f t="shared" si="82"/>
        <v>2151</v>
      </c>
      <c r="F407" s="5">
        <f>F406*SUM(economy!Z197:AB197)/SUM(economy!Z196:AB196)</f>
        <v>28219.845754536225</v>
      </c>
      <c r="G407" s="13">
        <f t="shared" ref="G407:K422" si="84">G406*(1-G$5)+G$4*$F406*$L$4/1000</f>
        <v>206.08475407595753</v>
      </c>
      <c r="H407" s="13">
        <f t="shared" si="84"/>
        <v>263.08615381209057</v>
      </c>
      <c r="I407" s="13">
        <f t="shared" si="84"/>
        <v>236.41147079043202</v>
      </c>
      <c r="J407" s="13">
        <f t="shared" si="84"/>
        <v>56.577413451314875</v>
      </c>
      <c r="K407" s="13">
        <f t="shared" si="84"/>
        <v>3.3619074863019494</v>
      </c>
      <c r="L407" s="13">
        <f t="shared" si="83"/>
        <v>1040.5216996160971</v>
      </c>
      <c r="M407" s="3">
        <v>0</v>
      </c>
      <c r="N407" s="3">
        <f t="shared" si="80"/>
        <v>206.08481510882137</v>
      </c>
      <c r="O407" s="3">
        <f t="shared" si="76"/>
        <v>263.08621854660828</v>
      </c>
      <c r="P407" s="3">
        <f t="shared" si="77"/>
        <v>236.41149502729385</v>
      </c>
      <c r="Q407" s="3">
        <f t="shared" si="78"/>
        <v>56.577413493073998</v>
      </c>
      <c r="R407" s="3">
        <f t="shared" si="79"/>
        <v>3.3619074863019494</v>
      </c>
      <c r="S407" s="3">
        <f t="shared" si="81"/>
        <v>1040.5218496620994</v>
      </c>
    </row>
    <row r="408" spans="1:19" x14ac:dyDescent="0.25">
      <c r="A408" s="3"/>
      <c r="B408" s="3"/>
      <c r="C408" s="10">
        <v>2009.8712330000001</v>
      </c>
      <c r="D408" s="10">
        <v>385.09300000000002</v>
      </c>
      <c r="E408" s="4">
        <f t="shared" si="82"/>
        <v>2152</v>
      </c>
      <c r="F408" s="5">
        <f>F407*SUM(economy!Z198:AB198)/SUM(economy!Z197:AB197)</f>
        <v>28234.487440277793</v>
      </c>
      <c r="G408" s="13">
        <f t="shared" si="84"/>
        <v>207.80709207975551</v>
      </c>
      <c r="H408" s="13">
        <f t="shared" si="84"/>
        <v>265.0121467118957</v>
      </c>
      <c r="I408" s="13">
        <f t="shared" si="84"/>
        <v>237.47781166397422</v>
      </c>
      <c r="J408" s="13">
        <f t="shared" si="84"/>
        <v>56.657512160860627</v>
      </c>
      <c r="K408" s="13">
        <f t="shared" si="84"/>
        <v>3.3639753530964747</v>
      </c>
      <c r="L408" s="13">
        <f t="shared" si="83"/>
        <v>1045.3185379695824</v>
      </c>
      <c r="M408" s="3">
        <v>0</v>
      </c>
      <c r="N408" s="3">
        <f t="shared" si="80"/>
        <v>207.80715311261935</v>
      </c>
      <c r="O408" s="3">
        <f t="shared" si="76"/>
        <v>265.01221126832684</v>
      </c>
      <c r="P408" s="3">
        <f t="shared" si="77"/>
        <v>237.47783557551395</v>
      </c>
      <c r="Q408" s="3">
        <f t="shared" si="78"/>
        <v>56.65751220023418</v>
      </c>
      <c r="R408" s="3">
        <f t="shared" si="79"/>
        <v>3.3639753530964747</v>
      </c>
      <c r="S408" s="3">
        <f t="shared" si="81"/>
        <v>1045.3186875097908</v>
      </c>
    </row>
    <row r="409" spans="1:19" x14ac:dyDescent="0.25">
      <c r="A409" s="3"/>
      <c r="B409" s="3"/>
      <c r="C409" s="10">
        <v>2009.9534249999999</v>
      </c>
      <c r="D409" s="10">
        <v>385.00799999999998</v>
      </c>
      <c r="E409" s="4">
        <f t="shared" si="82"/>
        <v>2153</v>
      </c>
      <c r="F409" s="5">
        <f>F408*SUM(economy!Z199:AB199)/SUM(economy!Z198:AB198)</f>
        <v>28248.126422797428</v>
      </c>
      <c r="G409" s="13">
        <f t="shared" si="84"/>
        <v>209.53032370756588</v>
      </c>
      <c r="H409" s="13">
        <f t="shared" si="84"/>
        <v>266.93421595382023</v>
      </c>
      <c r="I409" s="13">
        <f t="shared" si="84"/>
        <v>238.53203914342996</v>
      </c>
      <c r="J409" s="13">
        <f t="shared" si="84"/>
        <v>56.734753590664901</v>
      </c>
      <c r="K409" s="13">
        <f t="shared" si="84"/>
        <v>3.3659169807940144</v>
      </c>
      <c r="L409" s="13">
        <f t="shared" si="83"/>
        <v>1050.0972493762752</v>
      </c>
      <c r="M409" s="3">
        <v>0</v>
      </c>
      <c r="N409" s="3">
        <f t="shared" si="80"/>
        <v>209.53038474042972</v>
      </c>
      <c r="O409" s="3">
        <f t="shared" si="76"/>
        <v>266.93428033265474</v>
      </c>
      <c r="P409" s="3">
        <f t="shared" si="77"/>
        <v>238.53206273401426</v>
      </c>
      <c r="Q409" s="3">
        <f t="shared" si="78"/>
        <v>56.734753627789161</v>
      </c>
      <c r="R409" s="3">
        <f t="shared" si="79"/>
        <v>3.3659169807940144</v>
      </c>
      <c r="S409" s="3">
        <f t="shared" si="81"/>
        <v>1050.0973984156819</v>
      </c>
    </row>
    <row r="410" spans="1:19" x14ac:dyDescent="0.25">
      <c r="A410" s="3"/>
      <c r="B410" s="3"/>
      <c r="C410" s="10">
        <v>2010.038356</v>
      </c>
      <c r="D410" s="10">
        <v>384.97199999999998</v>
      </c>
      <c r="E410" s="4">
        <f t="shared" si="82"/>
        <v>2154</v>
      </c>
      <c r="F410" s="5">
        <f>F409*SUM(economy!Z200:AB200)/SUM(economy!Z199:AB199)</f>
        <v>28260.783839005762</v>
      </c>
      <c r="G410" s="13">
        <f t="shared" si="84"/>
        <v>211.25438776153945</v>
      </c>
      <c r="H410" s="13">
        <f t="shared" si="84"/>
        <v>268.8522781814271</v>
      </c>
      <c r="I410" s="13">
        <f t="shared" si="84"/>
        <v>239.57416518137566</v>
      </c>
      <c r="J410" s="13">
        <f t="shared" si="84"/>
        <v>56.809183279964856</v>
      </c>
      <c r="K410" s="13">
        <f t="shared" si="84"/>
        <v>3.3677349653401425</v>
      </c>
      <c r="L410" s="13">
        <f t="shared" si="83"/>
        <v>1054.8577493696471</v>
      </c>
      <c r="M410" s="3">
        <v>0</v>
      </c>
      <c r="N410" s="3">
        <f t="shared" si="80"/>
        <v>211.25444879440329</v>
      </c>
      <c r="O410" s="3">
        <f t="shared" si="76"/>
        <v>268.85234238315348</v>
      </c>
      <c r="P410" s="3">
        <f t="shared" si="77"/>
        <v>239.57418845531262</v>
      </c>
      <c r="Q410" s="3">
        <f t="shared" si="78"/>
        <v>56.809183314968323</v>
      </c>
      <c r="R410" s="3">
        <f t="shared" si="79"/>
        <v>3.3677349653401425</v>
      </c>
      <c r="S410" s="3">
        <f t="shared" si="81"/>
        <v>1054.8578979131778</v>
      </c>
    </row>
    <row r="411" spans="1:19" x14ac:dyDescent="0.25">
      <c r="A411" s="3"/>
      <c r="B411" s="3"/>
      <c r="C411" s="10">
        <v>2010.123288</v>
      </c>
      <c r="D411" s="10">
        <v>384.72399999999999</v>
      </c>
      <c r="E411" s="4">
        <f t="shared" si="82"/>
        <v>2155</v>
      </c>
      <c r="F411" s="5">
        <f>F410*SUM(economy!Z201:AB201)/SUM(economy!Z200:AB200)</f>
        <v>28272.480570201737</v>
      </c>
      <c r="G411" s="13">
        <f t="shared" si="84"/>
        <v>212.97922433387313</v>
      </c>
      <c r="H411" s="13">
        <f t="shared" si="84"/>
        <v>270.76625225228162</v>
      </c>
      <c r="I411" s="13">
        <f t="shared" si="84"/>
        <v>240.6042047454512</v>
      </c>
      <c r="J411" s="13">
        <f t="shared" si="84"/>
        <v>56.880846647342267</v>
      </c>
      <c r="K411" s="13">
        <f t="shared" si="84"/>
        <v>3.3694318735986633</v>
      </c>
      <c r="L411" s="13">
        <f t="shared" si="83"/>
        <v>1059.5999598525468</v>
      </c>
      <c r="M411" s="3">
        <v>0</v>
      </c>
      <c r="N411" s="3">
        <f t="shared" si="80"/>
        <v>212.97928536673697</v>
      </c>
      <c r="O411" s="3">
        <f t="shared" si="76"/>
        <v>270.76631627738715</v>
      </c>
      <c r="P411" s="3">
        <f t="shared" si="77"/>
        <v>240.60422770699105</v>
      </c>
      <c r="Q411" s="3">
        <f t="shared" si="78"/>
        <v>56.880846680346096</v>
      </c>
      <c r="R411" s="3">
        <f t="shared" si="79"/>
        <v>3.3694318735986633</v>
      </c>
      <c r="S411" s="3">
        <f t="shared" si="81"/>
        <v>1059.6001079050598</v>
      </c>
    </row>
    <row r="412" spans="1:19" x14ac:dyDescent="0.25">
      <c r="A412" s="3"/>
      <c r="B412" s="3"/>
      <c r="C412" s="10">
        <v>2010.2</v>
      </c>
      <c r="D412" s="10">
        <v>384.62200000000001</v>
      </c>
      <c r="E412" s="4">
        <f t="shared" si="82"/>
        <v>2156</v>
      </c>
      <c r="F412" s="5">
        <f>F411*SUM(economy!Z202:AB202)/SUM(economy!Z201:AB201)</f>
        <v>28283.237238333517</v>
      </c>
      <c r="G412" s="13">
        <f t="shared" si="84"/>
        <v>214.70477479120939</v>
      </c>
      <c r="H412" s="13">
        <f t="shared" si="84"/>
        <v>272.67605920785979</v>
      </c>
      <c r="I412" s="13">
        <f t="shared" si="84"/>
        <v>241.62217573948814</v>
      </c>
      <c r="J412" s="13">
        <f t="shared" si="84"/>
        <v>56.949788967614815</v>
      </c>
      <c r="K412" s="13">
        <f t="shared" si="84"/>
        <v>3.3710102427938455</v>
      </c>
      <c r="L412" s="13">
        <f t="shared" si="83"/>
        <v>1064.323808948966</v>
      </c>
      <c r="M412" s="3">
        <v>0</v>
      </c>
      <c r="N412" s="3">
        <f t="shared" si="80"/>
        <v>214.70483582407323</v>
      </c>
      <c r="O412" s="3">
        <f t="shared" si="76"/>
        <v>272.67612305683036</v>
      </c>
      <c r="P412" s="3">
        <f t="shared" si="77"/>
        <v>241.62219839282409</v>
      </c>
      <c r="Q412" s="3">
        <f t="shared" si="78"/>
        <v>56.94978899873324</v>
      </c>
      <c r="R412" s="3">
        <f t="shared" si="79"/>
        <v>3.3710102427938455</v>
      </c>
      <c r="S412" s="3">
        <f t="shared" si="81"/>
        <v>1064.3239565152548</v>
      </c>
    </row>
    <row r="413" spans="1:19" x14ac:dyDescent="0.25">
      <c r="A413" s="3"/>
      <c r="B413" s="3"/>
      <c r="C413" s="10">
        <v>2010.284932</v>
      </c>
      <c r="D413" s="10">
        <v>384.90800000000002</v>
      </c>
      <c r="E413" s="4">
        <f t="shared" si="82"/>
        <v>2157</v>
      </c>
      <c r="F413" s="5">
        <f>F412*SUM(economy!Z203:AB203)/SUM(economy!Z202:AB202)</f>
        <v>28293.074202601099</v>
      </c>
      <c r="G413" s="13">
        <f t="shared" si="84"/>
        <v>216.43098175880721</v>
      </c>
      <c r="H413" s="13">
        <f t="shared" si="84"/>
        <v>274.58162224318801</v>
      </c>
      <c r="I413" s="13">
        <f t="shared" si="84"/>
        <v>242.62809892513488</v>
      </c>
      <c r="J413" s="13">
        <f t="shared" si="84"/>
        <v>57.016055349608621</v>
      </c>
      <c r="K413" s="13">
        <f t="shared" si="84"/>
        <v>3.3724725799965807</v>
      </c>
      <c r="L413" s="13">
        <f t="shared" si="83"/>
        <v>1069.0292308567352</v>
      </c>
      <c r="M413" s="3">
        <v>0</v>
      </c>
      <c r="N413" s="3">
        <f t="shared" si="80"/>
        <v>216.43104279167105</v>
      </c>
      <c r="O413" s="3">
        <f t="shared" si="76"/>
        <v>274.58168591650815</v>
      </c>
      <c r="P413" s="3">
        <f t="shared" si="77"/>
        <v>242.62812127440381</v>
      </c>
      <c r="Q413" s="3">
        <f t="shared" si="78"/>
        <v>57.016055378949346</v>
      </c>
      <c r="R413" s="3">
        <f t="shared" si="79"/>
        <v>3.3724725799965807</v>
      </c>
      <c r="S413" s="3">
        <f t="shared" si="81"/>
        <v>1069.029377941529</v>
      </c>
    </row>
    <row r="414" spans="1:19" x14ac:dyDescent="0.25">
      <c r="A414" s="3"/>
      <c r="B414" s="3"/>
      <c r="C414" s="10">
        <v>2010.367123</v>
      </c>
      <c r="D414" s="10">
        <v>385.30099999999999</v>
      </c>
      <c r="E414" s="4">
        <f t="shared" si="82"/>
        <v>2158</v>
      </c>
      <c r="F414" s="5">
        <f>F413*SUM(economy!Z204:AB204)/SUM(economy!Z203:AB203)</f>
        <v>28302.011556390142</v>
      </c>
      <c r="G414" s="13">
        <f t="shared" si="84"/>
        <v>218.15778910450587</v>
      </c>
      <c r="H414" s="13">
        <f t="shared" si="84"/>
        <v>276.4828666762474</v>
      </c>
      <c r="I414" s="13">
        <f t="shared" si="84"/>
        <v>243.62199784402333</v>
      </c>
      <c r="J414" s="13">
        <f t="shared" si="84"/>
        <v>57.079690714801842</v>
      </c>
      <c r="K414" s="13">
        <f t="shared" si="84"/>
        <v>3.3738213616532153</v>
      </c>
      <c r="L414" s="13">
        <f t="shared" si="83"/>
        <v>1073.7161657012316</v>
      </c>
      <c r="M414" s="3">
        <v>0</v>
      </c>
      <c r="N414" s="3">
        <f t="shared" si="80"/>
        <v>218.15785013736971</v>
      </c>
      <c r="O414" s="3">
        <f t="shared" si="76"/>
        <v>276.48293017440034</v>
      </c>
      <c r="P414" s="3">
        <f t="shared" si="77"/>
        <v>243.6220198933066</v>
      </c>
      <c r="Q414" s="3">
        <f t="shared" si="78"/>
        <v>57.079690742466425</v>
      </c>
      <c r="R414" s="3">
        <f t="shared" si="79"/>
        <v>3.3738213616532153</v>
      </c>
      <c r="S414" s="3">
        <f t="shared" si="81"/>
        <v>1073.7163123091964</v>
      </c>
    </row>
    <row r="415" spans="1:19" x14ac:dyDescent="0.25">
      <c r="A415" s="3"/>
      <c r="B415" s="3"/>
      <c r="C415" s="10">
        <v>2010.452055</v>
      </c>
      <c r="D415" s="10">
        <v>385.803</v>
      </c>
      <c r="E415" s="4">
        <f t="shared" si="82"/>
        <v>2159</v>
      </c>
      <c r="F415" s="5">
        <f>F414*SUM(economy!Z205:AB205)/SUM(economy!Z204:AB204)</f>
        <v>28310.069124526468</v>
      </c>
      <c r="G415" s="13">
        <f t="shared" si="84"/>
        <v>219.8851419225015</v>
      </c>
      <c r="H415" s="13">
        <f t="shared" si="84"/>
        <v>278.3797199171745</v>
      </c>
      <c r="I415" s="13">
        <f t="shared" si="84"/>
        <v>244.60389874051964</v>
      </c>
      <c r="J415" s="13">
        <f t="shared" si="84"/>
        <v>57.14073977682844</v>
      </c>
      <c r="K415" s="13">
        <f t="shared" si="84"/>
        <v>3.375059033155825</v>
      </c>
      <c r="L415" s="13">
        <f t="shared" si="83"/>
        <v>1078.3845593901799</v>
      </c>
      <c r="M415" s="3">
        <v>0</v>
      </c>
      <c r="N415" s="3">
        <f t="shared" si="80"/>
        <v>219.88520295536534</v>
      </c>
      <c r="O415" s="3">
        <f t="shared" si="76"/>
        <v>278.37978324064215</v>
      </c>
      <c r="P415" s="3">
        <f t="shared" si="77"/>
        <v>244.60392049384387</v>
      </c>
      <c r="Q415" s="3">
        <f t="shared" si="78"/>
        <v>57.140739802912634</v>
      </c>
      <c r="R415" s="3">
        <f t="shared" si="79"/>
        <v>3.375059033155825</v>
      </c>
      <c r="S415" s="3">
        <f t="shared" si="81"/>
        <v>1078.3847055259198</v>
      </c>
    </row>
    <row r="416" spans="1:19" x14ac:dyDescent="0.25">
      <c r="A416" s="3"/>
      <c r="B416" s="3"/>
      <c r="C416" s="10">
        <v>2010.5342470000001</v>
      </c>
      <c r="D416" s="10">
        <v>386.45299999999997</v>
      </c>
      <c r="E416" s="4">
        <f t="shared" si="82"/>
        <v>2160</v>
      </c>
      <c r="F416" s="5">
        <f>F415*SUM(economy!Z206:AB206)/SUM(economy!Z205:AB205)</f>
        <v>28317.266460841205</v>
      </c>
      <c r="G416" s="13">
        <f t="shared" si="84"/>
        <v>221.61298651695617</v>
      </c>
      <c r="H416" s="13">
        <f t="shared" si="84"/>
        <v>280.27211143728869</v>
      </c>
      <c r="I416" s="13">
        <f t="shared" si="84"/>
        <v>245.57383048509965</v>
      </c>
      <c r="J416" s="13">
        <f t="shared" si="84"/>
        <v>57.199247021830516</v>
      </c>
      <c r="K416" s="13">
        <f t="shared" si="84"/>
        <v>3.3761880084526754</v>
      </c>
      <c r="L416" s="13">
        <f t="shared" si="83"/>
        <v>1083.0343634696278</v>
      </c>
      <c r="M416" s="3">
        <v>0</v>
      </c>
      <c r="N416" s="3">
        <f t="shared" si="80"/>
        <v>221.61304754982001</v>
      </c>
      <c r="O416" s="3">
        <f t="shared" si="76"/>
        <v>280.27217458655156</v>
      </c>
      <c r="P416" s="3">
        <f t="shared" si="77"/>
        <v>245.57385194643734</v>
      </c>
      <c r="Q416" s="3">
        <f t="shared" si="78"/>
        <v>57.199247046424603</v>
      </c>
      <c r="R416" s="3">
        <f t="shared" si="79"/>
        <v>3.3761880084526754</v>
      </c>
      <c r="S416" s="3">
        <f t="shared" si="81"/>
        <v>1083.0345091376862</v>
      </c>
    </row>
    <row r="417" spans="1:19" x14ac:dyDescent="0.25">
      <c r="A417" s="3"/>
      <c r="B417" s="3"/>
      <c r="C417" s="10">
        <v>2010.6191779999999</v>
      </c>
      <c r="D417" s="10">
        <v>387.10199999999998</v>
      </c>
      <c r="E417" s="4">
        <f t="shared" si="82"/>
        <v>2161</v>
      </c>
      <c r="F417" s="5">
        <f>F416*SUM(economy!Z207:AB207)/SUM(economy!Z206:AB206)</f>
        <v>28323.622846036084</v>
      </c>
      <c r="G417" s="13">
        <f t="shared" si="84"/>
        <v>223.34127038545822</v>
      </c>
      <c r="H417" s="13">
        <f t="shared" si="84"/>
        <v>282.15997273797632</v>
      </c>
      <c r="I417" s="13">
        <f t="shared" si="84"/>
        <v>246.53182449838653</v>
      </c>
      <c r="J417" s="13">
        <f t="shared" si="84"/>
        <v>57.255256689647325</v>
      </c>
      <c r="K417" s="13">
        <f t="shared" si="84"/>
        <v>3.3772106696976412</v>
      </c>
      <c r="L417" s="13">
        <f t="shared" si="83"/>
        <v>1087.665534981166</v>
      </c>
      <c r="M417" s="3">
        <v>0</v>
      </c>
      <c r="N417" s="3">
        <f t="shared" si="80"/>
        <v>223.34133141832206</v>
      </c>
      <c r="O417" s="3">
        <f t="shared" si="76"/>
        <v>282.16003571351365</v>
      </c>
      <c r="P417" s="3">
        <f t="shared" si="77"/>
        <v>246.53184567165692</v>
      </c>
      <c r="Q417" s="3">
        <f t="shared" si="78"/>
        <v>57.255256712836434</v>
      </c>
      <c r="R417" s="3">
        <f t="shared" si="79"/>
        <v>3.3772106696976412</v>
      </c>
      <c r="S417" s="3">
        <f t="shared" si="81"/>
        <v>1087.6656801860267</v>
      </c>
    </row>
    <row r="418" spans="1:19" x14ac:dyDescent="0.25">
      <c r="A418" s="3"/>
      <c r="B418" s="3"/>
      <c r="C418" s="10">
        <v>2010.7041099999999</v>
      </c>
      <c r="D418" s="10">
        <v>387.44600000000003</v>
      </c>
      <c r="E418" s="4">
        <f t="shared" si="82"/>
        <v>2162</v>
      </c>
      <c r="F418" s="5">
        <f>F417*SUM(economy!Z208:AB208)/SUM(economy!Z207:AB207)</f>
        <v>28329.157285838606</v>
      </c>
      <c r="G418" s="13">
        <f t="shared" si="84"/>
        <v>225.06994220235245</v>
      </c>
      <c r="H418" s="13">
        <f t="shared" si="84"/>
        <v>284.04323731945999</v>
      </c>
      <c r="I418" s="13">
        <f t="shared" si="84"/>
        <v>247.47791467588777</v>
      </c>
      <c r="J418" s="13">
        <f t="shared" si="84"/>
        <v>57.308812755828363</v>
      </c>
      <c r="K418" s="13">
        <f t="shared" si="84"/>
        <v>3.3781293669373484</v>
      </c>
      <c r="L418" s="13">
        <f t="shared" si="83"/>
        <v>1092.2780363204661</v>
      </c>
      <c r="M418" s="3">
        <v>0</v>
      </c>
      <c r="N418" s="3">
        <f t="shared" si="80"/>
        <v>225.07000323521629</v>
      </c>
      <c r="O418" s="3">
        <f t="shared" si="76"/>
        <v>284.04330012174978</v>
      </c>
      <c r="P418" s="3">
        <f t="shared" si="77"/>
        <v>247.47793556495751</v>
      </c>
      <c r="Q418" s="3">
        <f t="shared" si="78"/>
        <v>57.308812777692751</v>
      </c>
      <c r="R418" s="3">
        <f t="shared" si="79"/>
        <v>3.3781293669373484</v>
      </c>
      <c r="S418" s="3">
        <f t="shared" si="81"/>
        <v>1092.2781810665538</v>
      </c>
    </row>
    <row r="419" spans="1:19" x14ac:dyDescent="0.25">
      <c r="A419" s="3"/>
      <c r="B419" s="3"/>
      <c r="C419" s="10">
        <v>2010.7863010000001</v>
      </c>
      <c r="D419" s="10">
        <v>387.43099999999998</v>
      </c>
      <c r="E419" s="4">
        <f t="shared" si="82"/>
        <v>2163</v>
      </c>
      <c r="F419" s="5">
        <f>F418*SUM(economy!Z209:AB209)/SUM(economy!Z208:AB208)</f>
        <v>28333.888509437558</v>
      </c>
      <c r="G419" s="13">
        <f t="shared" si="84"/>
        <v>226.79895180195763</v>
      </c>
      <c r="H419" s="13">
        <f t="shared" si="84"/>
        <v>285.9218406494806</v>
      </c>
      <c r="I419" s="13">
        <f t="shared" si="84"/>
        <v>248.41213731346511</v>
      </c>
      <c r="J419" s="13">
        <f t="shared" si="84"/>
        <v>57.35995891445743</v>
      </c>
      <c r="K419" s="13">
        <f t="shared" si="84"/>
        <v>3.3789464178348023</v>
      </c>
      <c r="L419" s="13">
        <f t="shared" si="83"/>
        <v>1096.8718350971956</v>
      </c>
      <c r="M419" s="3">
        <v>0</v>
      </c>
      <c r="N419" s="3">
        <f t="shared" si="80"/>
        <v>226.79901283482147</v>
      </c>
      <c r="O419" s="3">
        <f t="shared" si="76"/>
        <v>285.92190327899942</v>
      </c>
      <c r="P419" s="3">
        <f t="shared" si="77"/>
        <v>248.41215792214888</v>
      </c>
      <c r="Q419" s="3">
        <f t="shared" si="78"/>
        <v>57.359958935072768</v>
      </c>
      <c r="R419" s="3">
        <f t="shared" si="79"/>
        <v>3.3789464178348023</v>
      </c>
      <c r="S419" s="3">
        <f t="shared" si="81"/>
        <v>1096.8719793888772</v>
      </c>
    </row>
    <row r="420" spans="1:19" x14ac:dyDescent="0.25">
      <c r="A420" s="3"/>
      <c r="B420" s="3"/>
      <c r="C420" s="10">
        <v>2010.8712330000001</v>
      </c>
      <c r="D420" s="10">
        <v>387.28699999999998</v>
      </c>
      <c r="E420" s="4">
        <f t="shared" si="82"/>
        <v>2164</v>
      </c>
      <c r="F420" s="5">
        <f>F419*SUM(economy!Z210:AB210)/SUM(economy!Z209:AB209)</f>
        <v>28337.834968188119</v>
      </c>
      <c r="G420" s="13">
        <f t="shared" si="84"/>
        <v>228.52825016168856</v>
      </c>
      <c r="H420" s="13">
        <f t="shared" si="84"/>
        <v>287.79572013191842</v>
      </c>
      <c r="I420" s="13">
        <f t="shared" si="84"/>
        <v>249.33453103356965</v>
      </c>
      <c r="J420" s="13">
        <f t="shared" si="84"/>
        <v>57.408738561774264</v>
      </c>
      <c r="K420" s="13">
        <f t="shared" si="84"/>
        <v>3.3796641074283138</v>
      </c>
      <c r="L420" s="13">
        <f t="shared" si="83"/>
        <v>1101.4469039963792</v>
      </c>
      <c r="M420" s="3">
        <v>0</v>
      </c>
      <c r="N420" s="3">
        <f t="shared" si="80"/>
        <v>228.5283111945524</v>
      </c>
      <c r="O420" s="3">
        <f t="shared" si="76"/>
        <v>287.7957825891416</v>
      </c>
      <c r="P420" s="3">
        <f t="shared" si="77"/>
        <v>249.33455136563097</v>
      </c>
      <c r="Q420" s="3">
        <f t="shared" si="78"/>
        <v>57.408738581211914</v>
      </c>
      <c r="R420" s="3">
        <f t="shared" si="79"/>
        <v>3.3796641074283138</v>
      </c>
      <c r="S420" s="3">
        <f t="shared" si="81"/>
        <v>1101.4470478379653</v>
      </c>
    </row>
    <row r="421" spans="1:19" x14ac:dyDescent="0.25">
      <c r="A421" s="3"/>
      <c r="B421" s="3"/>
      <c r="C421" s="10">
        <v>2010.9534249999999</v>
      </c>
      <c r="D421" s="10">
        <v>387.04399999999998</v>
      </c>
      <c r="E421" s="4">
        <f t="shared" si="82"/>
        <v>2165</v>
      </c>
      <c r="F421" s="5">
        <f>F420*SUM(economy!Z211:AB211)/SUM(economy!Z210:AB210)</f>
        <v>28341.014834577258</v>
      </c>
      <c r="G421" s="13">
        <f t="shared" si="84"/>
        <v>230.2577893850991</v>
      </c>
      <c r="H421" s="13">
        <f t="shared" si="84"/>
        <v>289.66481507537918</v>
      </c>
      <c r="I421" s="13">
        <f t="shared" si="84"/>
        <v>250.24513671227277</v>
      </c>
      <c r="J421" s="13">
        <f t="shared" si="84"/>
        <v>57.455194780579895</v>
      </c>
      <c r="K421" s="13">
        <f t="shared" si="84"/>
        <v>3.3802846879244823</v>
      </c>
      <c r="L421" s="13">
        <f t="shared" si="83"/>
        <v>1106.0032206412552</v>
      </c>
      <c r="M421" s="3">
        <v>0</v>
      </c>
      <c r="N421" s="3">
        <f t="shared" si="80"/>
        <v>230.25785041796294</v>
      </c>
      <c r="O421" s="3">
        <f t="shared" si="76"/>
        <v>289.66487736078068</v>
      </c>
      <c r="P421" s="3">
        <f t="shared" si="77"/>
        <v>250.24515677142466</v>
      </c>
      <c r="Q421" s="3">
        <f t="shared" si="78"/>
        <v>57.455194798907129</v>
      </c>
      <c r="R421" s="3">
        <f t="shared" si="79"/>
        <v>3.3802846879244823</v>
      </c>
      <c r="S421" s="3">
        <f t="shared" si="81"/>
        <v>1106.0033640369998</v>
      </c>
    </row>
    <row r="422" spans="1:19" x14ac:dyDescent="0.25">
      <c r="A422" s="3"/>
      <c r="B422" s="3"/>
      <c r="C422" s="10">
        <v>2011.038356</v>
      </c>
      <c r="D422" s="10">
        <v>386.892</v>
      </c>
      <c r="E422" s="4">
        <f t="shared" si="82"/>
        <v>2166</v>
      </c>
      <c r="F422" s="5">
        <f>F421*SUM(economy!Z212:AB212)/SUM(economy!Z211:AB211)</f>
        <v>28343.446001439675</v>
      </c>
      <c r="G422" s="13">
        <f t="shared" si="84"/>
        <v>231.98752268486203</v>
      </c>
      <c r="H422" s="13">
        <f t="shared" si="84"/>
        <v>291.52906666176926</v>
      </c>
      <c r="I422" s="13">
        <f t="shared" si="84"/>
        <v>251.14399740712093</v>
      </c>
      <c r="J422" s="13">
        <f t="shared" si="84"/>
        <v>57.499370325411363</v>
      </c>
      <c r="K422" s="13">
        <f t="shared" si="84"/>
        <v>3.3808103785240657</v>
      </c>
      <c r="L422" s="13">
        <f t="shared" si="83"/>
        <v>1110.5407674576877</v>
      </c>
      <c r="M422" s="3">
        <v>0</v>
      </c>
      <c r="N422" s="3">
        <f t="shared" si="80"/>
        <v>231.98758371772587</v>
      </c>
      <c r="O422" s="3">
        <f t="shared" si="76"/>
        <v>291.52912877582179</v>
      </c>
      <c r="P422" s="3">
        <f t="shared" si="77"/>
        <v>251.14401719702656</v>
      </c>
      <c r="Q422" s="3">
        <f t="shared" si="78"/>
        <v>57.49937034269162</v>
      </c>
      <c r="R422" s="3">
        <f t="shared" si="79"/>
        <v>3.3808103785240657</v>
      </c>
      <c r="S422" s="3">
        <f t="shared" si="81"/>
        <v>1110.5409104117898</v>
      </c>
    </row>
    <row r="423" spans="1:19" x14ac:dyDescent="0.25">
      <c r="A423" s="3"/>
      <c r="B423" s="3"/>
      <c r="C423" s="10">
        <v>2011.123288</v>
      </c>
      <c r="D423" s="10">
        <v>386.97300000000001</v>
      </c>
      <c r="E423" s="4">
        <f t="shared" si="82"/>
        <v>2167</v>
      </c>
      <c r="F423" s="5">
        <f>F422*SUM(economy!Z213:AB213)/SUM(economy!Z212:AB212)</f>
        <v>28345.146081414317</v>
      </c>
      <c r="G423" s="13">
        <f t="shared" ref="G423:K438" si="85">G422*(1-G$5)+G$4*$F422*$L$4/1000</f>
        <v>233.71740436570107</v>
      </c>
      <c r="H423" s="13">
        <f t="shared" si="85"/>
        <v>293.38841791488369</v>
      </c>
      <c r="I423" s="13">
        <f t="shared" si="85"/>
        <v>252.03115828584112</v>
      </c>
      <c r="J423" s="13">
        <f t="shared" si="85"/>
        <v>57.541307608471399</v>
      </c>
      <c r="K423" s="13">
        <f t="shared" si="85"/>
        <v>3.3812433652795515</v>
      </c>
      <c r="L423" s="13">
        <f t="shared" si="83"/>
        <v>1115.059531540177</v>
      </c>
      <c r="M423" s="3">
        <v>0</v>
      </c>
      <c r="N423" s="3">
        <f t="shared" si="80"/>
        <v>233.71746539856491</v>
      </c>
      <c r="O423" s="3">
        <f t="shared" si="76"/>
        <v>293.38847985805864</v>
      </c>
      <c r="P423" s="3">
        <f t="shared" si="77"/>
        <v>252.03117781011446</v>
      </c>
      <c r="Q423" s="3">
        <f t="shared" si="78"/>
        <v>57.541307624764485</v>
      </c>
      <c r="R423" s="3">
        <f t="shared" si="79"/>
        <v>3.3812433652795515</v>
      </c>
      <c r="S423" s="3">
        <f t="shared" si="81"/>
        <v>1115.0596740567821</v>
      </c>
    </row>
    <row r="424" spans="1:19" x14ac:dyDescent="0.25">
      <c r="A424" s="3"/>
      <c r="B424" s="3"/>
      <c r="C424" s="10">
        <v>2011.2</v>
      </c>
      <c r="D424" s="10">
        <v>387.01499999999999</v>
      </c>
      <c r="E424" s="4">
        <f t="shared" si="82"/>
        <v>2168</v>
      </c>
      <c r="F424" s="5">
        <f>F423*SUM(economy!Z214:AB214)/SUM(economy!Z213:AB213)</f>
        <v>28346.13240663235</v>
      </c>
      <c r="G424" s="13">
        <f t="shared" si="85"/>
        <v>235.44738980728974</v>
      </c>
      <c r="H424" s="13">
        <f t="shared" si="85"/>
        <v>295.24281366902972</v>
      </c>
      <c r="I424" s="13">
        <f t="shared" si="85"/>
        <v>252.9066665559215</v>
      </c>
      <c r="J424" s="13">
        <f t="shared" si="85"/>
        <v>57.581048686298075</v>
      </c>
      <c r="K424" s="13">
        <f t="shared" si="85"/>
        <v>3.3815858009832533</v>
      </c>
      <c r="L424" s="13">
        <f t="shared" si="83"/>
        <v>1119.5595045195223</v>
      </c>
      <c r="M424" s="3">
        <v>0</v>
      </c>
      <c r="N424" s="3">
        <f t="shared" si="80"/>
        <v>235.44745084015358</v>
      </c>
      <c r="O424" s="3">
        <f t="shared" si="76"/>
        <v>295.24287544179714</v>
      </c>
      <c r="P424" s="3">
        <f t="shared" si="77"/>
        <v>252.90668581812801</v>
      </c>
      <c r="Q424" s="3">
        <f t="shared" si="78"/>
        <v>57.581048701660386</v>
      </c>
      <c r="R424" s="3">
        <f t="shared" si="79"/>
        <v>3.3815858009832533</v>
      </c>
      <c r="S424" s="3">
        <f t="shared" si="81"/>
        <v>1119.5596466027223</v>
      </c>
    </row>
    <row r="425" spans="1:19" x14ac:dyDescent="0.25">
      <c r="A425" s="3"/>
      <c r="B425" s="3"/>
      <c r="C425" s="10">
        <v>2011.284932</v>
      </c>
      <c r="D425" s="10">
        <v>387.01</v>
      </c>
      <c r="E425" s="4">
        <f t="shared" si="82"/>
        <v>2169</v>
      </c>
      <c r="F425" s="5">
        <f>F424*SUM(economy!Z215:AB215)/SUM(economy!Z214:AB214)</f>
        <v>28346.42202862725</v>
      </c>
      <c r="G425" s="13">
        <f t="shared" si="85"/>
        <v>237.17743544713116</v>
      </c>
      <c r="H425" s="13">
        <f t="shared" si="85"/>
        <v>297.09220053770719</v>
      </c>
      <c r="I425" s="13">
        <f t="shared" si="85"/>
        <v>253.77057139509051</v>
      </c>
      <c r="J425" s="13">
        <f t="shared" si="85"/>
        <v>57.618635247159354</v>
      </c>
      <c r="K425" s="13">
        <f t="shared" si="85"/>
        <v>3.3818398050847938</v>
      </c>
      <c r="L425" s="13">
        <f t="shared" si="83"/>
        <v>1124.0406824321731</v>
      </c>
      <c r="M425" s="3">
        <v>0</v>
      </c>
      <c r="N425" s="3">
        <f t="shared" si="80"/>
        <v>237.177496479995</v>
      </c>
      <c r="O425" s="3">
        <f t="shared" si="76"/>
        <v>297.09226214053587</v>
      </c>
      <c r="P425" s="3">
        <f t="shared" si="77"/>
        <v>253.77059039874783</v>
      </c>
      <c r="Q425" s="3">
        <f t="shared" si="78"/>
        <v>57.618635261644066</v>
      </c>
      <c r="R425" s="3">
        <f t="shared" si="79"/>
        <v>3.3818398050847938</v>
      </c>
      <c r="S425" s="3">
        <f t="shared" si="81"/>
        <v>1124.0408240860074</v>
      </c>
    </row>
    <row r="426" spans="1:19" x14ac:dyDescent="0.25">
      <c r="A426" s="3"/>
      <c r="B426" s="3"/>
      <c r="C426" s="10">
        <v>2011.367123</v>
      </c>
      <c r="D426" s="10">
        <v>387.279</v>
      </c>
      <c r="E426" s="4">
        <f t="shared" si="82"/>
        <v>2170</v>
      </c>
      <c r="F426" s="5">
        <f>F425*SUM(economy!Z216:AB216)/SUM(economy!Z215:AB215)</f>
        <v>28346.031718457823</v>
      </c>
      <c r="G426" s="13">
        <f t="shared" si="85"/>
        <v>238.90749876343236</v>
      </c>
      <c r="H426" s="13">
        <f t="shared" si="85"/>
        <v>298.93652688236682</v>
      </c>
      <c r="I426" s="13">
        <f t="shared" si="85"/>
        <v>254.62292388271553</v>
      </c>
      <c r="J426" s="13">
        <f t="shared" si="85"/>
        <v>57.654108599157212</v>
      </c>
      <c r="K426" s="13">
        <f t="shared" si="85"/>
        <v>3.3820074636368265</v>
      </c>
      <c r="L426" s="13">
        <f t="shared" si="83"/>
        <v>1128.5030655913088</v>
      </c>
      <c r="M426" s="3">
        <v>0</v>
      </c>
      <c r="N426" s="3">
        <f t="shared" si="80"/>
        <v>238.9075597962962</v>
      </c>
      <c r="O426" s="3">
        <f t="shared" si="76"/>
        <v>298.93658831572424</v>
      </c>
      <c r="P426" s="3">
        <f t="shared" si="77"/>
        <v>254.62294263129405</v>
      </c>
      <c r="Q426" s="3">
        <f t="shared" si="78"/>
        <v>57.654108612814454</v>
      </c>
      <c r="R426" s="3">
        <f t="shared" si="79"/>
        <v>3.3820074636368265</v>
      </c>
      <c r="S426" s="3">
        <f t="shared" si="81"/>
        <v>1128.5032068197656</v>
      </c>
    </row>
    <row r="427" spans="1:19" x14ac:dyDescent="0.25">
      <c r="A427" s="3"/>
      <c r="B427" s="3"/>
      <c r="C427" s="10">
        <v>2011.452055</v>
      </c>
      <c r="D427" s="10">
        <v>387.709</v>
      </c>
      <c r="E427" s="4">
        <f t="shared" si="82"/>
        <v>2171</v>
      </c>
      <c r="F427" s="5">
        <f>F426*SUM(economy!Z217:AB217)/SUM(economy!Z216:AB216)</f>
        <v>28344.977967035102</v>
      </c>
      <c r="G427" s="13">
        <f t="shared" si="85"/>
        <v>240.63753825798611</v>
      </c>
      <c r="H427" s="13">
        <f t="shared" si="85"/>
        <v>300.77574278126576</v>
      </c>
      <c r="I427" s="13">
        <f t="shared" si="85"/>
        <v>255.46377693214095</v>
      </c>
      <c r="J427" s="13">
        <f t="shared" si="85"/>
        <v>57.68750965902575</v>
      </c>
      <c r="K427" s="13">
        <f t="shared" si="85"/>
        <v>3.3820908292678977</v>
      </c>
      <c r="L427" s="13">
        <f t="shared" si="83"/>
        <v>1132.9466584596864</v>
      </c>
      <c r="M427" s="3">
        <v>0</v>
      </c>
      <c r="N427" s="3">
        <f t="shared" si="80"/>
        <v>240.63759929084995</v>
      </c>
      <c r="O427" s="3">
        <f t="shared" si="76"/>
        <v>300.77580404561814</v>
      </c>
      <c r="P427" s="3">
        <f t="shared" si="77"/>
        <v>255.4637954290645</v>
      </c>
      <c r="Q427" s="3">
        <f t="shared" si="78"/>
        <v>57.687509671902795</v>
      </c>
      <c r="R427" s="3">
        <f t="shared" si="79"/>
        <v>3.3820908292678977</v>
      </c>
      <c r="S427" s="3">
        <f t="shared" si="81"/>
        <v>1132.9467992667032</v>
      </c>
    </row>
    <row r="428" spans="1:19" x14ac:dyDescent="0.25">
      <c r="A428" s="3"/>
      <c r="B428" s="3"/>
      <c r="C428" s="10">
        <v>2011.5342470000001</v>
      </c>
      <c r="D428" s="10">
        <v>388.05500000000001</v>
      </c>
      <c r="E428" s="4">
        <f t="shared" si="82"/>
        <v>2172</v>
      </c>
      <c r="F428" s="5">
        <f>F427*SUM(economy!Z218:AB218)/SUM(economy!Z217:AB217)</f>
        <v>28343.27698564441</v>
      </c>
      <c r="G428" s="13">
        <f t="shared" si="85"/>
        <v>242.36751343907275</v>
      </c>
      <c r="H428" s="13">
        <f t="shared" si="85"/>
        <v>302.60979999843971</v>
      </c>
      <c r="I428" s="13">
        <f t="shared" si="85"/>
        <v>256.29318522398336</v>
      </c>
      <c r="J428" s="13">
        <f t="shared" si="85"/>
        <v>57.718878941607628</v>
      </c>
      <c r="K428" s="13">
        <f t="shared" si="85"/>
        <v>3.3820919211813285</v>
      </c>
      <c r="L428" s="13">
        <f t="shared" si="83"/>
        <v>1137.3714695242847</v>
      </c>
      <c r="M428" s="3">
        <v>0</v>
      </c>
      <c r="N428" s="3">
        <f t="shared" si="80"/>
        <v>242.36757447193659</v>
      </c>
      <c r="O428" s="3">
        <f t="shared" si="76"/>
        <v>302.60986109425204</v>
      </c>
      <c r="P428" s="3">
        <f t="shared" si="77"/>
        <v>256.29320347262984</v>
      </c>
      <c r="Q428" s="3">
        <f t="shared" si="78"/>
        <v>57.718878953749048</v>
      </c>
      <c r="R428" s="3">
        <f t="shared" si="79"/>
        <v>3.3820919211813285</v>
      </c>
      <c r="S428" s="3">
        <f t="shared" si="81"/>
        <v>1137.3716099137487</v>
      </c>
    </row>
    <row r="429" spans="1:19" x14ac:dyDescent="0.25">
      <c r="A429" s="3"/>
      <c r="B429" s="3"/>
      <c r="C429" s="10">
        <v>2011.6191779999999</v>
      </c>
      <c r="D429" s="10">
        <v>388.49599999999998</v>
      </c>
      <c r="E429" s="4">
        <f t="shared" si="82"/>
        <v>2173</v>
      </c>
      <c r="F429" s="5">
        <f>F428*SUM(economy!Z219:AB219)/SUM(economy!Z218:AB218)</f>
        <v>28340.944706654045</v>
      </c>
      <c r="G429" s="13">
        <f t="shared" si="85"/>
        <v>244.09738480439378</v>
      </c>
      <c r="H429" s="13">
        <f t="shared" si="85"/>
        <v>304.43865195280944</v>
      </c>
      <c r="I429" s="13">
        <f t="shared" si="85"/>
        <v>257.11120514040078</v>
      </c>
      <c r="J429" s="13">
        <f t="shared" si="85"/>
        <v>57.748256549992945</v>
      </c>
      <c r="K429" s="13">
        <f t="shared" si="85"/>
        <v>3.3820127251790488</v>
      </c>
      <c r="L429" s="13">
        <f t="shared" si="83"/>
        <v>1141.777511172776</v>
      </c>
      <c r="M429" s="3">
        <v>0</v>
      </c>
      <c r="N429" s="3">
        <f t="shared" si="80"/>
        <v>244.09744583725762</v>
      </c>
      <c r="O429" s="3">
        <f t="shared" si="76"/>
        <v>304.43871288054532</v>
      </c>
      <c r="P429" s="3">
        <f t="shared" si="77"/>
        <v>257.11122314410272</v>
      </c>
      <c r="Q429" s="3">
        <f t="shared" si="78"/>
        <v>57.748256561440762</v>
      </c>
      <c r="R429" s="3">
        <f t="shared" si="79"/>
        <v>3.3820127251790488</v>
      </c>
      <c r="S429" s="3">
        <f t="shared" si="81"/>
        <v>1141.7776511485254</v>
      </c>
    </row>
    <row r="430" spans="1:19" x14ac:dyDescent="0.25">
      <c r="A430" s="3"/>
      <c r="B430" s="3"/>
      <c r="C430" s="10">
        <v>2011.7041099999999</v>
      </c>
      <c r="D430" s="10">
        <v>388.99200000000002</v>
      </c>
      <c r="E430" s="4">
        <f t="shared" si="82"/>
        <v>2174</v>
      </c>
      <c r="F430" s="5">
        <f>F429*SUM(economy!Z220:AB220)/SUM(economy!Z219:AB219)</f>
        <v>28337.996784402036</v>
      </c>
      <c r="G430" s="13">
        <f t="shared" si="85"/>
        <v>245.82711382404872</v>
      </c>
      <c r="H430" s="13">
        <f t="shared" si="85"/>
        <v>306.26225368743854</v>
      </c>
      <c r="I430" s="13">
        <f t="shared" si="85"/>
        <v>257.91789470035042</v>
      </c>
      <c r="J430" s="13">
        <f t="shared" si="85"/>
        <v>57.775682166304613</v>
      </c>
      <c r="K430" s="13">
        <f t="shared" si="85"/>
        <v>3.3818551937093249</v>
      </c>
      <c r="L430" s="13">
        <f t="shared" si="83"/>
        <v>1146.1647995718515</v>
      </c>
      <c r="M430" s="3">
        <v>0</v>
      </c>
      <c r="N430" s="3">
        <f t="shared" si="80"/>
        <v>245.82717485691256</v>
      </c>
      <c r="O430" s="3">
        <f t="shared" si="76"/>
        <v>306.26231444756041</v>
      </c>
      <c r="P430" s="3">
        <f t="shared" si="77"/>
        <v>257.91791246239558</v>
      </c>
      <c r="Q430" s="3">
        <f t="shared" si="78"/>
        <v>57.775682177098453</v>
      </c>
      <c r="R430" s="3">
        <f t="shared" si="79"/>
        <v>3.3818551937093249</v>
      </c>
      <c r="S430" s="3">
        <f t="shared" si="81"/>
        <v>1146.1649391376764</v>
      </c>
    </row>
    <row r="431" spans="1:19" x14ac:dyDescent="0.25">
      <c r="A431" s="3"/>
      <c r="B431" s="3"/>
      <c r="C431" s="10">
        <v>2011.7863010000001</v>
      </c>
      <c r="D431" s="10">
        <v>389.11599999999999</v>
      </c>
      <c r="E431" s="4">
        <f t="shared" si="82"/>
        <v>2175</v>
      </c>
      <c r="F431" s="5">
        <f>F430*SUM(economy!Z221:AB221)/SUM(economy!Z220:AB220)</f>
        <v>28334.448596252434</v>
      </c>
      <c r="G431" s="13">
        <f t="shared" si="85"/>
        <v>247.55666292356622</v>
      </c>
      <c r="H431" s="13">
        <f t="shared" si="85"/>
        <v>308.08056183895957</v>
      </c>
      <c r="I431" s="13">
        <f t="shared" si="85"/>
        <v>258.71331349584864</v>
      </c>
      <c r="J431" s="13">
        <f t="shared" si="85"/>
        <v>57.801195043114234</v>
      </c>
      <c r="K431" s="13">
        <f t="shared" si="85"/>
        <v>3.3816212459373398</v>
      </c>
      <c r="L431" s="13">
        <f t="shared" si="83"/>
        <v>1150.5333545474259</v>
      </c>
      <c r="M431" s="3">
        <v>0</v>
      </c>
      <c r="N431" s="3">
        <f t="shared" si="80"/>
        <v>247.55672395643006</v>
      </c>
      <c r="O431" s="3">
        <f t="shared" si="76"/>
        <v>308.08062243192853</v>
      </c>
      <c r="P431" s="3">
        <f t="shared" si="77"/>
        <v>258.71333101948068</v>
      </c>
      <c r="Q431" s="3">
        <f t="shared" si="78"/>
        <v>57.801195053291451</v>
      </c>
      <c r="R431" s="3">
        <f t="shared" si="79"/>
        <v>3.3816212459373398</v>
      </c>
      <c r="S431" s="3">
        <f t="shared" si="81"/>
        <v>1150.5334937070679</v>
      </c>
    </row>
    <row r="432" spans="1:19" x14ac:dyDescent="0.25">
      <c r="A432" s="3"/>
      <c r="B432" s="3"/>
      <c r="C432" s="10">
        <v>2011.8712330000001</v>
      </c>
      <c r="D432" s="10">
        <v>388.92899999999997</v>
      </c>
      <c r="E432" s="4">
        <f t="shared" si="82"/>
        <v>2176</v>
      </c>
      <c r="F432" s="5">
        <f>F431*SUM(economy!Z222:AB222)/SUM(economy!Z221:AB221)</f>
        <v>28330.315243813715</v>
      </c>
      <c r="G432" s="13">
        <f t="shared" si="85"/>
        <v>249.28599546699948</v>
      </c>
      <c r="H432" s="13">
        <f t="shared" si="85"/>
        <v>309.89353460718274</v>
      </c>
      <c r="I432" s="13">
        <f t="shared" si="85"/>
        <v>259.49752262924545</v>
      </c>
      <c r="J432" s="13">
        <f t="shared" si="85"/>
        <v>57.824833995472332</v>
      </c>
      <c r="K432" s="13">
        <f t="shared" si="85"/>
        <v>3.3813127678375912</v>
      </c>
      <c r="L432" s="13">
        <f t="shared" si="83"/>
        <v>1154.8831994667376</v>
      </c>
      <c r="M432" s="3">
        <v>0</v>
      </c>
      <c r="N432" s="3">
        <f t="shared" si="80"/>
        <v>249.28605649986332</v>
      </c>
      <c r="O432" s="3">
        <f t="shared" si="76"/>
        <v>309.89359503345867</v>
      </c>
      <c r="P432" s="3">
        <f t="shared" si="77"/>
        <v>259.49753991766454</v>
      </c>
      <c r="Q432" s="3">
        <f t="shared" si="78"/>
        <v>57.824834005068155</v>
      </c>
      <c r="R432" s="3">
        <f t="shared" si="79"/>
        <v>3.3813127678375912</v>
      </c>
      <c r="S432" s="3">
        <f t="shared" si="81"/>
        <v>1154.8833382238922</v>
      </c>
    </row>
    <row r="433" spans="1:19" x14ac:dyDescent="0.25">
      <c r="A433" s="3"/>
      <c r="B433" s="3"/>
      <c r="C433" s="10">
        <v>2011.9534249999999</v>
      </c>
      <c r="D433" s="10">
        <v>388.79700000000003</v>
      </c>
      <c r="E433" s="4">
        <f t="shared" si="82"/>
        <v>2177</v>
      </c>
      <c r="F433" s="5">
        <f>F432*SUM(economy!Z223:AB223)/SUM(economy!Z222:AB222)</f>
        <v>28325.611554310693</v>
      </c>
      <c r="G433" s="13">
        <f t="shared" si="85"/>
        <v>251.01507574009608</v>
      </c>
      <c r="H433" s="13">
        <f t="shared" si="85"/>
        <v>311.70113172490346</v>
      </c>
      <c r="I433" s="13">
        <f t="shared" si="85"/>
        <v>260.27058465152373</v>
      </c>
      <c r="J433" s="13">
        <f t="shared" si="85"/>
        <v>57.846637393536888</v>
      </c>
      <c r="K433" s="13">
        <f t="shared" si="85"/>
        <v>3.38093161230714</v>
      </c>
      <c r="L433" s="13">
        <f t="shared" si="83"/>
        <v>1159.2143611223673</v>
      </c>
      <c r="M433" s="3">
        <v>0</v>
      </c>
      <c r="N433" s="3">
        <f t="shared" si="80"/>
        <v>251.01513677295992</v>
      </c>
      <c r="O433" s="3">
        <f t="shared" si="76"/>
        <v>311.7011919849449</v>
      </c>
      <c r="P433" s="3">
        <f t="shared" si="77"/>
        <v>260.27060170788701</v>
      </c>
      <c r="Q433" s="3">
        <f t="shared" si="78"/>
        <v>57.846637402584527</v>
      </c>
      <c r="R433" s="3">
        <f t="shared" si="79"/>
        <v>3.38093161230714</v>
      </c>
      <c r="S433" s="3">
        <f t="shared" si="81"/>
        <v>1159.2144994806836</v>
      </c>
    </row>
    <row r="434" spans="1:19" x14ac:dyDescent="0.25">
      <c r="A434" s="3"/>
      <c r="B434" s="3"/>
      <c r="C434" s="10">
        <v>2012.0382509999999</v>
      </c>
      <c r="D434" s="10">
        <v>388.66699999999997</v>
      </c>
      <c r="E434" s="4">
        <f t="shared" si="82"/>
        <v>2178</v>
      </c>
      <c r="F434" s="5">
        <f>F433*SUM(economy!Z224:AB224)/SUM(economy!Z223:AB223)</f>
        <v>28320.352082102712</v>
      </c>
      <c r="G434" s="13">
        <f t="shared" si="85"/>
        <v>252.74386893355165</v>
      </c>
      <c r="H434" s="13">
        <f t="shared" si="85"/>
        <v>313.503314427921</v>
      </c>
      <c r="I434" s="13">
        <f t="shared" si="85"/>
        <v>261.03256350163281</v>
      </c>
      <c r="J434" s="13">
        <f t="shared" si="85"/>
        <v>57.86664315578399</v>
      </c>
      <c r="K434" s="13">
        <f t="shared" si="85"/>
        <v>3.3804795992987025</v>
      </c>
      <c r="L434" s="13">
        <f t="shared" si="83"/>
        <v>1163.5268696181884</v>
      </c>
      <c r="M434" s="3">
        <v>0</v>
      </c>
      <c r="N434" s="3">
        <f t="shared" si="80"/>
        <v>252.74392996641549</v>
      </c>
      <c r="O434" s="3">
        <f t="shared" si="76"/>
        <v>313.50337452218525</v>
      </c>
      <c r="P434" s="3">
        <f t="shared" si="77"/>
        <v>261.03258032905507</v>
      </c>
      <c r="Q434" s="3">
        <f t="shared" si="78"/>
        <v>57.866643164314766</v>
      </c>
      <c r="R434" s="3">
        <f t="shared" si="79"/>
        <v>3.3804795992987025</v>
      </c>
      <c r="S434" s="3">
        <f t="shared" si="81"/>
        <v>1163.5270075812691</v>
      </c>
    </row>
    <row r="435" spans="1:19" x14ac:dyDescent="0.25">
      <c r="A435" s="3"/>
      <c r="B435" s="3"/>
      <c r="C435" s="10">
        <v>2012.1229510000001</v>
      </c>
      <c r="D435" s="10">
        <v>388.64600000000002</v>
      </c>
      <c r="E435" s="4">
        <f t="shared" si="82"/>
        <v>2179</v>
      </c>
      <c r="F435" s="5">
        <f>F434*SUM(economy!Z225:AB225)/SUM(economy!Z224:AB224)</f>
        <v>28314.551110340191</v>
      </c>
      <c r="G435" s="13">
        <f t="shared" si="85"/>
        <v>254.47234112635604</v>
      </c>
      <c r="H435" s="13">
        <f t="shared" si="85"/>
        <v>315.30004542528258</v>
      </c>
      <c r="I435" s="13">
        <f t="shared" si="85"/>
        <v>261.78352444686453</v>
      </c>
      <c r="J435" s="13">
        <f t="shared" si="85"/>
        <v>57.884888742784518</v>
      </c>
      <c r="K435" s="13">
        <f t="shared" si="85"/>
        <v>3.3799585159726568</v>
      </c>
      <c r="L435" s="13">
        <f t="shared" si="83"/>
        <v>1167.8207582572604</v>
      </c>
      <c r="M435" s="3">
        <v>0</v>
      </c>
      <c r="N435" s="3">
        <f t="shared" si="80"/>
        <v>254.47240215921988</v>
      </c>
      <c r="O435" s="3">
        <f t="shared" si="76"/>
        <v>315.30010535422571</v>
      </c>
      <c r="P435" s="3">
        <f t="shared" si="77"/>
        <v>261.78354104841873</v>
      </c>
      <c r="Q435" s="3">
        <f t="shared" si="78"/>
        <v>57.884888750827962</v>
      </c>
      <c r="R435" s="3">
        <f t="shared" si="79"/>
        <v>3.3799585159726568</v>
      </c>
      <c r="S435" s="3">
        <f t="shared" si="81"/>
        <v>1167.820895828665</v>
      </c>
    </row>
    <row r="436" spans="1:19" x14ac:dyDescent="0.25">
      <c r="A436" s="3"/>
      <c r="B436" s="3"/>
      <c r="C436" s="10">
        <v>2012.202186</v>
      </c>
      <c r="D436" s="10">
        <v>388.67200000000003</v>
      </c>
      <c r="E436" s="4">
        <f t="shared" si="82"/>
        <v>2180</v>
      </c>
      <c r="F436" s="5">
        <f>F435*SUM(economy!Z226:AB226)/SUM(economy!Z225:AB225)</f>
        <v>28308.22265275268</v>
      </c>
      <c r="G436" s="13">
        <f t="shared" si="85"/>
        <v>256.20045926924064</v>
      </c>
      <c r="H436" s="13">
        <f t="shared" si="85"/>
        <v>317.09128886976487</v>
      </c>
      <c r="I436" s="13">
        <f t="shared" si="85"/>
        <v>262.52353402427832</v>
      </c>
      <c r="J436" s="13">
        <f t="shared" si="85"/>
        <v>57.901411151530851</v>
      </c>
      <c r="K436" s="13">
        <f t="shared" si="85"/>
        <v>3.3793701168670083</v>
      </c>
      <c r="L436" s="13">
        <f t="shared" si="83"/>
        <v>1172.0960634316816</v>
      </c>
      <c r="M436" s="3">
        <v>0</v>
      </c>
      <c r="N436" s="3">
        <f t="shared" si="80"/>
        <v>256.20052030210451</v>
      </c>
      <c r="O436" s="3">
        <f t="shared" si="76"/>
        <v>317.09134863384168</v>
      </c>
      <c r="P436" s="3">
        <f t="shared" si="77"/>
        <v>262.52355040299619</v>
      </c>
      <c r="Q436" s="3">
        <f t="shared" si="78"/>
        <v>57.901411159114801</v>
      </c>
      <c r="R436" s="3">
        <f t="shared" si="79"/>
        <v>3.3793701168670083</v>
      </c>
      <c r="S436" s="3">
        <f t="shared" si="81"/>
        <v>1172.0962006149243</v>
      </c>
    </row>
    <row r="437" spans="1:19" x14ac:dyDescent="0.25">
      <c r="A437" s="3"/>
      <c r="B437" s="3"/>
      <c r="C437" s="10">
        <v>2012.286885</v>
      </c>
      <c r="D437" s="10">
        <v>388.83199999999999</v>
      </c>
      <c r="E437" s="4">
        <f t="shared" si="82"/>
        <v>2181</v>
      </c>
      <c r="F437" s="5">
        <f>F436*SUM(economy!Z227:AB227)/SUM(economy!Z226:AB226)</f>
        <v>28301.380455560895</v>
      </c>
      <c r="G437" s="13">
        <f t="shared" si="85"/>
        <v>257.92819116823495</v>
      </c>
      <c r="H437" s="13">
        <f t="shared" si="85"/>
        <v>318.87701032860446</v>
      </c>
      <c r="I437" s="13">
        <f t="shared" si="85"/>
        <v>263.25265998318116</v>
      </c>
      <c r="J437" s="13">
        <f t="shared" si="85"/>
        <v>57.91624691029741</v>
      </c>
      <c r="K437" s="13">
        <f t="shared" si="85"/>
        <v>3.3787161240844252</v>
      </c>
      <c r="L437" s="13">
        <f t="shared" si="83"/>
        <v>1176.3528245144025</v>
      </c>
      <c r="M437" s="3">
        <v>0</v>
      </c>
      <c r="N437" s="3">
        <f t="shared" si="80"/>
        <v>257.92825220109881</v>
      </c>
      <c r="O437" s="3">
        <f t="shared" si="76"/>
        <v>318.87706992826855</v>
      </c>
      <c r="P437" s="3">
        <f t="shared" si="77"/>
        <v>263.25267614205382</v>
      </c>
      <c r="Q437" s="3">
        <f t="shared" si="78"/>
        <v>57.916246917448113</v>
      </c>
      <c r="R437" s="3">
        <f t="shared" si="79"/>
        <v>3.3787161240844252</v>
      </c>
      <c r="S437" s="3">
        <f t="shared" si="81"/>
        <v>1176.3529613129538</v>
      </c>
    </row>
    <row r="438" spans="1:19" x14ac:dyDescent="0.25">
      <c r="A438" s="3"/>
      <c r="B438" s="3"/>
      <c r="C438" s="10">
        <v>2012.3688520000001</v>
      </c>
      <c r="D438" s="10">
        <v>389.13200000000001</v>
      </c>
      <c r="E438" s="4">
        <f t="shared" si="82"/>
        <v>2182</v>
      </c>
      <c r="F438" s="5">
        <f>F437*SUM(economy!Z228:AB228)/SUM(economy!Z227:AB227)</f>
        <v>28294.037999505766</v>
      </c>
      <c r="G438" s="13">
        <f t="shared" si="85"/>
        <v>259.65550546833958</v>
      </c>
      <c r="H438" s="13">
        <f t="shared" si="85"/>
        <v>320.65717675448843</v>
      </c>
      <c r="I438" s="13">
        <f t="shared" si="85"/>
        <v>263.97097122866728</v>
      </c>
      <c r="J438" s="13">
        <f t="shared" si="85"/>
        <v>57.929432074019338</v>
      </c>
      <c r="K438" s="13">
        <f t="shared" si="85"/>
        <v>3.3779982274954503</v>
      </c>
      <c r="L438" s="13">
        <f t="shared" si="83"/>
        <v>1180.59108375301</v>
      </c>
      <c r="M438" s="3">
        <v>0</v>
      </c>
      <c r="N438" s="3">
        <f t="shared" si="80"/>
        <v>259.65556650120345</v>
      </c>
      <c r="O438" s="3">
        <f t="shared" si="76"/>
        <v>320.65723619019207</v>
      </c>
      <c r="P438" s="3">
        <f t="shared" si="77"/>
        <v>263.97098717064557</v>
      </c>
      <c r="Q438" s="3">
        <f t="shared" si="78"/>
        <v>57.929432080761543</v>
      </c>
      <c r="R438" s="3">
        <f t="shared" si="79"/>
        <v>3.3779982274954503</v>
      </c>
      <c r="S438" s="3">
        <f t="shared" si="81"/>
        <v>1180.5912201702981</v>
      </c>
    </row>
    <row r="439" spans="1:19" x14ac:dyDescent="0.25">
      <c r="A439" s="3"/>
      <c r="B439" s="3"/>
      <c r="C439" s="10">
        <v>2012.4535519999999</v>
      </c>
      <c r="D439" s="10">
        <v>389.55700000000002</v>
      </c>
      <c r="E439" s="4">
        <f t="shared" si="82"/>
        <v>2183</v>
      </c>
      <c r="F439" s="5">
        <f>F438*SUM(economy!Z229:AB229)/SUM(economy!Z228:AB228)</f>
        <v>28286.208501988272</v>
      </c>
      <c r="G439" s="13">
        <f t="shared" ref="G439:K454" si="86">G438*(1-G$5)+G$4*$F438*$L$4/1000</f>
        <v>261.3823716373235</v>
      </c>
      <c r="H439" s="13">
        <f t="shared" si="86"/>
        <v>322.43175645681544</v>
      </c>
      <c r="I439" s="13">
        <f t="shared" si="86"/>
        <v>264.67853776621962</v>
      </c>
      <c r="J439" s="13">
        <f t="shared" si="86"/>
        <v>57.941002220173274</v>
      </c>
      <c r="K439" s="13">
        <f t="shared" si="86"/>
        <v>3.3772180849570139</v>
      </c>
      <c r="L439" s="13">
        <f t="shared" si="83"/>
        <v>1184.8108861654887</v>
      </c>
      <c r="M439" s="3">
        <v>0</v>
      </c>
      <c r="N439" s="3">
        <f t="shared" si="80"/>
        <v>261.38243267018737</v>
      </c>
      <c r="O439" s="3">
        <f t="shared" si="76"/>
        <v>322.43181572900966</v>
      </c>
      <c r="P439" s="3">
        <f t="shared" si="77"/>
        <v>264.6785534942149</v>
      </c>
      <c r="Q439" s="3">
        <f t="shared" si="78"/>
        <v>57.941002226530316</v>
      </c>
      <c r="R439" s="3">
        <f t="shared" si="79"/>
        <v>3.3772180849570139</v>
      </c>
      <c r="S439" s="3">
        <f t="shared" si="81"/>
        <v>1184.8110222048995</v>
      </c>
    </row>
    <row r="440" spans="1:19" x14ac:dyDescent="0.25">
      <c r="A440" s="3"/>
      <c r="B440" s="3"/>
      <c r="C440" s="10">
        <v>2012.535519</v>
      </c>
      <c r="D440" s="10">
        <v>390.20600000000002</v>
      </c>
      <c r="E440" s="4">
        <f t="shared" si="82"/>
        <v>2184</v>
      </c>
      <c r="F440" s="5">
        <f>F439*SUM(economy!Z230:AB230)/SUM(economy!Z229:AB229)</f>
        <v>28277.904919312594</v>
      </c>
      <c r="G440" s="13">
        <f t="shared" si="86"/>
        <v>263.10875994965141</v>
      </c>
      <c r="H440" s="13">
        <f t="shared" si="86"/>
        <v>324.2007190732362</v>
      </c>
      <c r="I440" s="13">
        <f t="shared" si="86"/>
        <v>265.37543064737753</v>
      </c>
      <c r="J440" s="13">
        <f t="shared" si="86"/>
        <v>57.950992445144607</v>
      </c>
      <c r="K440" s="13">
        <f t="shared" si="86"/>
        <v>3.3763773225454319</v>
      </c>
      <c r="L440" s="13">
        <f t="shared" si="83"/>
        <v>1189.0122794379552</v>
      </c>
      <c r="M440" s="3">
        <v>0</v>
      </c>
      <c r="N440" s="3">
        <f t="shared" si="80"/>
        <v>263.10882098251528</v>
      </c>
      <c r="O440" s="3">
        <f t="shared" si="76"/>
        <v>324.20077818237087</v>
      </c>
      <c r="P440" s="3">
        <f t="shared" si="77"/>
        <v>265.37544616426192</v>
      </c>
      <c r="Q440" s="3">
        <f t="shared" si="78"/>
        <v>57.95099245113849</v>
      </c>
      <c r="R440" s="3">
        <f t="shared" si="79"/>
        <v>3.3763773225454319</v>
      </c>
      <c r="S440" s="3">
        <f t="shared" si="81"/>
        <v>1189.0124151028319</v>
      </c>
    </row>
    <row r="441" spans="1:19" x14ac:dyDescent="0.25">
      <c r="A441" s="3"/>
      <c r="B441" s="3"/>
      <c r="C441" s="10">
        <v>2012.6202189999999</v>
      </c>
      <c r="D441" s="10">
        <v>390.88200000000001</v>
      </c>
      <c r="E441" s="4">
        <f t="shared" si="82"/>
        <v>2185</v>
      </c>
      <c r="F441" s="5">
        <f>F440*SUM(economy!Z231:AB231)/SUM(economy!Z230:AB230)</f>
        <v>28269.139949027212</v>
      </c>
      <c r="G441" s="13">
        <f t="shared" si="86"/>
        <v>264.83464147054843</v>
      </c>
      <c r="H441" s="13">
        <f t="shared" si="86"/>
        <v>325.96403554148367</v>
      </c>
      <c r="I441" s="13">
        <f t="shared" si="86"/>
        <v>266.06172191646959</v>
      </c>
      <c r="J441" s="13">
        <f t="shared" si="86"/>
        <v>57.959437361065554</v>
      </c>
      <c r="K441" s="13">
        <f t="shared" si="86"/>
        <v>3.3754775348030348</v>
      </c>
      <c r="L441" s="13">
        <f t="shared" si="83"/>
        <v>1193.1953138243703</v>
      </c>
      <c r="M441" s="3">
        <v>0</v>
      </c>
      <c r="N441" s="3">
        <f t="shared" si="80"/>
        <v>264.8347025034123</v>
      </c>
      <c r="O441" s="3">
        <f t="shared" si="76"/>
        <v>325.96409448800733</v>
      </c>
      <c r="P441" s="3">
        <f t="shared" si="77"/>
        <v>266.0617372250768</v>
      </c>
      <c r="Q441" s="3">
        <f t="shared" si="78"/>
        <v>57.959437366717026</v>
      </c>
      <c r="R441" s="3">
        <f t="shared" si="79"/>
        <v>3.3754775348030348</v>
      </c>
      <c r="S441" s="3">
        <f t="shared" si="81"/>
        <v>1193.1954491180165</v>
      </c>
    </row>
    <row r="442" spans="1:19" x14ac:dyDescent="0.25">
      <c r="A442" s="3"/>
      <c r="B442" s="3"/>
      <c r="C442" s="10">
        <v>2012.7049179999999</v>
      </c>
      <c r="D442" s="10">
        <v>391.31200000000001</v>
      </c>
      <c r="E442" s="4">
        <f t="shared" si="82"/>
        <v>2186</v>
      </c>
      <c r="F442" s="5">
        <f>F441*SUM(economy!Z232:AB232)/SUM(economy!Z231:AB231)</f>
        <v>28259.926032356943</v>
      </c>
      <c r="G442" s="13">
        <f t="shared" si="86"/>
        <v>266.55998804020737</v>
      </c>
      <c r="H442" s="13">
        <f t="shared" si="86"/>
        <v>327.72167807150009</v>
      </c>
      <c r="I442" s="13">
        <f t="shared" si="86"/>
        <v>266.73748455841417</v>
      </c>
      <c r="J442" s="13">
        <f t="shared" si="86"/>
        <v>57.966371093108606</v>
      </c>
      <c r="K442" s="13">
        <f t="shared" si="86"/>
        <v>3.3745202849976721</v>
      </c>
      <c r="L442" s="13">
        <f t="shared" si="83"/>
        <v>1197.3600420482278</v>
      </c>
      <c r="M442" s="3">
        <v>0</v>
      </c>
      <c r="N442" s="3">
        <f t="shared" si="80"/>
        <v>266.56004907307124</v>
      </c>
      <c r="O442" s="3">
        <f t="shared" si="76"/>
        <v>327.72173685586012</v>
      </c>
      <c r="P442" s="3">
        <f t="shared" si="77"/>
        <v>266.7374996615398</v>
      </c>
      <c r="Q442" s="3">
        <f t="shared" si="78"/>
        <v>57.966371098437229</v>
      </c>
      <c r="R442" s="3">
        <f t="shared" si="79"/>
        <v>3.3745202849976721</v>
      </c>
      <c r="S442" s="3">
        <f t="shared" si="81"/>
        <v>1197.3601769739062</v>
      </c>
    </row>
    <row r="443" spans="1:19" x14ac:dyDescent="0.25">
      <c r="A443" s="3"/>
      <c r="B443" s="3"/>
      <c r="C443" s="10">
        <v>2012.786885</v>
      </c>
      <c r="D443" s="10">
        <v>391.32299999999998</v>
      </c>
      <c r="E443" s="4">
        <f t="shared" si="82"/>
        <v>2187</v>
      </c>
      <c r="F443" s="5">
        <f>F442*SUM(economy!Z233:AB233)/SUM(economy!Z232:AB232)</f>
        <v>28250.275356720351</v>
      </c>
      <c r="G443" s="13">
        <f t="shared" si="86"/>
        <v>268.28477225814464</v>
      </c>
      <c r="H443" s="13">
        <f t="shared" si="86"/>
        <v>329.47362011786902</v>
      </c>
      <c r="I443" s="13">
        <f t="shared" si="86"/>
        <v>267.40279244758506</v>
      </c>
      <c r="J443" s="13">
        <f t="shared" si="86"/>
        <v>57.971827277220115</v>
      </c>
      <c r="K443" s="13">
        <f t="shared" si="86"/>
        <v>3.3735071053942853</v>
      </c>
      <c r="L443" s="13">
        <f t="shared" si="83"/>
        <v>1201.5065192062132</v>
      </c>
      <c r="M443" s="3">
        <v>0</v>
      </c>
      <c r="N443" s="3">
        <f t="shared" si="80"/>
        <v>268.28483329100851</v>
      </c>
      <c r="O443" s="3">
        <f t="shared" si="76"/>
        <v>329.4736787405115</v>
      </c>
      <c r="P443" s="3">
        <f t="shared" si="77"/>
        <v>267.40280734798722</v>
      </c>
      <c r="Q443" s="3">
        <f t="shared" si="78"/>
        <v>57.971827282244327</v>
      </c>
      <c r="R443" s="3">
        <f t="shared" si="79"/>
        <v>3.3735071053942853</v>
      </c>
      <c r="S443" s="3">
        <f t="shared" si="81"/>
        <v>1201.506653767146</v>
      </c>
    </row>
    <row r="444" spans="1:19" x14ac:dyDescent="0.25">
      <c r="A444" s="3"/>
      <c r="B444" s="3"/>
      <c r="C444" s="10">
        <v>2012.8715850000001</v>
      </c>
      <c r="D444" s="10">
        <v>391.15600000000001</v>
      </c>
      <c r="E444" s="4">
        <f t="shared" si="82"/>
        <v>2188</v>
      </c>
      <c r="F444" s="5">
        <f>F443*SUM(economy!Z234:AB234)/SUM(economy!Z233:AB233)</f>
        <v>28240.199858326814</v>
      </c>
      <c r="G444" s="13">
        <f t="shared" si="86"/>
        <v>270.00896746770974</v>
      </c>
      <c r="H444" s="13">
        <f t="shared" si="86"/>
        <v>331.21983635255987</v>
      </c>
      <c r="I444" s="13">
        <f t="shared" si="86"/>
        <v>268.05772029774261</v>
      </c>
      <c r="J444" s="13">
        <f t="shared" si="86"/>
        <v>57.97583905827873</v>
      </c>
      <c r="K444" s="13">
        <f t="shared" si="86"/>
        <v>3.3724394975378154</v>
      </c>
      <c r="L444" s="13">
        <f t="shared" si="83"/>
        <v>1205.6348026738287</v>
      </c>
      <c r="M444" s="3">
        <v>0</v>
      </c>
      <c r="N444" s="3">
        <f t="shared" si="80"/>
        <v>270.00902850057361</v>
      </c>
      <c r="O444" s="3">
        <f t="shared" si="76"/>
        <v>331.21989481392973</v>
      </c>
      <c r="P444" s="3">
        <f t="shared" si="77"/>
        <v>268.05773499814239</v>
      </c>
      <c r="Q444" s="3">
        <f t="shared" si="78"/>
        <v>57.975839063015925</v>
      </c>
      <c r="R444" s="3">
        <f t="shared" si="79"/>
        <v>3.3724394975378154</v>
      </c>
      <c r="S444" s="3">
        <f t="shared" si="81"/>
        <v>1205.6349368731994</v>
      </c>
    </row>
    <row r="445" spans="1:19" x14ac:dyDescent="0.25">
      <c r="E445" s="4">
        <f t="shared" si="82"/>
        <v>2189</v>
      </c>
      <c r="F445" s="5">
        <f>F444*SUM(economy!Z235:AB235)/SUM(economy!Z234:AB234)</f>
        <v>28229.711224847106</v>
      </c>
      <c r="G445" s="13">
        <f t="shared" si="86"/>
        <v>271.73254774075315</v>
      </c>
      <c r="H445" s="13">
        <f t="shared" si="86"/>
        <v>332.96030263799099</v>
      </c>
      <c r="I445" s="13">
        <f t="shared" si="86"/>
        <v>268.70234361302636</v>
      </c>
      <c r="J445" s="13">
        <f t="shared" si="86"/>
        <v>57.978439088663947</v>
      </c>
      <c r="K445" s="13">
        <f t="shared" si="86"/>
        <v>3.3713189325467225</v>
      </c>
      <c r="L445" s="13">
        <f t="shared" si="83"/>
        <v>1209.7449520129812</v>
      </c>
      <c r="M445" s="3">
        <v>0</v>
      </c>
      <c r="N445" s="3">
        <f t="shared" si="80"/>
        <v>271.73260877361702</v>
      </c>
      <c r="O445" s="3">
        <f t="shared" si="76"/>
        <v>332.96036093853184</v>
      </c>
      <c r="P445" s="3">
        <f t="shared" si="77"/>
        <v>268.70235811610837</v>
      </c>
      <c r="Q445" s="3">
        <f t="shared" si="78"/>
        <v>57.978439093130518</v>
      </c>
      <c r="R445" s="3">
        <f t="shared" si="79"/>
        <v>3.3713189325467225</v>
      </c>
      <c r="S445" s="3">
        <f t="shared" si="81"/>
        <v>1209.7450858539346</v>
      </c>
    </row>
    <row r="446" spans="1:19" x14ac:dyDescent="0.25">
      <c r="E446" s="4">
        <f t="shared" si="82"/>
        <v>2190</v>
      </c>
      <c r="F446" s="5">
        <f>F445*SUM(economy!Z236:AB236)/SUM(economy!Z235:AB235)</f>
        <v>28218.820898152542</v>
      </c>
      <c r="G446" s="13">
        <f t="shared" si="86"/>
        <v>273.4554878624574</v>
      </c>
      <c r="H446" s="13">
        <f t="shared" si="86"/>
        <v>334.69499600041786</v>
      </c>
      <c r="I446" s="13">
        <f t="shared" si="86"/>
        <v>269.3367386400069</v>
      </c>
      <c r="J446" s="13">
        <f t="shared" si="86"/>
        <v>57.979659527219795</v>
      </c>
      <c r="K446" s="13">
        <f t="shared" si="86"/>
        <v>3.3701468514163961</v>
      </c>
      <c r="L446" s="13">
        <f t="shared" si="83"/>
        <v>1213.8370288815183</v>
      </c>
      <c r="M446" s="3">
        <v>0</v>
      </c>
      <c r="N446" s="3">
        <f t="shared" si="80"/>
        <v>273.45554889532127</v>
      </c>
      <c r="O446" s="3">
        <f t="shared" si="76"/>
        <v>334.69505414057215</v>
      </c>
      <c r="P446" s="3">
        <f t="shared" si="77"/>
        <v>269.33675294841964</v>
      </c>
      <c r="Q446" s="3">
        <f t="shared" si="78"/>
        <v>57.97965953143121</v>
      </c>
      <c r="R446" s="3">
        <f t="shared" si="79"/>
        <v>3.3701468514163961</v>
      </c>
      <c r="S446" s="3">
        <f t="shared" si="81"/>
        <v>1213.8371623671608</v>
      </c>
    </row>
    <row r="447" spans="1:19" x14ac:dyDescent="0.25">
      <c r="E447" s="4">
        <f t="shared" si="82"/>
        <v>2191</v>
      </c>
      <c r="F447" s="5">
        <f>F446*SUM(economy!Z237:AB237)/SUM(economy!Z236:AB236)</f>
        <v>28207.540077117374</v>
      </c>
      <c r="G447" s="13">
        <f t="shared" si="86"/>
        <v>275.17776331633524</v>
      </c>
      <c r="H447" s="13">
        <f t="shared" si="86"/>
        <v>336.42389460365143</v>
      </c>
      <c r="I447" s="13">
        <f t="shared" si="86"/>
        <v>269.96098232079311</v>
      </c>
      <c r="J447" s="13">
        <f t="shared" si="86"/>
        <v>57.979532038599316</v>
      </c>
      <c r="K447" s="13">
        <f t="shared" si="86"/>
        <v>3.3689246653317753</v>
      </c>
      <c r="L447" s="13">
        <f t="shared" si="83"/>
        <v>1217.9110969447108</v>
      </c>
      <c r="M447" s="3">
        <v>0</v>
      </c>
      <c r="N447" s="3">
        <f t="shared" si="80"/>
        <v>275.17782434919911</v>
      </c>
      <c r="O447" s="3">
        <f t="shared" si="76"/>
        <v>336.42395258386045</v>
      </c>
      <c r="P447" s="3">
        <f t="shared" si="77"/>
        <v>269.9609964371495</v>
      </c>
      <c r="Q447" s="3">
        <f t="shared" si="78"/>
        <v>57.979532042570142</v>
      </c>
      <c r="R447" s="3">
        <f t="shared" si="79"/>
        <v>3.3689246653317753</v>
      </c>
      <c r="S447" s="3">
        <f t="shared" si="81"/>
        <v>1217.9112300781107</v>
      </c>
    </row>
    <row r="448" spans="1:19" x14ac:dyDescent="0.25">
      <c r="E448" s="4">
        <f t="shared" si="82"/>
        <v>2192</v>
      </c>
      <c r="F448" s="5">
        <f>F447*SUM(economy!Z238:AB238)/SUM(economy!Z237:AB237)</f>
        <v>28195.879720479057</v>
      </c>
      <c r="G448" s="13">
        <f t="shared" si="86"/>
        <v>276.89935026939872</v>
      </c>
      <c r="H448" s="13">
        <f t="shared" si="86"/>
        <v>338.1469777231124</v>
      </c>
      <c r="I448" s="13">
        <f t="shared" si="86"/>
        <v>270.57515224718929</v>
      </c>
      <c r="J448" s="13">
        <f t="shared" si="86"/>
        <v>57.978087792975323</v>
      </c>
      <c r="K448" s="13">
        <f t="shared" si="86"/>
        <v>3.3676537559885378</v>
      </c>
      <c r="L448" s="13">
        <f t="shared" si="83"/>
        <v>1221.9672217886641</v>
      </c>
      <c r="M448" s="3">
        <v>0</v>
      </c>
      <c r="N448" s="3">
        <f t="shared" si="80"/>
        <v>276.89941130226259</v>
      </c>
      <c r="O448" s="3">
        <f t="shared" si="76"/>
        <v>338.14703554381612</v>
      </c>
      <c r="P448" s="3">
        <f t="shared" si="77"/>
        <v>270.57516617406725</v>
      </c>
      <c r="Q448" s="3">
        <f t="shared" si="78"/>
        <v>57.978087796719308</v>
      </c>
      <c r="R448" s="3">
        <f t="shared" si="79"/>
        <v>3.3676537559885378</v>
      </c>
      <c r="S448" s="3">
        <f t="shared" si="81"/>
        <v>1221.9673545728538</v>
      </c>
    </row>
    <row r="449" spans="5:19" x14ac:dyDescent="0.25">
      <c r="E449" s="4">
        <f t="shared" si="82"/>
        <v>2193</v>
      </c>
      <c r="F449" s="5">
        <f>F448*SUM(economy!Z239:AB239)/SUM(economy!Z238:AB238)</f>
        <v>28183.850549751685</v>
      </c>
      <c r="G449" s="13">
        <f t="shared" si="86"/>
        <v>278.62022555750309</v>
      </c>
      <c r="H449" s="13">
        <f t="shared" si="86"/>
        <v>339.86422572022451</v>
      </c>
      <c r="I449" s="13">
        <f t="shared" si="86"/>
        <v>271.17932661589799</v>
      </c>
      <c r="J449" s="13">
        <f t="shared" si="86"/>
        <v>57.975357466103432</v>
      </c>
      <c r="K449" s="13">
        <f t="shared" si="86"/>
        <v>3.3663354759221908</v>
      </c>
      <c r="L449" s="13">
        <f t="shared" si="83"/>
        <v>1226.0054708356511</v>
      </c>
      <c r="M449" s="3">
        <v>0</v>
      </c>
      <c r="N449" s="3">
        <f t="shared" si="80"/>
        <v>278.62028659036696</v>
      </c>
      <c r="O449" s="3">
        <f t="shared" si="76"/>
        <v>339.86428338186175</v>
      </c>
      <c r="P449" s="3">
        <f t="shared" si="77"/>
        <v>271.17934035584079</v>
      </c>
      <c r="Q449" s="3">
        <f t="shared" si="78"/>
        <v>57.975357469633536</v>
      </c>
      <c r="R449" s="3">
        <f t="shared" si="79"/>
        <v>3.3663354759221908</v>
      </c>
      <c r="S449" s="3">
        <f t="shared" si="81"/>
        <v>1226.0056032736252</v>
      </c>
    </row>
    <row r="450" spans="5:19" x14ac:dyDescent="0.25">
      <c r="E450" s="4">
        <f t="shared" si="82"/>
        <v>2194</v>
      </c>
      <c r="F450" s="5">
        <f>F449*SUM(economy!Z240:AB240)/SUM(economy!Z239:AB239)</f>
        <v>28171.463052188028</v>
      </c>
      <c r="G450" s="13">
        <f t="shared" si="86"/>
        <v>280.34036667086821</v>
      </c>
      <c r="H450" s="13">
        <f t="shared" si="86"/>
        <v>341.57562001715303</v>
      </c>
      <c r="I450" s="13">
        <f t="shared" si="86"/>
        <v>271.77358418476126</v>
      </c>
      <c r="J450" s="13">
        <f t="shared" si="86"/>
        <v>57.97137123972346</v>
      </c>
      <c r="K450" s="13">
        <f t="shared" si="86"/>
        <v>3.3649711488444565</v>
      </c>
      <c r="L450" s="13">
        <f t="shared" si="83"/>
        <v>1230.0259132613505</v>
      </c>
      <c r="M450" s="3">
        <v>0</v>
      </c>
      <c r="N450" s="3">
        <f t="shared" si="80"/>
        <v>280.34042770373208</v>
      </c>
      <c r="O450" s="3">
        <f t="shared" si="76"/>
        <v>341.57567752016138</v>
      </c>
      <c r="P450" s="3">
        <f t="shared" si="77"/>
        <v>271.77359774027809</v>
      </c>
      <c r="Q450" s="3">
        <f t="shared" si="78"/>
        <v>57.971371243051905</v>
      </c>
      <c r="R450" s="3">
        <f t="shared" si="79"/>
        <v>3.3649711488444565</v>
      </c>
      <c r="S450" s="3">
        <f t="shared" si="81"/>
        <v>1230.0260453560679</v>
      </c>
    </row>
    <row r="451" spans="5:19" x14ac:dyDescent="0.25">
      <c r="E451" s="4">
        <f t="shared" si="82"/>
        <v>2195</v>
      </c>
      <c r="F451" s="5">
        <f>F450*SUM(economy!Z241:AB241)/SUM(economy!Z240:AB240)</f>
        <v>28158.727483785111</v>
      </c>
      <c r="G451" s="13">
        <f t="shared" si="86"/>
        <v>282.05975173978106</v>
      </c>
      <c r="H451" s="13">
        <f t="shared" si="86"/>
        <v>343.2811430718898</v>
      </c>
      <c r="I451" s="13">
        <f t="shared" si="86"/>
        <v>272.35800423003468</v>
      </c>
      <c r="J451" s="13">
        <f t="shared" si="86"/>
        <v>57.966158802285534</v>
      </c>
      <c r="K451" s="13">
        <f t="shared" si="86"/>
        <v>3.3635620699863633</v>
      </c>
      <c r="L451" s="13">
        <f t="shared" si="83"/>
        <v>1234.0286199139775</v>
      </c>
      <c r="M451" s="3">
        <v>0</v>
      </c>
      <c r="N451" s="3">
        <f t="shared" si="80"/>
        <v>282.05981277264493</v>
      </c>
      <c r="O451" s="3">
        <f t="shared" si="76"/>
        <v>343.28120041670564</v>
      </c>
      <c r="P451" s="3">
        <f t="shared" si="77"/>
        <v>272.35801760360101</v>
      </c>
      <c r="Q451" s="3">
        <f t="shared" si="78"/>
        <v>57.966158805423838</v>
      </c>
      <c r="R451" s="3">
        <f t="shared" si="79"/>
        <v>3.3635620699863633</v>
      </c>
      <c r="S451" s="3">
        <f t="shared" si="81"/>
        <v>1234.0287516683618</v>
      </c>
    </row>
    <row r="452" spans="5:19" x14ac:dyDescent="0.25">
      <c r="E452" s="4">
        <f t="shared" si="82"/>
        <v>2196</v>
      </c>
      <c r="F452" s="5">
        <f>F451*SUM(economy!Z242:AB242)/SUM(economy!Z241:AB241)</f>
        <v>28145.653872329651</v>
      </c>
      <c r="G452" s="13">
        <f t="shared" si="86"/>
        <v>283.77835952048156</v>
      </c>
      <c r="H452" s="13">
        <f t="shared" si="86"/>
        <v>344.98077835368969</v>
      </c>
      <c r="I452" s="13">
        <f t="shared" si="86"/>
        <v>272.93266650468615</v>
      </c>
      <c r="J452" s="13">
        <f t="shared" si="86"/>
        <v>57.959749349987476</v>
      </c>
      <c r="K452" s="13">
        <f t="shared" si="86"/>
        <v>3.3621095064474504</v>
      </c>
      <c r="L452" s="13">
        <f t="shared" si="83"/>
        <v>1238.0136632352924</v>
      </c>
      <c r="M452" s="3">
        <v>0</v>
      </c>
      <c r="N452" s="3">
        <f t="shared" si="80"/>
        <v>283.77842055334543</v>
      </c>
      <c r="O452" s="3">
        <f t="shared" si="76"/>
        <v>344.98083554074822</v>
      </c>
      <c r="P452" s="3">
        <f t="shared" si="77"/>
        <v>272.93267969874421</v>
      </c>
      <c r="Q452" s="3">
        <f t="shared" si="78"/>
        <v>57.959749352946496</v>
      </c>
      <c r="R452" s="3">
        <f t="shared" si="79"/>
        <v>3.3621095064474504</v>
      </c>
      <c r="S452" s="3">
        <f t="shared" si="81"/>
        <v>1238.0137946522318</v>
      </c>
    </row>
    <row r="453" spans="5:19" x14ac:dyDescent="0.25">
      <c r="E453" s="4">
        <f t="shared" si="82"/>
        <v>2197</v>
      </c>
      <c r="F453" s="5">
        <f>F452*SUM(economy!Z243:AB243)/SUM(economy!Z242:AB242)</f>
        <v>28132.252020478274</v>
      </c>
      <c r="G453" s="13">
        <f t="shared" si="86"/>
        <v>285.4961693812341</v>
      </c>
      <c r="H453" s="13">
        <f t="shared" si="86"/>
        <v>346.67451031886043</v>
      </c>
      <c r="I453" s="13">
        <f t="shared" si="86"/>
        <v>273.497651197712</v>
      </c>
      <c r="J453" s="13">
        <f t="shared" si="86"/>
        <v>57.952171588110375</v>
      </c>
      <c r="K453" s="13">
        <f t="shared" si="86"/>
        <v>3.3606146975505453</v>
      </c>
      <c r="L453" s="13">
        <f t="shared" si="83"/>
        <v>1241.9811171834674</v>
      </c>
      <c r="M453" s="3">
        <v>0</v>
      </c>
      <c r="N453" s="3">
        <f t="shared" si="80"/>
        <v>285.49623041409797</v>
      </c>
      <c r="O453" s="3">
        <f t="shared" si="76"/>
        <v>346.6745673485957</v>
      </c>
      <c r="P453" s="3">
        <f t="shared" si="77"/>
        <v>273.49766421467132</v>
      </c>
      <c r="Q453" s="3">
        <f t="shared" si="78"/>
        <v>57.952171590900356</v>
      </c>
      <c r="R453" s="3">
        <f t="shared" si="79"/>
        <v>3.3606146975505453</v>
      </c>
      <c r="S453" s="3">
        <f t="shared" si="81"/>
        <v>1241.9812482658158</v>
      </c>
    </row>
    <row r="454" spans="5:19" x14ac:dyDescent="0.25">
      <c r="E454" s="4">
        <f t="shared" si="82"/>
        <v>2198</v>
      </c>
      <c r="F454" s="5">
        <f>F453*SUM(economy!Z244:AB244)/SUM(economy!Z243:AB243)</f>
        <v>28118.531508869211</v>
      </c>
      <c r="G454" s="13">
        <f t="shared" si="86"/>
        <v>287.21316128858723</v>
      </c>
      <c r="H454" s="13">
        <f t="shared" si="86"/>
        <v>348.36232438690814</v>
      </c>
      <c r="I454" s="13">
        <f t="shared" si="86"/>
        <v>274.05303889446213</v>
      </c>
      <c r="J454" s="13">
        <f t="shared" si="86"/>
        <v>57.943453732639433</v>
      </c>
      <c r="K454" s="13">
        <f t="shared" si="86"/>
        <v>3.3590788552015614</v>
      </c>
      <c r="L454" s="13">
        <f t="shared" si="83"/>
        <v>1245.9310571577985</v>
      </c>
      <c r="M454" s="3">
        <v>0</v>
      </c>
      <c r="N454" s="3">
        <f t="shared" si="80"/>
        <v>287.2132223214511</v>
      </c>
      <c r="O454" s="3">
        <f t="shared" si="76"/>
        <v>348.36238125975291</v>
      </c>
      <c r="P454" s="3">
        <f t="shared" si="77"/>
        <v>274.05305173669984</v>
      </c>
      <c r="Q454" s="3">
        <f t="shared" si="78"/>
        <v>57.943453735270033</v>
      </c>
      <c r="R454" s="3">
        <f t="shared" si="79"/>
        <v>3.3590788552015614</v>
      </c>
      <c r="S454" s="3">
        <f t="shared" si="81"/>
        <v>1245.9311879083755</v>
      </c>
    </row>
    <row r="455" spans="5:19" x14ac:dyDescent="0.25">
      <c r="E455" s="4">
        <f t="shared" si="82"/>
        <v>2199</v>
      </c>
      <c r="F455" s="5">
        <f>F454*SUM(economy!Z245:AB245)/SUM(economy!Z244:AB244)</f>
        <v>28104.501699261065</v>
      </c>
      <c r="G455" s="13">
        <f t="shared" ref="G455:K470" si="87">G454*(1-G$5)+G$4*$F454*$L$4/1000</f>
        <v>288.92931579382338</v>
      </c>
      <c r="H455" s="13">
        <f t="shared" si="87"/>
        <v>350.04420691704075</v>
      </c>
      <c r="I455" s="13">
        <f t="shared" si="87"/>
        <v>274.59891053796497</v>
      </c>
      <c r="J455" s="13">
        <f t="shared" si="87"/>
        <v>57.933623512157368</v>
      </c>
      <c r="K455" s="13">
        <f t="shared" si="87"/>
        <v>3.3575031642538136</v>
      </c>
      <c r="L455" s="13">
        <f t="shared" si="83"/>
        <v>1249.8635599252402</v>
      </c>
      <c r="M455" s="3">
        <v>0</v>
      </c>
      <c r="N455" s="3">
        <f t="shared" si="80"/>
        <v>288.92937682668725</v>
      </c>
      <c r="O455" s="3">
        <f t="shared" ref="O455:O518" si="88">O454*(1-O$5)+O$4*($F454+$M454)*$L$4/1000</f>
        <v>350.04426363342662</v>
      </c>
      <c r="P455" s="3">
        <f t="shared" ref="P455:P518" si="89">P454*(1-P$5)+P$4*($F454+$M454)*$L$4/1000</f>
        <v>274.59892320782626</v>
      </c>
      <c r="Q455" s="3">
        <f t="shared" ref="Q455:Q518" si="90">Q454*(1-Q$5)+Q$4*($F454+$M454)*$L$4/1000</f>
        <v>57.933623514637688</v>
      </c>
      <c r="R455" s="3">
        <f t="shared" ref="R455:R518" si="91">R454*(1-R$5)+R$4*($F454+$M454)*$L$4/1000</f>
        <v>3.3575031642538136</v>
      </c>
      <c r="S455" s="3">
        <f t="shared" si="81"/>
        <v>1249.8636903468316</v>
      </c>
    </row>
    <row r="456" spans="5:19" x14ac:dyDescent="0.25">
      <c r="E456" s="4">
        <f t="shared" si="82"/>
        <v>2200</v>
      </c>
      <c r="F456" s="5">
        <f>F455*SUM(economy!Z246:AB246)/SUM(economy!Z245:AB245)</f>
        <v>28090.171737695324</v>
      </c>
      <c r="G456" s="13">
        <f t="shared" si="87"/>
        <v>290.64461401959989</v>
      </c>
      <c r="H456" s="13">
        <f t="shared" si="87"/>
        <v>351.72014518503073</v>
      </c>
      <c r="I456" s="13">
        <f t="shared" si="87"/>
        <v>275.13534739124304</v>
      </c>
      <c r="J456" s="13">
        <f t="shared" si="87"/>
        <v>57.922708169998089</v>
      </c>
      <c r="K456" s="13">
        <f t="shared" si="87"/>
        <v>3.3558887828763484</v>
      </c>
      <c r="L456" s="13">
        <f t="shared" si="83"/>
        <v>1253.7787035487481</v>
      </c>
      <c r="M456" s="3">
        <v>0</v>
      </c>
      <c r="N456" s="3">
        <f t="shared" ref="N456:N519" si="92">N455*(1-N$5)+N$4*($F455+$M455)*$L$4/1000</f>
        <v>290.64467505246375</v>
      </c>
      <c r="O456" s="3">
        <f t="shared" si="88"/>
        <v>351.72020174538812</v>
      </c>
      <c r="P456" s="3">
        <f t="shared" si="89"/>
        <v>275.13535989104167</v>
      </c>
      <c r="Q456" s="3">
        <f t="shared" si="90"/>
        <v>57.922708172336726</v>
      </c>
      <c r="R456" s="3">
        <f t="shared" si="91"/>
        <v>3.3558887828763484</v>
      </c>
      <c r="S456" s="3">
        <f t="shared" ref="S456:S519" si="93">SUM(N456:R456,S$5)</f>
        <v>1253.7788336441065</v>
      </c>
    </row>
    <row r="457" spans="5:19" x14ac:dyDescent="0.25">
      <c r="E457" s="4">
        <f t="shared" si="82"/>
        <v>2201</v>
      </c>
      <c r="F457" s="5">
        <f>F456*SUM(economy!Z247:AB247)/SUM(economy!Z246:AB246)</f>
        <v>28075.550557678333</v>
      </c>
      <c r="G457" s="13">
        <f t="shared" si="87"/>
        <v>292.35903764678318</v>
      </c>
      <c r="H457" s="13">
        <f t="shared" si="87"/>
        <v>353.39012736043861</v>
      </c>
      <c r="I457" s="13">
        <f t="shared" si="87"/>
        <v>275.66243100060984</v>
      </c>
      <c r="J457" s="13">
        <f t="shared" si="87"/>
        <v>57.910734466648556</v>
      </c>
      <c r="K457" s="13">
        <f t="shared" si="87"/>
        <v>3.3542368429258205</v>
      </c>
      <c r="L457" s="13">
        <f t="shared" si="83"/>
        <v>1257.6765673174059</v>
      </c>
      <c r="M457" s="3">
        <v>0</v>
      </c>
      <c r="N457" s="3">
        <f t="shared" si="92"/>
        <v>292.35909867964705</v>
      </c>
      <c r="O457" s="3">
        <f t="shared" si="88"/>
        <v>353.39018376519675</v>
      </c>
      <c r="P457" s="3">
        <f t="shared" si="89"/>
        <v>275.66244333262847</v>
      </c>
      <c r="Q457" s="3">
        <f t="shared" si="90"/>
        <v>57.910734468853597</v>
      </c>
      <c r="R457" s="3">
        <f t="shared" si="91"/>
        <v>3.3542368429258205</v>
      </c>
      <c r="S457" s="3">
        <f t="shared" si="93"/>
        <v>1257.6766970892518</v>
      </c>
    </row>
    <row r="458" spans="5:19" x14ac:dyDescent="0.25">
      <c r="E458" s="4">
        <f t="shared" ref="E458:E521" si="94">1+E457</f>
        <v>2202</v>
      </c>
      <c r="F458" s="5">
        <f>F457*SUM(economy!Z248:AB248)/SUM(economy!Z247:AB247)</f>
        <v>28060.64688338001</v>
      </c>
      <c r="G458" s="13">
        <f t="shared" si="87"/>
        <v>294.07256890147715</v>
      </c>
      <c r="H458" s="13">
        <f t="shared" si="87"/>
        <v>355.05414248419765</v>
      </c>
      <c r="I458" s="13">
        <f t="shared" si="87"/>
        <v>276.18024315993694</v>
      </c>
      <c r="J458" s="13">
        <f t="shared" si="87"/>
        <v>57.897728682386841</v>
      </c>
      <c r="K458" s="13">
        <f t="shared" si="87"/>
        <v>3.3525484503214362</v>
      </c>
      <c r="L458" s="13">
        <f t="shared" ref="L458:L521" si="95">SUM(G458:K458,L$5)</f>
        <v>1261.55723167832</v>
      </c>
      <c r="M458" s="3">
        <v>0</v>
      </c>
      <c r="N458" s="3">
        <f t="shared" si="92"/>
        <v>294.07262993434102</v>
      </c>
      <c r="O458" s="3">
        <f t="shared" si="88"/>
        <v>355.05419873378457</v>
      </c>
      <c r="P458" s="3">
        <f t="shared" si="89"/>
        <v>276.18025532642758</v>
      </c>
      <c r="Q458" s="3">
        <f t="shared" si="90"/>
        <v>57.897728684465903</v>
      </c>
      <c r="R458" s="3">
        <f t="shared" si="91"/>
        <v>3.3525484503214362</v>
      </c>
      <c r="S458" s="3">
        <f t="shared" si="93"/>
        <v>1261.5573611293407</v>
      </c>
    </row>
    <row r="459" spans="5:19" x14ac:dyDescent="0.25">
      <c r="E459" s="4">
        <f t="shared" si="94"/>
        <v>2203</v>
      </c>
      <c r="F459" s="5">
        <f>F458*SUM(economy!Z249:AB249)/SUM(economy!Z248:AB248)</f>
        <v>28045.469232845768</v>
      </c>
      <c r="G459" s="13">
        <f t="shared" si="87"/>
        <v>295.78519054224682</v>
      </c>
      <c r="H459" s="13">
        <f t="shared" si="87"/>
        <v>356.71218044656064</v>
      </c>
      <c r="I459" s="13">
        <f t="shared" si="87"/>
        <v>276.68886587588162</v>
      </c>
      <c r="J459" s="13">
        <f t="shared" si="87"/>
        <v>57.883716620144938</v>
      </c>
      <c r="K459" s="13">
        <f t="shared" si="87"/>
        <v>3.3508246854225447</v>
      </c>
      <c r="L459" s="13">
        <f t="shared" si="95"/>
        <v>1265.4207781702567</v>
      </c>
      <c r="M459" s="3">
        <v>0</v>
      </c>
      <c r="N459" s="3">
        <f t="shared" si="92"/>
        <v>295.78525157511069</v>
      </c>
      <c r="O459" s="3">
        <f t="shared" si="88"/>
        <v>356.71223654140329</v>
      </c>
      <c r="P459" s="3">
        <f t="shared" si="89"/>
        <v>276.68887787906613</v>
      </c>
      <c r="Q459" s="3">
        <f t="shared" si="90"/>
        <v>57.883716622105233</v>
      </c>
      <c r="R459" s="3">
        <f t="shared" si="91"/>
        <v>3.3508246854225447</v>
      </c>
      <c r="S459" s="3">
        <f t="shared" si="93"/>
        <v>1265.4209073031079</v>
      </c>
    </row>
    <row r="460" spans="5:19" x14ac:dyDescent="0.25">
      <c r="E460" s="4">
        <f t="shared" si="94"/>
        <v>2204</v>
      </c>
      <c r="F460" s="5">
        <f>F459*SUM(economy!Z250:AB250)/SUM(economy!Z249:AB249)</f>
        <v>28030.025921217963</v>
      </c>
      <c r="G460" s="13">
        <f t="shared" si="87"/>
        <v>297.4968858475379</v>
      </c>
      <c r="H460" s="13">
        <f t="shared" si="87"/>
        <v>358.36423196540915</v>
      </c>
      <c r="I460" s="13">
        <f t="shared" si="87"/>
        <v>277.18838133406365</v>
      </c>
      <c r="J460" s="13">
        <f t="shared" si="87"/>
        <v>57.868723608585071</v>
      </c>
      <c r="K460" s="13">
        <f t="shared" si="87"/>
        <v>3.3490666034084491</v>
      </c>
      <c r="L460" s="13">
        <f t="shared" si="95"/>
        <v>1269.2672893590043</v>
      </c>
      <c r="M460" s="3">
        <v>0</v>
      </c>
      <c r="N460" s="3">
        <f t="shared" si="92"/>
        <v>297.49694688040177</v>
      </c>
      <c r="O460" s="3">
        <f t="shared" si="88"/>
        <v>358.36428790593322</v>
      </c>
      <c r="P460" s="3">
        <f t="shared" si="89"/>
        <v>277.18839317613401</v>
      </c>
      <c r="Q460" s="3">
        <f t="shared" si="90"/>
        <v>57.868723610433385</v>
      </c>
      <c r="R460" s="3">
        <f t="shared" si="91"/>
        <v>3.3490666034084491</v>
      </c>
      <c r="S460" s="3">
        <f t="shared" si="93"/>
        <v>1269.2674181763109</v>
      </c>
    </row>
    <row r="461" spans="5:19" x14ac:dyDescent="0.25">
      <c r="E461" s="4">
        <f t="shared" si="94"/>
        <v>2205</v>
      </c>
      <c r="F461" s="5">
        <f>F460*SUM(economy!Z251:AB251)/SUM(economy!Z250:AB250)</f>
        <v>28014.325063964712</v>
      </c>
      <c r="G461" s="13">
        <f t="shared" si="87"/>
        <v>299.20763860329299</v>
      </c>
      <c r="H461" s="13">
        <f t="shared" si="87"/>
        <v>360.01028856492474</v>
      </c>
      <c r="I461" s="13">
        <f t="shared" si="87"/>
        <v>277.67887186618015</v>
      </c>
      <c r="J461" s="13">
        <f t="shared" si="87"/>
        <v>57.852774505378292</v>
      </c>
      <c r="K461" s="13">
        <f t="shared" si="87"/>
        <v>3.3472752346600192</v>
      </c>
      <c r="L461" s="13">
        <f t="shared" si="95"/>
        <v>1273.0968487744362</v>
      </c>
      <c r="M461" s="3">
        <v>0</v>
      </c>
      <c r="N461" s="3">
        <f t="shared" si="92"/>
        <v>299.20769963615686</v>
      </c>
      <c r="O461" s="3">
        <f t="shared" si="88"/>
        <v>360.01034435155475</v>
      </c>
      <c r="P461" s="3">
        <f t="shared" si="89"/>
        <v>277.67888354929897</v>
      </c>
      <c r="Q461" s="3">
        <f t="shared" si="90"/>
        <v>57.852774507121019</v>
      </c>
      <c r="R461" s="3">
        <f t="shared" si="91"/>
        <v>3.3472752346600192</v>
      </c>
      <c r="S461" s="3">
        <f t="shared" si="93"/>
        <v>1273.0969772787917</v>
      </c>
    </row>
    <row r="462" spans="5:19" x14ac:dyDescent="0.25">
      <c r="E462" s="4">
        <f t="shared" si="94"/>
        <v>2206</v>
      </c>
      <c r="F462" s="5">
        <f>F461*SUM(economy!Z252:AB252)/SUM(economy!Z251:AB251)</f>
        <v>27998.37458011245</v>
      </c>
      <c r="G462" s="13">
        <f t="shared" si="87"/>
        <v>300.91743309076503</v>
      </c>
      <c r="H462" s="13">
        <f t="shared" si="87"/>
        <v>361.65034255462183</v>
      </c>
      <c r="I462" s="13">
        <f t="shared" si="87"/>
        <v>278.16041991804661</v>
      </c>
      <c r="J462" s="13">
        <f t="shared" si="87"/>
        <v>57.835893700674781</v>
      </c>
      <c r="K462" s="13">
        <f t="shared" si="87"/>
        <v>3.3454515851427358</v>
      </c>
      <c r="L462" s="13">
        <f t="shared" si="95"/>
        <v>1276.909540849251</v>
      </c>
      <c r="M462" s="3">
        <v>0</v>
      </c>
      <c r="N462" s="3">
        <f t="shared" si="92"/>
        <v>300.9174941236289</v>
      </c>
      <c r="O462" s="3">
        <f t="shared" si="88"/>
        <v>361.65039818778115</v>
      </c>
      <c r="P462" s="3">
        <f t="shared" si="89"/>
        <v>278.16043144434741</v>
      </c>
      <c r="Q462" s="3">
        <f t="shared" si="90"/>
        <v>57.835893702317946</v>
      </c>
      <c r="R462" s="3">
        <f t="shared" si="91"/>
        <v>3.3454515851427358</v>
      </c>
      <c r="S462" s="3">
        <f t="shared" si="93"/>
        <v>1276.9096690432184</v>
      </c>
    </row>
    <row r="463" spans="5:19" x14ac:dyDescent="0.25">
      <c r="E463" s="4">
        <f t="shared" si="94"/>
        <v>2207</v>
      </c>
      <c r="F463" s="5">
        <f>F462*SUM(economy!Z253:AB253)/SUM(economy!Z252:AB252)</f>
        <v>27982.182195479898</v>
      </c>
      <c r="G463" s="13">
        <f t="shared" si="87"/>
        <v>302.62625407452776</v>
      </c>
      <c r="H463" s="13">
        <f t="shared" si="87"/>
        <v>363.28438700874227</v>
      </c>
      <c r="I463" s="13">
        <f t="shared" si="87"/>
        <v>278.63310801855306</v>
      </c>
      <c r="J463" s="13">
        <f t="shared" si="87"/>
        <v>57.818105120755305</v>
      </c>
      <c r="K463" s="13">
        <f t="shared" si="87"/>
        <v>3.3435966367907848</v>
      </c>
      <c r="L463" s="13">
        <f t="shared" si="95"/>
        <v>1280.7054508593692</v>
      </c>
      <c r="M463" s="3">
        <v>0</v>
      </c>
      <c r="N463" s="3">
        <f t="shared" si="92"/>
        <v>302.62631510739163</v>
      </c>
      <c r="O463" s="3">
        <f t="shared" si="88"/>
        <v>363.28444248885313</v>
      </c>
      <c r="P463" s="3">
        <f t="shared" si="89"/>
        <v>278.63311939014073</v>
      </c>
      <c r="Q463" s="3">
        <f t="shared" si="90"/>
        <v>57.818105122304601</v>
      </c>
      <c r="R463" s="3">
        <f t="shared" si="91"/>
        <v>3.3435966367907848</v>
      </c>
      <c r="S463" s="3">
        <f t="shared" si="93"/>
        <v>1280.705578745481</v>
      </c>
    </row>
    <row r="464" spans="5:19" x14ac:dyDescent="0.25">
      <c r="E464" s="4">
        <f t="shared" si="94"/>
        <v>2208</v>
      </c>
      <c r="F464" s="5">
        <f>F463*SUM(economy!Z254:AB254)/SUM(economy!Z253:AB253)</f>
        <v>27965.755445910541</v>
      </c>
      <c r="G464" s="13">
        <f t="shared" si="87"/>
        <v>304.33408679068384</v>
      </c>
      <c r="H464" s="13">
        <f t="shared" si="87"/>
        <v>364.9124157460098</v>
      </c>
      <c r="I464" s="13">
        <f t="shared" si="87"/>
        <v>279.09701874952214</v>
      </c>
      <c r="J464" s="13">
        <f t="shared" si="87"/>
        <v>57.799432231853686</v>
      </c>
      <c r="K464" s="13">
        <f t="shared" si="87"/>
        <v>3.3417113478918496</v>
      </c>
      <c r="L464" s="13">
        <f t="shared" si="95"/>
        <v>1284.4846648659613</v>
      </c>
      <c r="M464" s="3">
        <v>0</v>
      </c>
      <c r="N464" s="3">
        <f t="shared" si="92"/>
        <v>304.33414782354771</v>
      </c>
      <c r="O464" s="3">
        <f t="shared" si="88"/>
        <v>364.91247107349324</v>
      </c>
      <c r="P464" s="3">
        <f t="shared" si="89"/>
        <v>279.09702996847335</v>
      </c>
      <c r="Q464" s="3">
        <f t="shared" si="90"/>
        <v>57.799432233314469</v>
      </c>
      <c r="R464" s="3">
        <f t="shared" si="91"/>
        <v>3.3417113478918496</v>
      </c>
      <c r="S464" s="3">
        <f t="shared" si="93"/>
        <v>1284.4847924467208</v>
      </c>
    </row>
    <row r="465" spans="5:19" x14ac:dyDescent="0.25">
      <c r="E465" s="4">
        <f t="shared" si="94"/>
        <v>2209</v>
      </c>
      <c r="F465" s="5">
        <f>F464*SUM(economy!Z255:AB255)/SUM(economy!Z254:AB254)</f>
        <v>27949.101680501339</v>
      </c>
      <c r="G465" s="13">
        <f t="shared" si="87"/>
        <v>306.04091693526993</v>
      </c>
      <c r="H465" s="13">
        <f t="shared" si="87"/>
        <v>366.534423309744</v>
      </c>
      <c r="I465" s="13">
        <f t="shared" si="87"/>
        <v>279.55223471645803</v>
      </c>
      <c r="J465" s="13">
        <f t="shared" si="87"/>
        <v>57.779898044140232</v>
      </c>
      <c r="K465" s="13">
        <f t="shared" si="87"/>
        <v>3.3397966534722601</v>
      </c>
      <c r="L465" s="13">
        <f t="shared" si="95"/>
        <v>1288.2472696590844</v>
      </c>
      <c r="M465" s="3">
        <v>0</v>
      </c>
      <c r="N465" s="3">
        <f t="shared" si="92"/>
        <v>306.0409779681338</v>
      </c>
      <c r="O465" s="3">
        <f t="shared" si="88"/>
        <v>366.53447848501986</v>
      </c>
      <c r="P465" s="3">
        <f t="shared" si="89"/>
        <v>279.55224578482159</v>
      </c>
      <c r="Q465" s="3">
        <f t="shared" si="90"/>
        <v>57.779898045517569</v>
      </c>
      <c r="R465" s="3">
        <f t="shared" si="91"/>
        <v>3.3397966534722601</v>
      </c>
      <c r="S465" s="3">
        <f t="shared" si="93"/>
        <v>1288.2473969369653</v>
      </c>
    </row>
    <row r="466" spans="5:19" x14ac:dyDescent="0.25">
      <c r="E466" s="4">
        <f t="shared" si="94"/>
        <v>2210</v>
      </c>
      <c r="F466" s="5">
        <f>F465*SUM(economy!Z256:AB256)/SUM(economy!Z255:AB255)</f>
        <v>27932.228064825034</v>
      </c>
      <c r="G466" s="13">
        <f t="shared" si="87"/>
        <v>307.74673065285924</v>
      </c>
      <c r="H466" s="13">
        <f t="shared" si="87"/>
        <v>368.15040494833198</v>
      </c>
      <c r="I466" s="13">
        <f t="shared" si="87"/>
        <v>279.99883852017257</v>
      </c>
      <c r="J466" s="13">
        <f t="shared" si="87"/>
        <v>57.759525115856647</v>
      </c>
      <c r="K466" s="13">
        <f t="shared" si="87"/>
        <v>3.3378534656821781</v>
      </c>
      <c r="L466" s="13">
        <f t="shared" si="95"/>
        <v>1291.9933527029025</v>
      </c>
      <c r="M466" s="3">
        <v>0</v>
      </c>
      <c r="N466" s="3">
        <f t="shared" si="92"/>
        <v>307.74679168572311</v>
      </c>
      <c r="O466" s="3">
        <f t="shared" si="88"/>
        <v>368.15045997181903</v>
      </c>
      <c r="P466" s="3">
        <f t="shared" si="89"/>
        <v>279.99884943996972</v>
      </c>
      <c r="Q466" s="3">
        <f t="shared" si="90"/>
        <v>57.759525117155306</v>
      </c>
      <c r="R466" s="3">
        <f t="shared" si="91"/>
        <v>3.3378534656821781</v>
      </c>
      <c r="S466" s="3">
        <f t="shared" si="93"/>
        <v>1291.9934796803493</v>
      </c>
    </row>
    <row r="467" spans="5:19" x14ac:dyDescent="0.25">
      <c r="E467" s="4">
        <f t="shared" si="94"/>
        <v>2211</v>
      </c>
      <c r="F467" s="5">
        <f>F466*SUM(economy!Z257:AB257)/SUM(economy!Z256:AB256)</f>
        <v>27915.14158414405</v>
      </c>
      <c r="G467" s="13">
        <f t="shared" si="87"/>
        <v>309.45151452536032</v>
      </c>
      <c r="H467" s="13">
        <f t="shared" si="87"/>
        <v>369.76035659605645</v>
      </c>
      <c r="I467" s="13">
        <f t="shared" si="87"/>
        <v>280.43691272927663</v>
      </c>
      <c r="J467" s="13">
        <f t="shared" si="87"/>
        <v>57.738335557592862</v>
      </c>
      <c r="K467" s="13">
        <f t="shared" si="87"/>
        <v>3.3358826741805103</v>
      </c>
      <c r="L467" s="13">
        <f t="shared" si="95"/>
        <v>1295.7230020824668</v>
      </c>
      <c r="M467" s="3">
        <v>0</v>
      </c>
      <c r="N467" s="3">
        <f t="shared" si="92"/>
        <v>309.45157555822419</v>
      </c>
      <c r="O467" s="3">
        <f t="shared" si="88"/>
        <v>369.76041146817226</v>
      </c>
      <c r="P467" s="3">
        <f t="shared" si="89"/>
        <v>280.43692350250154</v>
      </c>
      <c r="Q467" s="3">
        <f t="shared" si="90"/>
        <v>57.738335558817333</v>
      </c>
      <c r="R467" s="3">
        <f t="shared" si="91"/>
        <v>3.3358826741805103</v>
      </c>
      <c r="S467" s="3">
        <f t="shared" si="93"/>
        <v>1295.7231287618956</v>
      </c>
    </row>
    <row r="468" spans="5:19" x14ac:dyDescent="0.25">
      <c r="E468" s="4">
        <f t="shared" si="94"/>
        <v>2212</v>
      </c>
      <c r="F468" s="5">
        <f>F467*SUM(economy!Z258:AB258)/SUM(economy!Z257:AB257)</f>
        <v>27897.849046613406</v>
      </c>
      <c r="G468" s="13">
        <f t="shared" si="87"/>
        <v>311.15525556101232</v>
      </c>
      <c r="H468" s="13">
        <f t="shared" si="87"/>
        <v>371.36427485427816</v>
      </c>
      <c r="I468" s="13">
        <f t="shared" si="87"/>
        <v>280.86653985352348</v>
      </c>
      <c r="J468" s="13">
        <f t="shared" si="87"/>
        <v>57.716351036696807</v>
      </c>
      <c r="K468" s="13">
        <f t="shared" si="87"/>
        <v>3.3338851465192523</v>
      </c>
      <c r="L468" s="13">
        <f t="shared" si="95"/>
        <v>1299.4363064520301</v>
      </c>
      <c r="M468" s="3">
        <v>0</v>
      </c>
      <c r="N468" s="3">
        <f t="shared" si="92"/>
        <v>311.15531659387619</v>
      </c>
      <c r="O468" s="3">
        <f t="shared" si="88"/>
        <v>371.36432957543917</v>
      </c>
      <c r="P468" s="3">
        <f t="shared" si="89"/>
        <v>280.86655048214357</v>
      </c>
      <c r="Q468" s="3">
        <f t="shared" si="90"/>
        <v>57.716351037851325</v>
      </c>
      <c r="R468" s="3">
        <f t="shared" si="91"/>
        <v>3.3338851465192523</v>
      </c>
      <c r="S468" s="3">
        <f t="shared" si="93"/>
        <v>1299.4364328358295</v>
      </c>
    </row>
    <row r="469" spans="5:19" x14ac:dyDescent="0.25">
      <c r="E469" s="4">
        <f t="shared" si="94"/>
        <v>2213</v>
      </c>
      <c r="F469" s="5">
        <f>F468*SUM(economy!Z259:AB259)/SUM(economy!Z258:AB258)</f>
        <v>27880.357086471329</v>
      </c>
      <c r="G469" s="13">
        <f t="shared" si="87"/>
        <v>312.85794118357558</v>
      </c>
      <c r="H469" s="13">
        <f t="shared" si="87"/>
        <v>372.96215697297106</v>
      </c>
      <c r="I469" s="13">
        <f t="shared" si="87"/>
        <v>281.28780231799095</v>
      </c>
      <c r="J469" s="13">
        <f t="shared" si="87"/>
        <v>57.693592781808157</v>
      </c>
      <c r="K469" s="13">
        <f t="shared" si="87"/>
        <v>3.3318617285269791</v>
      </c>
      <c r="L469" s="13">
        <f t="shared" si="95"/>
        <v>1303.1333549848728</v>
      </c>
      <c r="M469" s="3">
        <v>0</v>
      </c>
      <c r="N469" s="3">
        <f t="shared" si="92"/>
        <v>312.85800221643944</v>
      </c>
      <c r="O469" s="3">
        <f t="shared" si="88"/>
        <v>372.9622115435925</v>
      </c>
      <c r="P469" s="3">
        <f t="shared" si="89"/>
        <v>281.28781280394719</v>
      </c>
      <c r="Q469" s="3">
        <f t="shared" si="90"/>
        <v>57.693592782896722</v>
      </c>
      <c r="R469" s="3">
        <f t="shared" si="91"/>
        <v>3.3318617285269791</v>
      </c>
      <c r="S469" s="3">
        <f t="shared" si="93"/>
        <v>1303.1334810754029</v>
      </c>
    </row>
    <row r="470" spans="5:19" x14ac:dyDescent="0.25">
      <c r="E470" s="4">
        <f t="shared" si="94"/>
        <v>2214</v>
      </c>
      <c r="F470" s="5">
        <f>F469*SUM(economy!Z260:AB260)/SUM(economy!Z259:AB259)</f>
        <v>27862.6721672147</v>
      </c>
      <c r="G470" s="13">
        <f t="shared" si="87"/>
        <v>314.559559221717</v>
      </c>
      <c r="H470" s="13">
        <f t="shared" si="87"/>
        <v>374.55400083260758</v>
      </c>
      <c r="I470" s="13">
        <f t="shared" si="87"/>
        <v>281.70078243808996</v>
      </c>
      <c r="J470" s="13">
        <f t="shared" si="87"/>
        <v>57.67008158750761</v>
      </c>
      <c r="K470" s="13">
        <f t="shared" si="87"/>
        <v>3.3298132446912385</v>
      </c>
      <c r="L470" s="13">
        <f t="shared" si="95"/>
        <v>1306.8142373246133</v>
      </c>
      <c r="M470" s="3">
        <v>0</v>
      </c>
      <c r="N470" s="3">
        <f t="shared" si="92"/>
        <v>314.55962025458086</v>
      </c>
      <c r="O470" s="3">
        <f t="shared" si="88"/>
        <v>374.55405525310363</v>
      </c>
      <c r="P470" s="3">
        <f t="shared" si="89"/>
        <v>281.70079278329723</v>
      </c>
      <c r="Q470" s="3">
        <f t="shared" si="90"/>
        <v>57.670081588533989</v>
      </c>
      <c r="R470" s="3">
        <f t="shared" si="91"/>
        <v>3.3298132446912385</v>
      </c>
      <c r="S470" s="3">
        <f t="shared" si="93"/>
        <v>1306.8143631242069</v>
      </c>
    </row>
    <row r="471" spans="5:19" x14ac:dyDescent="0.25">
      <c r="E471" s="4">
        <f t="shared" si="94"/>
        <v>2215</v>
      </c>
      <c r="F471" s="5">
        <f>F470*SUM(economy!Z261:AB261)/SUM(economy!Z260:AB260)</f>
        <v>27844.800584758232</v>
      </c>
      <c r="G471" s="13">
        <f t="shared" ref="G471:K486" si="96">G470*(1-G$5)+G$4*$F470*$L$4/1000</f>
        <v>316.26009789858927</v>
      </c>
      <c r="H471" s="13">
        <f t="shared" si="96"/>
        <v>376.13980492639223</v>
      </c>
      <c r="I471" s="13">
        <f t="shared" si="96"/>
        <v>282.10556239538488</v>
      </c>
      <c r="J471" s="13">
        <f t="shared" si="96"/>
        <v>57.645837819073243</v>
      </c>
      <c r="K471" s="13">
        <f t="shared" si="96"/>
        <v>3.3277404985395633</v>
      </c>
      <c r="L471" s="13">
        <f t="shared" si="95"/>
        <v>1310.4790435379791</v>
      </c>
      <c r="M471" s="3">
        <v>0</v>
      </c>
      <c r="N471" s="3">
        <f t="shared" si="92"/>
        <v>316.26015893145313</v>
      </c>
      <c r="O471" s="3">
        <f t="shared" si="88"/>
        <v>376.13985919717589</v>
      </c>
      <c r="P471" s="3">
        <f t="shared" si="89"/>
        <v>282.10557260173243</v>
      </c>
      <c r="Q471" s="3">
        <f t="shared" si="90"/>
        <v>57.645837820040988</v>
      </c>
      <c r="R471" s="3">
        <f t="shared" si="91"/>
        <v>3.3277404985395633</v>
      </c>
      <c r="S471" s="3">
        <f t="shared" si="93"/>
        <v>1310.4791690489419</v>
      </c>
    </row>
    <row r="472" spans="5:19" x14ac:dyDescent="0.25">
      <c r="E472" s="4">
        <f t="shared" si="94"/>
        <v>2216</v>
      </c>
      <c r="F472" s="5">
        <f>F471*SUM(economy!Z262:AB262)/SUM(economy!Z261:AB261)</f>
        <v>27826.748470575254</v>
      </c>
      <c r="G472" s="13">
        <f t="shared" si="96"/>
        <v>317.95954582160266</v>
      </c>
      <c r="H472" s="13">
        <f t="shared" si="96"/>
        <v>377.71956834284043</v>
      </c>
      <c r="I472" s="13">
        <f t="shared" si="96"/>
        <v>282.50222421421375</v>
      </c>
      <c r="J472" s="13">
        <f t="shared" si="96"/>
        <v>57.620881417335944</v>
      </c>
      <c r="K472" s="13">
        <f t="shared" si="96"/>
        <v>3.3256442730188898</v>
      </c>
      <c r="L472" s="13">
        <f t="shared" si="95"/>
        <v>1314.1278640690118</v>
      </c>
      <c r="M472" s="3">
        <v>0</v>
      </c>
      <c r="N472" s="3">
        <f t="shared" si="92"/>
        <v>317.95960685446653</v>
      </c>
      <c r="O472" s="3">
        <f t="shared" si="88"/>
        <v>377.71962246432355</v>
      </c>
      <c r="P472" s="3">
        <f t="shared" si="89"/>
        <v>282.50223428356543</v>
      </c>
      <c r="Q472" s="3">
        <f t="shared" si="90"/>
        <v>57.620881418248402</v>
      </c>
      <c r="R472" s="3">
        <f t="shared" si="91"/>
        <v>3.3256442730188898</v>
      </c>
      <c r="S472" s="3">
        <f t="shared" si="93"/>
        <v>1314.1279892936229</v>
      </c>
    </row>
    <row r="473" spans="5:19" x14ac:dyDescent="0.25">
      <c r="E473" s="4">
        <f t="shared" si="94"/>
        <v>2217</v>
      </c>
      <c r="F473" s="5">
        <f>F472*SUM(economy!Z263:AB263)/SUM(economy!Z262:AB262)</f>
        <v>27808.521794818815</v>
      </c>
      <c r="G473" s="13">
        <f t="shared" si="96"/>
        <v>319.65789197238894</v>
      </c>
      <c r="H473" s="13">
        <f t="shared" si="96"/>
        <v>379.29329074870037</v>
      </c>
      <c r="I473" s="13">
        <f t="shared" si="96"/>
        <v>282.89084973909371</v>
      </c>
      <c r="J473" s="13">
        <f t="shared" si="96"/>
        <v>57.595231903626107</v>
      </c>
      <c r="K473" s="13">
        <f t="shared" si="96"/>
        <v>3.323525330873137</v>
      </c>
      <c r="L473" s="13">
        <f t="shared" si="95"/>
        <v>1317.7607896946822</v>
      </c>
      <c r="M473" s="3">
        <v>0</v>
      </c>
      <c r="N473" s="3">
        <f t="shared" si="92"/>
        <v>319.65795300525281</v>
      </c>
      <c r="O473" s="3">
        <f t="shared" si="88"/>
        <v>379.29334472129369</v>
      </c>
      <c r="P473" s="3">
        <f t="shared" si="89"/>
        <v>282.89085967328833</v>
      </c>
      <c r="Q473" s="3">
        <f t="shared" si="90"/>
        <v>57.59523190448644</v>
      </c>
      <c r="R473" s="3">
        <f t="shared" si="91"/>
        <v>3.323525330873137</v>
      </c>
      <c r="S473" s="3">
        <f t="shared" si="93"/>
        <v>1317.7609146351942</v>
      </c>
    </row>
    <row r="474" spans="5:19" x14ac:dyDescent="0.25">
      <c r="E474" s="4">
        <f t="shared" si="94"/>
        <v>2218</v>
      </c>
      <c r="F474" s="5">
        <f>F473*SUM(economy!Z264:AB264)/SUM(economy!Z263:AB263)</f>
        <v>27790.126369420905</v>
      </c>
      <c r="G474" s="13">
        <f t="shared" si="96"/>
        <v>321.35512569695533</v>
      </c>
      <c r="H474" s="13">
        <f t="shared" si="96"/>
        <v>380.86097237221469</v>
      </c>
      <c r="I474" s="13">
        <f t="shared" si="96"/>
        <v>283.27152061289871</v>
      </c>
      <c r="J474" s="13">
        <f t="shared" si="96"/>
        <v>57.568908384804089</v>
      </c>
      <c r="K474" s="13">
        <f t="shared" si="96"/>
        <v>3.3213844150187528</v>
      </c>
      <c r="L474" s="13">
        <f t="shared" si="95"/>
        <v>1321.3779114818915</v>
      </c>
      <c r="M474" s="3">
        <v>0</v>
      </c>
      <c r="N474" s="3">
        <f t="shared" si="92"/>
        <v>321.3551867298192</v>
      </c>
      <c r="O474" s="3">
        <f t="shared" si="88"/>
        <v>380.86102619632783</v>
      </c>
      <c r="P474" s="3">
        <f t="shared" si="89"/>
        <v>283.27153041375044</v>
      </c>
      <c r="Q474" s="3">
        <f t="shared" si="90"/>
        <v>57.568908385615273</v>
      </c>
      <c r="R474" s="3">
        <f t="shared" si="91"/>
        <v>3.3213844150187528</v>
      </c>
      <c r="S474" s="3">
        <f t="shared" si="93"/>
        <v>1321.3780361405313</v>
      </c>
    </row>
    <row r="475" spans="5:19" x14ac:dyDescent="0.25">
      <c r="E475" s="4">
        <f t="shared" si="94"/>
        <v>2219</v>
      </c>
      <c r="F475" s="5">
        <f>F474*SUM(economy!Z265:AB265)/SUM(economy!Z264:AB264)</f>
        <v>27771.567851169202</v>
      </c>
      <c r="G475" s="13">
        <f t="shared" si="96"/>
        <v>323.05123669602796</v>
      </c>
      <c r="H475" s="13">
        <f t="shared" si="96"/>
        <v>382.42261398671951</v>
      </c>
      <c r="I475" s="13">
        <f t="shared" si="96"/>
        <v>283.64431825579595</v>
      </c>
      <c r="J475" s="13">
        <f t="shared" si="96"/>
        <v>57.541929558367038</v>
      </c>
      <c r="K475" s="13">
        <f t="shared" si="96"/>
        <v>3.3192222489179963</v>
      </c>
      <c r="L475" s="13">
        <f t="shared" si="95"/>
        <v>1324.9793207458285</v>
      </c>
      <c r="M475" s="3">
        <v>0</v>
      </c>
      <c r="N475" s="3">
        <f t="shared" si="92"/>
        <v>323.05129772889183</v>
      </c>
      <c r="O475" s="3">
        <f t="shared" si="88"/>
        <v>382.42266766276089</v>
      </c>
      <c r="P475" s="3">
        <f t="shared" si="89"/>
        <v>283.64432792509461</v>
      </c>
      <c r="Q475" s="3">
        <f t="shared" si="90"/>
        <v>57.54192955913188</v>
      </c>
      <c r="R475" s="3">
        <f t="shared" si="91"/>
        <v>3.3192222489179963</v>
      </c>
      <c r="S475" s="3">
        <f t="shared" si="93"/>
        <v>1324.9794451247972</v>
      </c>
    </row>
    <row r="476" spans="5:19" x14ac:dyDescent="0.25">
      <c r="E476" s="4">
        <f t="shared" si="94"/>
        <v>2220</v>
      </c>
      <c r="F476" s="5">
        <f>F475*SUM(economy!Z266:AB266)/SUM(economy!Z265:AB265)</f>
        <v>27752.8517447595</v>
      </c>
      <c r="G476" s="13">
        <f t="shared" si="96"/>
        <v>324.74621501558289</v>
      </c>
      <c r="H476" s="13">
        <f t="shared" si="96"/>
        <v>383.9782168945772</v>
      </c>
      <c r="I476" s="13">
        <f t="shared" si="96"/>
        <v>284.00932384492705</v>
      </c>
      <c r="J476" s="13">
        <f t="shared" si="96"/>
        <v>57.514313717625072</v>
      </c>
      <c r="K476" s="13">
        <f t="shared" si="96"/>
        <v>3.3170395369497969</v>
      </c>
      <c r="L476" s="13">
        <f t="shared" si="95"/>
        <v>1328.5651090096619</v>
      </c>
      <c r="M476" s="3">
        <v>0</v>
      </c>
      <c r="N476" s="3">
        <f t="shared" si="92"/>
        <v>324.74627604844676</v>
      </c>
      <c r="O476" s="3">
        <f t="shared" si="88"/>
        <v>383.97827042295415</v>
      </c>
      <c r="P476" s="3">
        <f t="shared" si="89"/>
        <v>284.00933338443843</v>
      </c>
      <c r="Q476" s="3">
        <f t="shared" si="90"/>
        <v>57.514313718346223</v>
      </c>
      <c r="R476" s="3">
        <f t="shared" si="91"/>
        <v>3.3170395369497969</v>
      </c>
      <c r="S476" s="3">
        <f t="shared" si="93"/>
        <v>1328.5652331111355</v>
      </c>
    </row>
    <row r="477" spans="5:19" x14ac:dyDescent="0.25">
      <c r="E477" s="4">
        <f t="shared" si="94"/>
        <v>2221</v>
      </c>
      <c r="F477" s="5">
        <f>F476*SUM(economy!Z267:AB267)/SUM(economy!Z266:AB266)</f>
        <v>27733.983405822179</v>
      </c>
      <c r="G477" s="13">
        <f t="shared" si="96"/>
        <v>326.44005103756353</v>
      </c>
      <c r="H477" s="13">
        <f t="shared" si="96"/>
        <v>385.52778291144017</v>
      </c>
      <c r="I477" s="13">
        <f t="shared" si="96"/>
        <v>284.36661829482051</v>
      </c>
      <c r="J477" s="13">
        <f t="shared" si="96"/>
        <v>57.486078756940074</v>
      </c>
      <c r="K477" s="13">
        <f t="shared" si="96"/>
        <v>3.3148369647779923</v>
      </c>
      <c r="L477" s="13">
        <f t="shared" si="95"/>
        <v>1332.1353679655422</v>
      </c>
      <c r="M477" s="3">
        <v>0</v>
      </c>
      <c r="N477" s="3">
        <f t="shared" si="92"/>
        <v>326.4401120704274</v>
      </c>
      <c r="O477" s="3">
        <f t="shared" si="88"/>
        <v>385.52783629255896</v>
      </c>
      <c r="P477" s="3">
        <f t="shared" si="89"/>
        <v>284.36662770628669</v>
      </c>
      <c r="Q477" s="3">
        <f t="shared" si="90"/>
        <v>57.486078757620028</v>
      </c>
      <c r="R477" s="3">
        <f t="shared" si="91"/>
        <v>3.3148369647779923</v>
      </c>
      <c r="S477" s="3">
        <f t="shared" si="93"/>
        <v>1332.135491791671</v>
      </c>
    </row>
    <row r="478" spans="5:19" x14ac:dyDescent="0.25">
      <c r="E478" s="4">
        <f t="shared" si="94"/>
        <v>2222</v>
      </c>
      <c r="F478" s="5">
        <f>F477*SUM(economy!Z268:AB268)/SUM(economy!Z267:AB267)</f>
        <v>27714.968043922618</v>
      </c>
      <c r="G478" s="13">
        <f t="shared" si="96"/>
        <v>328.13273547078273</v>
      </c>
      <c r="H478" s="13">
        <f t="shared" si="96"/>
        <v>387.07131435084199</v>
      </c>
      <c r="I478" s="13">
        <f t="shared" si="96"/>
        <v>284.71628223852207</v>
      </c>
      <c r="J478" s="13">
        <f t="shared" si="96"/>
        <v>57.457242177020404</v>
      </c>
      <c r="K478" s="13">
        <f t="shared" si="96"/>
        <v>3.3126151997167685</v>
      </c>
      <c r="L478" s="13">
        <f t="shared" si="95"/>
        <v>1335.6901894368839</v>
      </c>
      <c r="M478" s="3">
        <v>0</v>
      </c>
      <c r="N478" s="3">
        <f t="shared" si="92"/>
        <v>328.1327965036466</v>
      </c>
      <c r="O478" s="3">
        <f t="shared" si="88"/>
        <v>387.07136758510768</v>
      </c>
      <c r="P478" s="3">
        <f t="shared" si="89"/>
        <v>284.71629152366171</v>
      </c>
      <c r="Q478" s="3">
        <f t="shared" si="90"/>
        <v>57.457242177661513</v>
      </c>
      <c r="R478" s="3">
        <f t="shared" si="91"/>
        <v>3.3126151997167685</v>
      </c>
      <c r="S478" s="3">
        <f t="shared" si="93"/>
        <v>1335.6903129897942</v>
      </c>
    </row>
    <row r="479" spans="5:19" x14ac:dyDescent="0.25">
      <c r="E479" s="4">
        <f t="shared" si="94"/>
        <v>2223</v>
      </c>
      <c r="F479" s="5">
        <f>F478*SUM(economy!Z269:AB269)/SUM(economy!Z268:AB268)</f>
        <v>27695.810725533083</v>
      </c>
      <c r="G479" s="13">
        <f t="shared" si="96"/>
        <v>329.82425934200808</v>
      </c>
      <c r="H479" s="13">
        <f t="shared" si="96"/>
        <v>388.60881400911268</v>
      </c>
      <c r="I479" s="13">
        <f t="shared" si="96"/>
        <v>285.05839600942858</v>
      </c>
      <c r="J479" s="13">
        <f t="shared" si="96"/>
        <v>57.427821090265311</v>
      </c>
      <c r="K479" s="13">
        <f t="shared" si="96"/>
        <v>3.3103748910931734</v>
      </c>
      <c r="L479" s="13">
        <f t="shared" si="95"/>
        <v>1339.229665341908</v>
      </c>
      <c r="M479" s="3">
        <v>0</v>
      </c>
      <c r="N479" s="3">
        <f t="shared" si="92"/>
        <v>329.82432037487195</v>
      </c>
      <c r="O479" s="3">
        <f t="shared" si="88"/>
        <v>388.60886709692932</v>
      </c>
      <c r="P479" s="3">
        <f t="shared" si="89"/>
        <v>285.05840516993732</v>
      </c>
      <c r="Q479" s="3">
        <f t="shared" si="90"/>
        <v>57.427821090869791</v>
      </c>
      <c r="R479" s="3">
        <f t="shared" si="91"/>
        <v>3.3103748910931734</v>
      </c>
      <c r="S479" s="3">
        <f t="shared" si="93"/>
        <v>1339.2297886237018</v>
      </c>
    </row>
    <row r="480" spans="5:19" x14ac:dyDescent="0.25">
      <c r="E480" s="4">
        <f t="shared" si="94"/>
        <v>2224</v>
      </c>
      <c r="F480" s="5">
        <f>F479*SUM(economy!Z270:AB270)/SUM(economy!Z269:AB269)</f>
        <v>27676.516376976237</v>
      </c>
      <c r="G480" s="13">
        <f t="shared" si="96"/>
        <v>331.51461398722842</v>
      </c>
      <c r="H480" s="13">
        <f t="shared" si="96"/>
        <v>390.1402851506146</v>
      </c>
      <c r="I480" s="13">
        <f t="shared" si="96"/>
        <v>285.39303962381285</v>
      </c>
      <c r="J480" s="13">
        <f t="shared" si="96"/>
        <v>57.397832226152843</v>
      </c>
      <c r="K480" s="13">
        <f t="shared" si="96"/>
        <v>3.308116670606517</v>
      </c>
      <c r="L480" s="13">
        <f t="shared" si="95"/>
        <v>1342.7538876584151</v>
      </c>
      <c r="M480" s="3">
        <v>0</v>
      </c>
      <c r="N480" s="3">
        <f t="shared" si="92"/>
        <v>331.51467502009228</v>
      </c>
      <c r="O480" s="3">
        <f t="shared" si="88"/>
        <v>390.14033809238509</v>
      </c>
      <c r="P480" s="3">
        <f t="shared" si="89"/>
        <v>285.39304866136359</v>
      </c>
      <c r="Q480" s="3">
        <f t="shared" si="90"/>
        <v>57.397832226722791</v>
      </c>
      <c r="R480" s="3">
        <f t="shared" si="91"/>
        <v>3.308116670606517</v>
      </c>
      <c r="S480" s="3">
        <f t="shared" si="93"/>
        <v>1342.7540106711704</v>
      </c>
    </row>
    <row r="481" spans="5:19" x14ac:dyDescent="0.25">
      <c r="E481" s="4">
        <f t="shared" si="94"/>
        <v>2225</v>
      </c>
      <c r="F481" s="5">
        <f>F480*SUM(economy!Z271:AB271)/SUM(economy!Z270:AB270)</f>
        <v>27657.089787338555</v>
      </c>
      <c r="G481" s="13">
        <f t="shared" si="96"/>
        <v>333.20379104310018</v>
      </c>
      <c r="H481" s="13">
        <f t="shared" si="96"/>
        <v>391.66573149329531</v>
      </c>
      <c r="I481" s="13">
        <f t="shared" si="96"/>
        <v>285.7202927640248</v>
      </c>
      <c r="J481" s="13">
        <f t="shared" si="96"/>
        <v>57.367291936665445</v>
      </c>
      <c r="K481" s="13">
        <f t="shared" si="96"/>
        <v>3.3058411526845539</v>
      </c>
      <c r="L481" s="13">
        <f t="shared" si="95"/>
        <v>1346.2629483897701</v>
      </c>
      <c r="M481" s="3">
        <v>0</v>
      </c>
      <c r="N481" s="3">
        <f t="shared" si="92"/>
        <v>333.20385207596405</v>
      </c>
      <c r="O481" s="3">
        <f t="shared" si="88"/>
        <v>391.66578428942142</v>
      </c>
      <c r="P481" s="3">
        <f t="shared" si="89"/>
        <v>285.72030168026799</v>
      </c>
      <c r="Q481" s="3">
        <f t="shared" si="90"/>
        <v>57.367291937202836</v>
      </c>
      <c r="R481" s="3">
        <f t="shared" si="91"/>
        <v>3.3058411526845539</v>
      </c>
      <c r="S481" s="3">
        <f t="shared" si="93"/>
        <v>1346.2630711355409</v>
      </c>
    </row>
    <row r="482" spans="5:19" x14ac:dyDescent="0.25">
      <c r="E482" s="4">
        <f t="shared" si="94"/>
        <v>2226</v>
      </c>
      <c r="F482" s="5">
        <f>F481*SUM(economy!Z272:AB272)/SUM(economy!Z271:AB271)</f>
        <v>27637.535611353072</v>
      </c>
      <c r="G482" s="13">
        <f t="shared" si="96"/>
        <v>334.89178243857157</v>
      </c>
      <c r="H482" s="13">
        <f t="shared" si="96"/>
        <v>393.18515719455354</v>
      </c>
      <c r="I482" s="13">
        <f t="shared" si="96"/>
        <v>286.04023476235591</v>
      </c>
      <c r="J482" s="13">
        <f t="shared" si="96"/>
        <v>57.336216201747568</v>
      </c>
      <c r="K482" s="13">
        <f t="shared" si="96"/>
        <v>3.3035489348362947</v>
      </c>
      <c r="L482" s="13">
        <f t="shared" si="95"/>
        <v>1349.756939532065</v>
      </c>
      <c r="M482" s="3">
        <v>0</v>
      </c>
      <c r="N482" s="3">
        <f t="shared" si="92"/>
        <v>334.89184347143544</v>
      </c>
      <c r="O482" s="3">
        <f t="shared" si="88"/>
        <v>393.18520984543591</v>
      </c>
      <c r="P482" s="3">
        <f t="shared" si="89"/>
        <v>286.04024355891988</v>
      </c>
      <c r="Q482" s="3">
        <f t="shared" si="90"/>
        <v>57.336216202254256</v>
      </c>
      <c r="R482" s="3">
        <f t="shared" si="91"/>
        <v>3.3035489348362947</v>
      </c>
      <c r="S482" s="3">
        <f t="shared" si="93"/>
        <v>1349.7570620128818</v>
      </c>
    </row>
    <row r="483" spans="5:19" x14ac:dyDescent="0.25">
      <c r="E483" s="4">
        <f t="shared" si="94"/>
        <v>2227</v>
      </c>
      <c r="F483" s="5">
        <f>F482*SUM(economy!Z273:AB273)/SUM(economy!Z272:AB272)</f>
        <v>27617.858372250565</v>
      </c>
      <c r="G483" s="13">
        <f t="shared" si="96"/>
        <v>336.57858038668229</v>
      </c>
      <c r="H483" s="13">
        <f t="shared" si="96"/>
        <v>394.69856683741511</v>
      </c>
      <c r="I483" s="13">
        <f t="shared" si="96"/>
        <v>286.35294458555347</v>
      </c>
      <c r="J483" s="13">
        <f t="shared" si="96"/>
        <v>57.304620634789835</v>
      </c>
      <c r="K483" s="13">
        <f t="shared" si="96"/>
        <v>3.3012405980013417</v>
      </c>
      <c r="L483" s="13">
        <f t="shared" si="95"/>
        <v>1353.2359530424421</v>
      </c>
      <c r="M483" s="3">
        <v>0</v>
      </c>
      <c r="N483" s="3">
        <f t="shared" si="92"/>
        <v>336.57864141954616</v>
      </c>
      <c r="O483" s="3">
        <f t="shared" si="88"/>
        <v>394.69861934345334</v>
      </c>
      <c r="P483" s="3">
        <f t="shared" si="89"/>
        <v>286.35295326404457</v>
      </c>
      <c r="Q483" s="3">
        <f t="shared" si="90"/>
        <v>57.304620635267582</v>
      </c>
      <c r="R483" s="3">
        <f t="shared" si="91"/>
        <v>3.3012405980013417</v>
      </c>
      <c r="S483" s="3">
        <f t="shared" si="93"/>
        <v>1353.2360752603131</v>
      </c>
    </row>
    <row r="484" spans="5:19" x14ac:dyDescent="0.25">
      <c r="E484" s="4">
        <f t="shared" si="94"/>
        <v>2228</v>
      </c>
      <c r="F484" s="5">
        <f>F483*SUM(economy!Z274:AB274)/SUM(economy!Z273:AB273)</f>
        <v>27598.062464578299</v>
      </c>
      <c r="G484" s="13">
        <f t="shared" si="96"/>
        <v>338.26417737653799</v>
      </c>
      <c r="H484" s="13">
        <f t="shared" si="96"/>
        <v>396.20596541701434</v>
      </c>
      <c r="I484" s="13">
        <f t="shared" si="96"/>
        <v>286.65850081997075</v>
      </c>
      <c r="J484" s="13">
        <f t="shared" si="96"/>
        <v>57.272520488134589</v>
      </c>
      <c r="K484" s="13">
        <f t="shared" si="96"/>
        <v>3.2989167068956275</v>
      </c>
      <c r="L484" s="13">
        <f t="shared" si="95"/>
        <v>1356.7000808085534</v>
      </c>
      <c r="M484" s="3">
        <v>0</v>
      </c>
      <c r="N484" s="3">
        <f t="shared" si="92"/>
        <v>338.26423840940186</v>
      </c>
      <c r="O484" s="3">
        <f t="shared" si="88"/>
        <v>396.20601777860691</v>
      </c>
      <c r="P484" s="3">
        <f t="shared" si="89"/>
        <v>286.65850938197377</v>
      </c>
      <c r="Q484" s="3">
        <f t="shared" si="90"/>
        <v>57.272520488585045</v>
      </c>
      <c r="R484" s="3">
        <f t="shared" si="91"/>
        <v>3.2989167068956275</v>
      </c>
      <c r="S484" s="3">
        <f t="shared" si="93"/>
        <v>1356.7002027654632</v>
      </c>
    </row>
    <row r="485" spans="5:19" x14ac:dyDescent="0.25">
      <c r="E485" s="4">
        <f t="shared" si="94"/>
        <v>2229</v>
      </c>
      <c r="F485" s="5">
        <f>F484*SUM(economy!Z275:AB275)/SUM(economy!Z274:AB274)</f>
        <v>27578.152156985969</v>
      </c>
      <c r="G485" s="13">
        <f t="shared" si="96"/>
        <v>339.94856616545593</v>
      </c>
      <c r="H485" s="13">
        <f t="shared" si="96"/>
        <v>397.70735832737722</v>
      </c>
      <c r="I485" s="13">
        <f t="shared" si="96"/>
        <v>286.95698165734035</v>
      </c>
      <c r="J485" s="13">
        <f t="shared" si="96"/>
        <v>57.23993065859775</v>
      </c>
      <c r="K485" s="13">
        <f t="shared" si="96"/>
        <v>3.296577810353452</v>
      </c>
      <c r="L485" s="13">
        <f t="shared" si="95"/>
        <v>1360.1494146191249</v>
      </c>
      <c r="M485" s="3">
        <v>0</v>
      </c>
      <c r="N485" s="3">
        <f t="shared" si="92"/>
        <v>339.9486271983198</v>
      </c>
      <c r="O485" s="3">
        <f t="shared" si="88"/>
        <v>397.70741054492152</v>
      </c>
      <c r="P485" s="3">
        <f t="shared" si="89"/>
        <v>286.95699010441888</v>
      </c>
      <c r="Q485" s="3">
        <f t="shared" si="90"/>
        <v>57.23993065902247</v>
      </c>
      <c r="R485" s="3">
        <f t="shared" si="91"/>
        <v>3.296577810353452</v>
      </c>
      <c r="S485" s="3">
        <f t="shared" si="93"/>
        <v>1360.1495363170363</v>
      </c>
    </row>
    <row r="486" spans="5:19" x14ac:dyDescent="0.25">
      <c r="E486" s="4">
        <f t="shared" si="94"/>
        <v>2230</v>
      </c>
      <c r="F486" s="5">
        <f>F485*SUM(economy!Z276:AB276)/SUM(economy!Z275:AB275)</f>
        <v>27558.131594977884</v>
      </c>
      <c r="G486" s="13">
        <f t="shared" si="96"/>
        <v>341.63173977128139</v>
      </c>
      <c r="H486" s="13">
        <f t="shared" si="96"/>
        <v>399.20275134850294</v>
      </c>
      <c r="I486" s="13">
        <f t="shared" si="96"/>
        <v>287.24846488115668</v>
      </c>
      <c r="J486" s="13">
        <f t="shared" si="96"/>
        <v>57.206865693002172</v>
      </c>
      <c r="K486" s="13">
        <f t="shared" si="96"/>
        <v>3.2942244416657345</v>
      </c>
      <c r="L486" s="13">
        <f t="shared" si="95"/>
        <v>1363.584046135609</v>
      </c>
      <c r="M486" s="3">
        <v>0</v>
      </c>
      <c r="N486" s="3">
        <f t="shared" si="92"/>
        <v>341.63180080414526</v>
      </c>
      <c r="O486" s="3">
        <f t="shared" si="88"/>
        <v>399.20280342239516</v>
      </c>
      <c r="P486" s="3">
        <f t="shared" si="89"/>
        <v>287.24847321485333</v>
      </c>
      <c r="Q486" s="3">
        <f t="shared" si="90"/>
        <v>57.206865693402627</v>
      </c>
      <c r="R486" s="3">
        <f t="shared" si="91"/>
        <v>3.2942244416657345</v>
      </c>
      <c r="S486" s="3">
        <f t="shared" si="93"/>
        <v>1363.5841675764625</v>
      </c>
    </row>
    <row r="487" spans="5:19" x14ac:dyDescent="0.25">
      <c r="E487" s="4">
        <f t="shared" si="94"/>
        <v>2231</v>
      </c>
      <c r="F487" s="5">
        <f>F486*SUM(economy!Z277:AB277)/SUM(economy!Z276:AB276)</f>
        <v>27538.004803630756</v>
      </c>
      <c r="G487" s="13">
        <f t="shared" ref="G487:K502" si="97">G486*(1-G$5)+G$4*$F486*$L$4/1000</f>
        <v>343.31369146487157</v>
      </c>
      <c r="H487" s="13">
        <f t="shared" si="97"/>
        <v>400.69215063373878</v>
      </c>
      <c r="I487" s="13">
        <f t="shared" si="97"/>
        <v>287.53302785365503</v>
      </c>
      <c r="J487" s="13">
        <f t="shared" si="97"/>
        <v>57.173339793718007</v>
      </c>
      <c r="K487" s="13">
        <f t="shared" si="97"/>
        <v>3.2918571189143835</v>
      </c>
      <c r="L487" s="13">
        <f t="shared" si="95"/>
        <v>1367.0040668648978</v>
      </c>
      <c r="M487" s="3">
        <v>0</v>
      </c>
      <c r="N487" s="3">
        <f t="shared" si="92"/>
        <v>343.31375249773544</v>
      </c>
      <c r="O487" s="3">
        <f t="shared" si="88"/>
        <v>400.69220256437416</v>
      </c>
      <c r="P487" s="3">
        <f t="shared" si="89"/>
        <v>287.53303607549168</v>
      </c>
      <c r="Q487" s="3">
        <f t="shared" si="90"/>
        <v>57.173339794095583</v>
      </c>
      <c r="R487" s="3">
        <f t="shared" si="91"/>
        <v>3.2918571189143835</v>
      </c>
      <c r="S487" s="3">
        <f t="shared" si="93"/>
        <v>1367.0041880506112</v>
      </c>
    </row>
    <row r="488" spans="5:19" x14ac:dyDescent="0.25">
      <c r="E488" s="4">
        <f t="shared" si="94"/>
        <v>2232</v>
      </c>
      <c r="F488" s="5">
        <f>F487*SUM(economy!Z278:AB278)/SUM(economy!Z277:AB277)</f>
        <v>27517.77569027722</v>
      </c>
      <c r="G488" s="13">
        <f t="shared" si="97"/>
        <v>344.99441476274575</v>
      </c>
      <c r="H488" s="13">
        <f t="shared" si="97"/>
        <v>402.17556269744563</v>
      </c>
      <c r="I488" s="13">
        <f t="shared" si="97"/>
        <v>287.81074750337342</v>
      </c>
      <c r="J488" s="13">
        <f t="shared" si="97"/>
        <v>57.139366824205503</v>
      </c>
      <c r="K488" s="13">
        <f t="shared" si="97"/>
        <v>3.2894763453026989</v>
      </c>
      <c r="L488" s="13">
        <f t="shared" si="95"/>
        <v>1370.4095681330732</v>
      </c>
      <c r="M488" s="3">
        <v>0</v>
      </c>
      <c r="N488" s="3">
        <f t="shared" si="92"/>
        <v>344.99447579560962</v>
      </c>
      <c r="O488" s="3">
        <f t="shared" si="88"/>
        <v>402.17561448521826</v>
      </c>
      <c r="P488" s="3">
        <f t="shared" si="89"/>
        <v>287.81075561485153</v>
      </c>
      <c r="Q488" s="3">
        <f t="shared" si="90"/>
        <v>57.139366824561506</v>
      </c>
      <c r="R488" s="3">
        <f t="shared" si="91"/>
        <v>3.2894763453026989</v>
      </c>
      <c r="S488" s="3">
        <f t="shared" si="93"/>
        <v>1370.4096890655437</v>
      </c>
    </row>
    <row r="489" spans="5:19" x14ac:dyDescent="0.25">
      <c r="E489" s="4">
        <f t="shared" si="94"/>
        <v>2233</v>
      </c>
      <c r="F489" s="5">
        <f>F488*SUM(economy!Z279:AB279)/SUM(economy!Z278:AB278)</f>
        <v>27497.448047153532</v>
      </c>
      <c r="G489" s="13">
        <f t="shared" si="97"/>
        <v>346.67390341989881</v>
      </c>
      <c r="H489" s="13">
        <f t="shared" si="97"/>
        <v>403.65299440294876</v>
      </c>
      <c r="I489" s="13">
        <f t="shared" si="97"/>
        <v>288.08170031328484</v>
      </c>
      <c r="J489" s="13">
        <f t="shared" si="97"/>
        <v>57.104960314556109</v>
      </c>
      <c r="K489" s="13">
        <f t="shared" si="97"/>
        <v>3.2870826094817556</v>
      </c>
      <c r="L489" s="13">
        <f t="shared" si="95"/>
        <v>1373.8006410601702</v>
      </c>
      <c r="M489" s="3">
        <v>0</v>
      </c>
      <c r="N489" s="3">
        <f t="shared" si="92"/>
        <v>346.67396445276268</v>
      </c>
      <c r="O489" s="3">
        <f t="shared" si="88"/>
        <v>403.65304604825167</v>
      </c>
      <c r="P489" s="3">
        <f t="shared" si="89"/>
        <v>288.08170831588569</v>
      </c>
      <c r="Q489" s="3">
        <f t="shared" si="90"/>
        <v>57.104960314891777</v>
      </c>
      <c r="R489" s="3">
        <f t="shared" si="91"/>
        <v>3.2870826094817556</v>
      </c>
      <c r="S489" s="3">
        <f t="shared" si="93"/>
        <v>1373.8007617412736</v>
      </c>
    </row>
    <row r="490" spans="5:19" x14ac:dyDescent="0.25">
      <c r="E490" s="4">
        <f t="shared" si="94"/>
        <v>2234</v>
      </c>
      <c r="F490" s="5">
        <f>F489*SUM(economy!Z280:AB280)/SUM(economy!Z279:AB279)</f>
        <v>27477.025554012089</v>
      </c>
      <c r="G490" s="13">
        <f t="shared" si="97"/>
        <v>348.35215142277673</v>
      </c>
      <c r="H490" s="13">
        <f t="shared" si="97"/>
        <v>405.12445295077083</v>
      </c>
      <c r="I490" s="13">
        <f t="shared" si="97"/>
        <v>288.3459623094862</v>
      </c>
      <c r="J490" s="13">
        <f t="shared" si="97"/>
        <v>57.070133467027844</v>
      </c>
      <c r="K490" s="13">
        <f t="shared" si="97"/>
        <v>3.2846763858726744</v>
      </c>
      <c r="L490" s="13">
        <f t="shared" si="95"/>
        <v>1377.1773765359342</v>
      </c>
      <c r="M490" s="3">
        <v>0</v>
      </c>
      <c r="N490" s="3">
        <f t="shared" si="92"/>
        <v>348.3522124556406</v>
      </c>
      <c r="O490" s="3">
        <f t="shared" si="88"/>
        <v>405.12450445399594</v>
      </c>
      <c r="P490" s="3">
        <f t="shared" si="89"/>
        <v>288.34597020467123</v>
      </c>
      <c r="Q490" s="3">
        <f t="shared" si="90"/>
        <v>57.070133467344334</v>
      </c>
      <c r="R490" s="3">
        <f t="shared" si="91"/>
        <v>3.2846763858726744</v>
      </c>
      <c r="S490" s="3">
        <f t="shared" si="93"/>
        <v>1377.1774969675246</v>
      </c>
    </row>
    <row r="491" spans="5:19" x14ac:dyDescent="0.25">
      <c r="E491" s="4">
        <f t="shared" si="94"/>
        <v>2235</v>
      </c>
      <c r="F491" s="5">
        <f>F490*SUM(economy!Z281:AB281)/SUM(economy!Z280:AB280)</f>
        <v>27456.511780697925</v>
      </c>
      <c r="G491" s="13">
        <f t="shared" si="97"/>
        <v>350.02915298241129</v>
      </c>
      <c r="H491" s="13">
        <f t="shared" si="97"/>
        <v>406.58994586714221</v>
      </c>
      <c r="I491" s="13">
        <f t="shared" si="97"/>
        <v>288.60360905043217</v>
      </c>
      <c r="J491" s="13">
        <f t="shared" si="97"/>
        <v>57.034899161571055</v>
      </c>
      <c r="K491" s="13">
        <f t="shared" si="97"/>
        <v>3.2822581349847391</v>
      </c>
      <c r="L491" s="13">
        <f t="shared" si="95"/>
        <v>1380.5398651965413</v>
      </c>
      <c r="M491" s="3">
        <v>0</v>
      </c>
      <c r="N491" s="3">
        <f t="shared" si="92"/>
        <v>350.02921401527516</v>
      </c>
      <c r="O491" s="3">
        <f t="shared" si="88"/>
        <v>406.58999722868043</v>
      </c>
      <c r="P491" s="3">
        <f t="shared" si="89"/>
        <v>288.60361683964317</v>
      </c>
      <c r="Q491" s="3">
        <f t="shared" si="90"/>
        <v>57.034899161869468</v>
      </c>
      <c r="R491" s="3">
        <f t="shared" si="91"/>
        <v>3.2822581349847391</v>
      </c>
      <c r="S491" s="3">
        <f t="shared" si="93"/>
        <v>1380.5399853804527</v>
      </c>
    </row>
    <row r="492" spans="5:19" x14ac:dyDescent="0.25">
      <c r="E492" s="4">
        <f t="shared" si="94"/>
        <v>2236</v>
      </c>
      <c r="F492" s="5">
        <f>F491*SUM(economy!Z282:AB282)/SUM(economy!Z281:AB281)</f>
        <v>27435.910189688562</v>
      </c>
      <c r="G492" s="13">
        <f t="shared" si="97"/>
        <v>351.70490252771208</v>
      </c>
      <c r="H492" s="13">
        <f t="shared" si="97"/>
        <v>408.04948099278516</v>
      </c>
      <c r="I492" s="13">
        <f t="shared" si="97"/>
        <v>288.85471561669988</v>
      </c>
      <c r="J492" s="13">
        <f t="shared" si="97"/>
        <v>56.999269961340914</v>
      </c>
      <c r="K492" s="13">
        <f t="shared" si="97"/>
        <v>3.2798283037293072</v>
      </c>
      <c r="L492" s="13">
        <f t="shared" si="95"/>
        <v>1383.8881974022672</v>
      </c>
      <c r="M492" s="3">
        <v>0</v>
      </c>
      <c r="N492" s="3">
        <f t="shared" si="92"/>
        <v>351.70496356057595</v>
      </c>
      <c r="O492" s="3">
        <f t="shared" si="88"/>
        <v>408.04953221302628</v>
      </c>
      <c r="P492" s="3">
        <f t="shared" si="89"/>
        <v>288.85472330135929</v>
      </c>
      <c r="Q492" s="3">
        <f t="shared" si="90"/>
        <v>56.999269961622275</v>
      </c>
      <c r="R492" s="3">
        <f t="shared" si="91"/>
        <v>3.2798283037293072</v>
      </c>
      <c r="S492" s="3">
        <f t="shared" si="93"/>
        <v>1383.8883173403131</v>
      </c>
    </row>
    <row r="493" spans="5:19" x14ac:dyDescent="0.25">
      <c r="E493" s="4">
        <f t="shared" si="94"/>
        <v>2237</v>
      </c>
      <c r="F493" s="5">
        <f>F492*SUM(economy!Z283:AB283)/SUM(economy!Z282:AB282)</f>
        <v>27415.22413859794</v>
      </c>
      <c r="G493" s="13">
        <f t="shared" si="97"/>
        <v>353.37939469891376</v>
      </c>
      <c r="H493" s="13">
        <f t="shared" si="97"/>
        <v>409.50306647196714</v>
      </c>
      <c r="I493" s="13">
        <f t="shared" si="97"/>
        <v>289.0993566012732</v>
      </c>
      <c r="J493" s="13">
        <f t="shared" si="97"/>
        <v>56.96325811819311</v>
      </c>
      <c r="K493" s="13">
        <f t="shared" si="97"/>
        <v>3.2773873257294497</v>
      </c>
      <c r="L493" s="13">
        <f t="shared" si="95"/>
        <v>1387.2224632160767</v>
      </c>
      <c r="M493" s="3">
        <v>0</v>
      </c>
      <c r="N493" s="3">
        <f t="shared" si="92"/>
        <v>353.37945573177763</v>
      </c>
      <c r="O493" s="3">
        <f t="shared" si="88"/>
        <v>409.50311755129985</v>
      </c>
      <c r="P493" s="3">
        <f t="shared" si="89"/>
        <v>289.09936418278437</v>
      </c>
      <c r="Q493" s="3">
        <f t="shared" si="90"/>
        <v>56.963258118458398</v>
      </c>
      <c r="R493" s="3">
        <f t="shared" si="91"/>
        <v>3.2773873257294497</v>
      </c>
      <c r="S493" s="3">
        <f t="shared" si="93"/>
        <v>1387.2225829100498</v>
      </c>
    </row>
    <row r="494" spans="5:19" x14ac:dyDescent="0.25">
      <c r="E494" s="4">
        <f t="shared" si="94"/>
        <v>2238</v>
      </c>
      <c r="F494" s="5">
        <f>F493*SUM(economy!Z284:AB284)/SUM(economy!Z283:AB283)</f>
        <v>27394.456882642637</v>
      </c>
      <c r="G494" s="13">
        <f t="shared" si="97"/>
        <v>355.0526243411756</v>
      </c>
      <c r="H494" s="13">
        <f t="shared" si="97"/>
        <v>410.95071074181942</v>
      </c>
      <c r="I494" s="13">
        <f t="shared" si="97"/>
        <v>289.33760610033323</v>
      </c>
      <c r="J494" s="13">
        <f t="shared" si="97"/>
        <v>56.926875578159475</v>
      </c>
      <c r="K494" s="13">
        <f t="shared" si="97"/>
        <v>3.2749356216253114</v>
      </c>
      <c r="L494" s="13">
        <f t="shared" si="95"/>
        <v>1390.5427523831129</v>
      </c>
      <c r="M494" s="3">
        <v>0</v>
      </c>
      <c r="N494" s="3">
        <f t="shared" si="92"/>
        <v>355.05268537403947</v>
      </c>
      <c r="O494" s="3">
        <f t="shared" si="88"/>
        <v>410.95076168063139</v>
      </c>
      <c r="P494" s="3">
        <f t="shared" si="89"/>
        <v>289.3376135800807</v>
      </c>
      <c r="Q494" s="3">
        <f t="shared" si="90"/>
        <v>56.926875578409607</v>
      </c>
      <c r="R494" s="3">
        <f t="shared" si="91"/>
        <v>3.2749356216253114</v>
      </c>
      <c r="S494" s="3">
        <f t="shared" si="93"/>
        <v>1390.5428718347864</v>
      </c>
    </row>
    <row r="495" spans="5:19" x14ac:dyDescent="0.25">
      <c r="E495" s="4">
        <f t="shared" si="94"/>
        <v>2239</v>
      </c>
      <c r="F495" s="5">
        <f>F494*SUM(economy!Z285:AB285)/SUM(economy!Z284:AB284)</f>
        <v>27373.611577072119</v>
      </c>
      <c r="G495" s="13">
        <f t="shared" si="97"/>
        <v>356.7245864983322</v>
      </c>
      <c r="H495" s="13">
        <f t="shared" si="97"/>
        <v>412.39242252191656</v>
      </c>
      <c r="I495" s="13">
        <f t="shared" si="97"/>
        <v>289.56953770454322</v>
      </c>
      <c r="J495" s="13">
        <f t="shared" si="97"/>
        <v>56.890133986900288</v>
      </c>
      <c r="K495" s="13">
        <f t="shared" si="97"/>
        <v>3.2724735993751057</v>
      </c>
      <c r="L495" s="13">
        <f t="shared" si="95"/>
        <v>1393.8491543110677</v>
      </c>
      <c r="M495" s="3">
        <v>0</v>
      </c>
      <c r="N495" s="3">
        <f t="shared" si="92"/>
        <v>356.72464753119607</v>
      </c>
      <c r="O495" s="3">
        <f t="shared" si="88"/>
        <v>412.39247332059432</v>
      </c>
      <c r="P495" s="3">
        <f t="shared" si="89"/>
        <v>289.56954508389293</v>
      </c>
      <c r="Q495" s="3">
        <f t="shared" si="90"/>
        <v>56.890133987136124</v>
      </c>
      <c r="R495" s="3">
        <f t="shared" si="91"/>
        <v>3.2724735993751057</v>
      </c>
      <c r="S495" s="3">
        <f t="shared" si="93"/>
        <v>1393.8492735221946</v>
      </c>
    </row>
    <row r="496" spans="5:19" x14ac:dyDescent="0.25">
      <c r="E496" s="4">
        <f t="shared" si="94"/>
        <v>2240</v>
      </c>
      <c r="F496" s="5">
        <f>F495*SUM(economy!Z286:AB286)/SUM(economy!Z285:AB285)</f>
        <v>27352.691279560979</v>
      </c>
      <c r="G496" s="13">
        <f t="shared" si="97"/>
        <v>358.39527640679199</v>
      </c>
      <c r="H496" s="13">
        <f t="shared" si="97"/>
        <v>413.82821080411287</v>
      </c>
      <c r="I496" s="13">
        <f t="shared" si="97"/>
        <v>289.79522449081526</v>
      </c>
      <c r="J496" s="13">
        <f t="shared" si="97"/>
        <v>56.853044695130286</v>
      </c>
      <c r="K496" s="13">
        <f t="shared" si="97"/>
        <v>3.2700016545517752</v>
      </c>
      <c r="L496" s="13">
        <f t="shared" si="95"/>
        <v>1397.1417580514023</v>
      </c>
      <c r="M496" s="3">
        <v>0</v>
      </c>
      <c r="N496" s="3">
        <f t="shared" si="92"/>
        <v>358.39533743965586</v>
      </c>
      <c r="O496" s="3">
        <f t="shared" si="88"/>
        <v>413.828261463042</v>
      </c>
      <c r="P496" s="3">
        <f t="shared" si="89"/>
        <v>289.7952317711148</v>
      </c>
      <c r="Q496" s="3">
        <f t="shared" si="90"/>
        <v>56.853044695352651</v>
      </c>
      <c r="R496" s="3">
        <f t="shared" si="91"/>
        <v>3.2700016545517752</v>
      </c>
      <c r="S496" s="3">
        <f t="shared" si="93"/>
        <v>1397.1418770237174</v>
      </c>
    </row>
    <row r="497" spans="5:19" x14ac:dyDescent="0.25">
      <c r="E497" s="4">
        <f t="shared" si="94"/>
        <v>2241</v>
      </c>
      <c r="F497" s="5">
        <f>F496*SUM(economy!Z287:AB287)/SUM(economy!Z286:AB286)</f>
        <v>27331.698952564588</v>
      </c>
      <c r="G497" s="13">
        <f t="shared" si="97"/>
        <v>360.06468948958212</v>
      </c>
      <c r="H497" s="13">
        <f t="shared" si="97"/>
        <v>415.25808484263149</v>
      </c>
      <c r="I497" s="13">
        <f t="shared" si="97"/>
        <v>290.01473901454699</v>
      </c>
      <c r="J497" s="13">
        <f t="shared" si="97"/>
        <v>56.815618764015575</v>
      </c>
      <c r="K497" s="13">
        <f t="shared" si="97"/>
        <v>3.267520170635235</v>
      </c>
      <c r="L497" s="13">
        <f t="shared" si="95"/>
        <v>1400.4206522814115</v>
      </c>
      <c r="M497" s="3">
        <v>0</v>
      </c>
      <c r="N497" s="3">
        <f t="shared" si="92"/>
        <v>360.06475052244599</v>
      </c>
      <c r="O497" s="3">
        <f t="shared" si="88"/>
        <v>415.25813536219636</v>
      </c>
      <c r="P497" s="3">
        <f t="shared" si="89"/>
        <v>290.01474619712587</v>
      </c>
      <c r="Q497" s="3">
        <f t="shared" si="90"/>
        <v>56.815618764225235</v>
      </c>
      <c r="R497" s="3">
        <f t="shared" si="91"/>
        <v>3.267520170635235</v>
      </c>
      <c r="S497" s="3">
        <f t="shared" si="93"/>
        <v>1400.4207710166288</v>
      </c>
    </row>
    <row r="498" spans="5:19" x14ac:dyDescent="0.25">
      <c r="E498" s="4">
        <f t="shared" si="94"/>
        <v>2242</v>
      </c>
      <c r="F498" s="5">
        <f>F497*SUM(economy!Z288:AB288)/SUM(economy!Z287:AB287)</f>
        <v>27310.637465636933</v>
      </c>
      <c r="G498" s="13">
        <f t="shared" si="97"/>
        <v>361.73282135053677</v>
      </c>
      <c r="H498" s="13">
        <f t="shared" si="97"/>
        <v>416.68205414440155</v>
      </c>
      <c r="I498" s="13">
        <f t="shared" si="97"/>
        <v>290.22815330231663</v>
      </c>
      <c r="J498" s="13">
        <f t="shared" si="97"/>
        <v>56.777866970538632</v>
      </c>
      <c r="K498" s="13">
        <f t="shared" si="97"/>
        <v>3.2650295193002226</v>
      </c>
      <c r="L498" s="13">
        <f t="shared" si="95"/>
        <v>1403.6859252870936</v>
      </c>
      <c r="M498" s="3">
        <v>0</v>
      </c>
      <c r="N498" s="3">
        <f t="shared" si="92"/>
        <v>361.73288238340064</v>
      </c>
      <c r="O498" s="3">
        <f t="shared" si="88"/>
        <v>416.68210452498556</v>
      </c>
      <c r="P498" s="3">
        <f t="shared" si="89"/>
        <v>290.22816038848651</v>
      </c>
      <c r="Q498" s="3">
        <f t="shared" si="90"/>
        <v>56.777866970736312</v>
      </c>
      <c r="R498" s="3">
        <f t="shared" si="91"/>
        <v>3.2650295193002226</v>
      </c>
      <c r="S498" s="3">
        <f t="shared" si="93"/>
        <v>1403.6860437869093</v>
      </c>
    </row>
    <row r="499" spans="5:19" x14ac:dyDescent="0.25">
      <c r="E499" s="4">
        <f t="shared" si="94"/>
        <v>2243</v>
      </c>
      <c r="F499" s="5">
        <f>F498*SUM(economy!Z289:AB289)/SUM(economy!Z288:AB288)</f>
        <v>27289.509597711432</v>
      </c>
      <c r="G499" s="13">
        <f t="shared" si="97"/>
        <v>363.3996677686273</v>
      </c>
      <c r="H499" s="13">
        <f t="shared" si="97"/>
        <v>418.10012845964025</v>
      </c>
      <c r="I499" s="13">
        <f t="shared" si="97"/>
        <v>290.43553884502398</v>
      </c>
      <c r="J499" s="13">
        <f t="shared" si="97"/>
        <v>56.739799812828927</v>
      </c>
      <c r="K499" s="13">
        <f t="shared" si="97"/>
        <v>3.2625300606997074</v>
      </c>
      <c r="L499" s="13">
        <f t="shared" si="95"/>
        <v>1406.9376649468202</v>
      </c>
      <c r="M499" s="3">
        <v>0</v>
      </c>
      <c r="N499" s="3">
        <f t="shared" si="92"/>
        <v>363.39972880149116</v>
      </c>
      <c r="O499" s="3">
        <f t="shared" si="88"/>
        <v>418.10017870162574</v>
      </c>
      <c r="P499" s="3">
        <f t="shared" si="89"/>
        <v>290.43554583607897</v>
      </c>
      <c r="Q499" s="3">
        <f t="shared" si="90"/>
        <v>56.739799813015317</v>
      </c>
      <c r="R499" s="3">
        <f t="shared" si="91"/>
        <v>3.2625300606997074</v>
      </c>
      <c r="S499" s="3">
        <f t="shared" si="93"/>
        <v>1406.9377832129107</v>
      </c>
    </row>
    <row r="500" spans="5:19" x14ac:dyDescent="0.25">
      <c r="E500" s="4">
        <f t="shared" si="94"/>
        <v>2244</v>
      </c>
      <c r="F500" s="5">
        <f>F499*SUM(economy!Z290:AB290)/SUM(economy!Z289:AB289)</f>
        <v>27268.318039344325</v>
      </c>
      <c r="G500" s="13">
        <f t="shared" si="97"/>
        <v>365.06522469243129</v>
      </c>
      <c r="H500" s="13">
        <f t="shared" si="97"/>
        <v>419.51231777267412</v>
      </c>
      <c r="I500" s="13">
        <f t="shared" si="97"/>
        <v>290.63696659146632</v>
      </c>
      <c r="J500" s="13">
        <f t="shared" si="97"/>
        <v>56.701427515456693</v>
      </c>
      <c r="K500" s="13">
        <f t="shared" si="97"/>
        <v>3.2600221437438641</v>
      </c>
      <c r="L500" s="13">
        <f t="shared" si="95"/>
        <v>1410.1759587157721</v>
      </c>
      <c r="M500" s="3">
        <v>0</v>
      </c>
      <c r="N500" s="3">
        <f t="shared" si="92"/>
        <v>365.06528572529515</v>
      </c>
      <c r="O500" s="3">
        <f t="shared" si="88"/>
        <v>419.5123678764424</v>
      </c>
      <c r="P500" s="3">
        <f t="shared" si="89"/>
        <v>290.63697348868305</v>
      </c>
      <c r="Q500" s="3">
        <f t="shared" si="90"/>
        <v>56.701427515632432</v>
      </c>
      <c r="R500" s="3">
        <f t="shared" si="91"/>
        <v>3.2600221437438641</v>
      </c>
      <c r="S500" s="3">
        <f t="shared" si="93"/>
        <v>1410.1760767497969</v>
      </c>
    </row>
    <row r="501" spans="5:19" x14ac:dyDescent="0.25">
      <c r="E501" s="4">
        <f t="shared" si="94"/>
        <v>2245</v>
      </c>
      <c r="F501" s="5">
        <f>F500*SUM(economy!Z291:AB291)/SUM(economy!Z290:AB290)</f>
        <v>27247.065394920552</v>
      </c>
      <c r="G501" s="13">
        <f t="shared" si="97"/>
        <v>366.72948823473871</v>
      </c>
      <c r="H501" s="13">
        <f t="shared" si="97"/>
        <v>420.91863229299713</v>
      </c>
      <c r="I501" s="13">
        <f t="shared" si="97"/>
        <v>290.83250694233737</v>
      </c>
      <c r="J501" s="13">
        <f t="shared" si="97"/>
        <v>56.662760034687579</v>
      </c>
      <c r="K501" s="13">
        <f t="shared" si="97"/>
        <v>3.2575061063746058</v>
      </c>
      <c r="L501" s="13">
        <f t="shared" si="95"/>
        <v>1413.4008936111354</v>
      </c>
      <c r="M501" s="3">
        <v>0</v>
      </c>
      <c r="N501" s="3">
        <f t="shared" si="92"/>
        <v>366.72954926760258</v>
      </c>
      <c r="O501" s="3">
        <f t="shared" si="88"/>
        <v>420.91868225892841</v>
      </c>
      <c r="P501" s="3">
        <f t="shared" si="89"/>
        <v>290.83251374697545</v>
      </c>
      <c r="Q501" s="3">
        <f t="shared" si="90"/>
        <v>56.662760034853278</v>
      </c>
      <c r="R501" s="3">
        <f t="shared" si="91"/>
        <v>3.2575061063746058</v>
      </c>
      <c r="S501" s="3">
        <f t="shared" si="93"/>
        <v>1413.4010114147343</v>
      </c>
    </row>
    <row r="502" spans="5:19" x14ac:dyDescent="0.25">
      <c r="E502" s="4">
        <f t="shared" si="94"/>
        <v>2246</v>
      </c>
      <c r="F502" s="5">
        <f>F501*SUM(economy!Z292:AB292)/SUM(economy!Z291:AB291)</f>
        <v>27225.754184822519</v>
      </c>
      <c r="G502" s="13">
        <f t="shared" si="97"/>
        <v>368.39245466729255</v>
      </c>
      <c r="H502" s="13">
        <f t="shared" si="97"/>
        <v>422.31908244655966</v>
      </c>
      <c r="I502" s="13">
        <f t="shared" si="97"/>
        <v>291.02222974463871</v>
      </c>
      <c r="J502" s="13">
        <f t="shared" si="97"/>
        <v>56.623807063696084</v>
      </c>
      <c r="K502" s="13">
        <f t="shared" si="97"/>
        <v>3.2549822758356575</v>
      </c>
      <c r="L502" s="13">
        <f t="shared" si="95"/>
        <v>1416.6125561980227</v>
      </c>
      <c r="M502" s="3">
        <v>0</v>
      </c>
      <c r="N502" s="3">
        <f t="shared" si="92"/>
        <v>368.39251570015642</v>
      </c>
      <c r="O502" s="3">
        <f t="shared" si="88"/>
        <v>422.31913227503321</v>
      </c>
      <c r="P502" s="3">
        <f t="shared" si="89"/>
        <v>291.02223645794072</v>
      </c>
      <c r="Q502" s="3">
        <f t="shared" si="90"/>
        <v>56.623807063852318</v>
      </c>
      <c r="R502" s="3">
        <f t="shared" si="91"/>
        <v>3.2549822758356575</v>
      </c>
      <c r="S502" s="3">
        <f t="shared" si="93"/>
        <v>1416.6126737728182</v>
      </c>
    </row>
    <row r="503" spans="5:19" x14ac:dyDescent="0.25">
      <c r="E503" s="4">
        <f t="shared" si="94"/>
        <v>2247</v>
      </c>
      <c r="F503" s="5">
        <f>F502*SUM(economy!Z293:AB293)/SUM(economy!Z292:AB292)</f>
        <v>27204.386847561658</v>
      </c>
      <c r="G503" s="13">
        <f t="shared" ref="G503:K518" si="98">G502*(1-G$5)+G$4*$F502*$L$4/1000</f>
        <v>370.054120415662</v>
      </c>
      <c r="H503" s="13">
        <f t="shared" si="98"/>
        <v>423.71367886728569</v>
      </c>
      <c r="I503" s="13">
        <f t="shared" si="98"/>
        <v>291.20620428649124</v>
      </c>
      <c r="J503" s="13">
        <f t="shared" si="98"/>
        <v>56.584578037735639</v>
      </c>
      <c r="K503" s="13">
        <f t="shared" si="98"/>
        <v>3.2524509689381835</v>
      </c>
      <c r="L503" s="13">
        <f t="shared" si="95"/>
        <v>1419.8110325761127</v>
      </c>
      <c r="M503" s="3">
        <v>0</v>
      </c>
      <c r="N503" s="3">
        <f t="shared" si="92"/>
        <v>370.05418144852587</v>
      </c>
      <c r="O503" s="3">
        <f t="shared" si="88"/>
        <v>423.71372855867963</v>
      </c>
      <c r="P503" s="3">
        <f t="shared" si="89"/>
        <v>291.20621090968319</v>
      </c>
      <c r="Q503" s="3">
        <f t="shared" si="90"/>
        <v>56.584578037882949</v>
      </c>
      <c r="R503" s="3">
        <f t="shared" si="91"/>
        <v>3.2524509689381835</v>
      </c>
      <c r="S503" s="3">
        <f t="shared" si="93"/>
        <v>1419.8111499237098</v>
      </c>
    </row>
    <row r="504" spans="5:19" x14ac:dyDescent="0.25">
      <c r="E504" s="4">
        <f t="shared" si="94"/>
        <v>2248</v>
      </c>
      <c r="F504" s="5">
        <f>F503*SUM(economy!Z294:AB294)/SUM(economy!Z293:AB293)</f>
        <v>27182.965741872795</v>
      </c>
      <c r="G504" s="13">
        <f t="shared" si="98"/>
        <v>371.71448205424559</v>
      </c>
      <c r="H504" s="13">
        <f t="shared" si="98"/>
        <v>425.1024323888131</v>
      </c>
      <c r="I504" s="13">
        <f t="shared" si="98"/>
        <v>291.3844992923373</v>
      </c>
      <c r="J504" s="13">
        <f t="shared" si="98"/>
        <v>56.545082139263577</v>
      </c>
      <c r="K504" s="13">
        <f t="shared" si="98"/>
        <v>3.2499124923219744</v>
      </c>
      <c r="L504" s="13">
        <f t="shared" si="95"/>
        <v>1422.9964083669815</v>
      </c>
      <c r="M504" s="3">
        <v>0</v>
      </c>
      <c r="N504" s="3">
        <f t="shared" si="92"/>
        <v>371.71454308710946</v>
      </c>
      <c r="O504" s="3">
        <f t="shared" si="88"/>
        <v>425.10248194350453</v>
      </c>
      <c r="P504" s="3">
        <f t="shared" si="89"/>
        <v>291.38450582662864</v>
      </c>
      <c r="Q504" s="3">
        <f t="shared" si="90"/>
        <v>56.545082139402474</v>
      </c>
      <c r="R504" s="3">
        <f t="shared" si="91"/>
        <v>3.2499124923219744</v>
      </c>
      <c r="S504" s="3">
        <f t="shared" si="93"/>
        <v>1422.9965254889671</v>
      </c>
    </row>
    <row r="505" spans="5:19" x14ac:dyDescent="0.25">
      <c r="E505" s="4">
        <f t="shared" si="94"/>
        <v>2249</v>
      </c>
      <c r="F505" s="5">
        <f>F504*SUM(economy!Z295:AB295)/SUM(economy!Z294:AB294)</f>
        <v>27161.493148771522</v>
      </c>
      <c r="G505" s="13">
        <f t="shared" si="98"/>
        <v>373.37353630140217</v>
      </c>
      <c r="H505" s="13">
        <f t="shared" si="98"/>
        <v>426.48535403645371</v>
      </c>
      <c r="I505" s="13">
        <f t="shared" si="98"/>
        <v>291.55718291852122</v>
      </c>
      <c r="J505" s="13">
        <f t="shared" si="98"/>
        <v>56.50532830301912</v>
      </c>
      <c r="K505" s="13">
        <f t="shared" si="98"/>
        <v>3.247367142712188</v>
      </c>
      <c r="L505" s="13">
        <f t="shared" si="95"/>
        <v>1426.1687687021083</v>
      </c>
      <c r="M505" s="3">
        <v>0</v>
      </c>
      <c r="N505" s="3">
        <f t="shared" si="92"/>
        <v>373.37359733426604</v>
      </c>
      <c r="O505" s="3">
        <f t="shared" si="88"/>
        <v>426.48540345481871</v>
      </c>
      <c r="P505" s="3">
        <f t="shared" si="89"/>
        <v>291.55718936510527</v>
      </c>
      <c r="Q505" s="3">
        <f t="shared" si="90"/>
        <v>56.50532830315008</v>
      </c>
      <c r="R505" s="3">
        <f t="shared" si="91"/>
        <v>3.247367142712188</v>
      </c>
      <c r="S505" s="3">
        <f t="shared" si="93"/>
        <v>1426.1688856000524</v>
      </c>
    </row>
    <row r="506" spans="5:19" x14ac:dyDescent="0.25">
      <c r="E506" s="4">
        <f t="shared" si="94"/>
        <v>2250</v>
      </c>
      <c r="F506" s="5">
        <f>F505*SUM(economy!Z296:AB296)/SUM(economy!Z295:AB295)</f>
        <v>27139.971273575014</v>
      </c>
      <c r="G506" s="13">
        <f t="shared" si="98"/>
        <v>375.03128001470748</v>
      </c>
      <c r="H506" s="13">
        <f t="shared" si="98"/>
        <v>427.86245501936804</v>
      </c>
      <c r="I506" s="13">
        <f t="shared" si="98"/>
        <v>291.72432274923881</v>
      </c>
      <c r="J506" s="13">
        <f t="shared" si="98"/>
        <v>56.465325221052758</v>
      </c>
      <c r="K506" s="13">
        <f t="shared" si="98"/>
        <v>3.2448152071716638</v>
      </c>
      <c r="L506" s="13">
        <f t="shared" si="95"/>
        <v>1429.3281982115388</v>
      </c>
      <c r="M506" s="3">
        <v>0</v>
      </c>
      <c r="N506" s="3">
        <f t="shared" si="92"/>
        <v>375.03134104757135</v>
      </c>
      <c r="O506" s="3">
        <f t="shared" si="88"/>
        <v>427.8625043017816</v>
      </c>
      <c r="P506" s="3">
        <f t="shared" si="89"/>
        <v>291.72432910929285</v>
      </c>
      <c r="Q506" s="3">
        <f t="shared" si="90"/>
        <v>56.465325221176236</v>
      </c>
      <c r="R506" s="3">
        <f t="shared" si="91"/>
        <v>3.2448152071716638</v>
      </c>
      <c r="S506" s="3">
        <f t="shared" si="93"/>
        <v>1429.3283148869937</v>
      </c>
    </row>
    <row r="507" spans="5:19" x14ac:dyDescent="0.25">
      <c r="E507" s="4">
        <f t="shared" si="94"/>
        <v>2251</v>
      </c>
      <c r="F507" s="5">
        <f>F506*SUM(economy!Z297:AB297)/SUM(economy!Z296:AB296)</f>
        <v>27118.402247885795</v>
      </c>
      <c r="G507" s="13">
        <f t="shared" si="98"/>
        <v>376.68771018633413</v>
      </c>
      <c r="H507" s="13">
        <f t="shared" si="98"/>
        <v>429.23374672295199</v>
      </c>
      <c r="I507" s="13">
        <f t="shared" si="98"/>
        <v>291.88598579284439</v>
      </c>
      <c r="J507" s="13">
        <f t="shared" si="98"/>
        <v>56.425081347705529</v>
      </c>
      <c r="K507" s="13">
        <f t="shared" si="98"/>
        <v>3.242256963348833</v>
      </c>
      <c r="L507" s="13">
        <f t="shared" si="95"/>
        <v>1432.4747810131851</v>
      </c>
      <c r="M507" s="3">
        <v>0</v>
      </c>
      <c r="N507" s="3">
        <f t="shared" si="92"/>
        <v>376.687771219198</v>
      </c>
      <c r="O507" s="3">
        <f t="shared" si="88"/>
        <v>429.2337958697882</v>
      </c>
      <c r="P507" s="3">
        <f t="shared" si="89"/>
        <v>291.88599206752986</v>
      </c>
      <c r="Q507" s="3">
        <f t="shared" si="90"/>
        <v>56.425081347821951</v>
      </c>
      <c r="R507" s="3">
        <f t="shared" si="91"/>
        <v>3.242256963348833</v>
      </c>
      <c r="S507" s="3">
        <f t="shared" si="93"/>
        <v>1432.474897467687</v>
      </c>
    </row>
    <row r="508" spans="5:19" x14ac:dyDescent="0.25">
      <c r="E508" s="4">
        <f t="shared" si="94"/>
        <v>2252</v>
      </c>
      <c r="F508" s="5">
        <f>F507*SUM(economy!Z298:AB298)/SUM(economy!Z297:AB297)</f>
        <v>27096.788131539481</v>
      </c>
      <c r="G508" s="13">
        <f t="shared" si="98"/>
        <v>378.3428239385525</v>
      </c>
      <c r="H508" s="13">
        <f t="shared" si="98"/>
        <v>430.59924070143046</v>
      </c>
      <c r="I508" s="13">
        <f t="shared" si="98"/>
        <v>292.04223847850557</v>
      </c>
      <c r="J508" s="13">
        <f t="shared" si="98"/>
        <v>56.384604904536609</v>
      </c>
      <c r="K508" s="13">
        <f t="shared" si="98"/>
        <v>3.2396926797212178</v>
      </c>
      <c r="L508" s="13">
        <f t="shared" si="95"/>
        <v>1435.6086007027463</v>
      </c>
      <c r="M508" s="3">
        <v>0</v>
      </c>
      <c r="N508" s="3">
        <f t="shared" si="92"/>
        <v>378.34288497141637</v>
      </c>
      <c r="O508" s="3">
        <f t="shared" si="88"/>
        <v>430.59928971306221</v>
      </c>
      <c r="P508" s="3">
        <f t="shared" si="89"/>
        <v>292.04224466896835</v>
      </c>
      <c r="Q508" s="3">
        <f t="shared" si="90"/>
        <v>56.38460490464638</v>
      </c>
      <c r="R508" s="3">
        <f t="shared" si="91"/>
        <v>3.2396926797212178</v>
      </c>
      <c r="S508" s="3">
        <f t="shared" si="93"/>
        <v>1435.6087169378145</v>
      </c>
    </row>
    <row r="509" spans="5:19" x14ac:dyDescent="0.25">
      <c r="E509" s="4">
        <f t="shared" si="94"/>
        <v>2253</v>
      </c>
      <c r="F509" s="5">
        <f>F508*SUM(economy!Z299:AB299)/SUM(economy!Z298:AB298)</f>
        <v>27075.130914516019</v>
      </c>
      <c r="G509" s="13">
        <f t="shared" si="98"/>
        <v>379.9966185193507</v>
      </c>
      <c r="H509" s="13">
        <f t="shared" si="98"/>
        <v>431.95894867065397</v>
      </c>
      <c r="I509" s="13">
        <f t="shared" si="98"/>
        <v>292.19314665319575</v>
      </c>
      <c r="J509" s="13">
        <f t="shared" si="98"/>
        <v>56.343903885198095</v>
      </c>
      <c r="K509" s="13">
        <f t="shared" si="98"/>
        <v>3.2371226158345641</v>
      </c>
      <c r="L509" s="13">
        <f t="shared" si="95"/>
        <v>1438.7297403442331</v>
      </c>
      <c r="M509" s="3">
        <v>0</v>
      </c>
      <c r="N509" s="3">
        <f t="shared" si="92"/>
        <v>379.99667955221457</v>
      </c>
      <c r="O509" s="3">
        <f t="shared" si="88"/>
        <v>431.95899754745329</v>
      </c>
      <c r="P509" s="3">
        <f t="shared" si="89"/>
        <v>292.19315276056636</v>
      </c>
      <c r="Q509" s="3">
        <f t="shared" si="90"/>
        <v>56.343903885301593</v>
      </c>
      <c r="R509" s="3">
        <f t="shared" si="91"/>
        <v>3.2371226158345641</v>
      </c>
      <c r="S509" s="3">
        <f t="shared" si="93"/>
        <v>1438.7298563613704</v>
      </c>
    </row>
    <row r="510" spans="5:19" x14ac:dyDescent="0.25">
      <c r="E510" s="4">
        <f t="shared" si="94"/>
        <v>2254</v>
      </c>
      <c r="F510" s="5">
        <f>F509*SUM(economy!Z300:AB300)/SUM(economy!Z299:AB299)</f>
        <v>27053.432518815076</v>
      </c>
      <c r="G510" s="13">
        <f t="shared" si="98"/>
        <v>381.64909129817096</v>
      </c>
      <c r="H510" s="13">
        <f t="shared" si="98"/>
        <v>433.31288250109509</v>
      </c>
      <c r="I510" s="13">
        <f t="shared" si="98"/>
        <v>292.33877557901371</v>
      </c>
      <c r="J510" s="13">
        <f t="shared" si="98"/>
        <v>56.302986060255606</v>
      </c>
      <c r="K510" s="13">
        <f t="shared" si="98"/>
        <v>3.2345470225376136</v>
      </c>
      <c r="L510" s="13">
        <f t="shared" si="95"/>
        <v>1441.8382824610728</v>
      </c>
      <c r="M510" s="3">
        <v>0</v>
      </c>
      <c r="N510" s="3">
        <f t="shared" si="92"/>
        <v>381.64915233103483</v>
      </c>
      <c r="O510" s="3">
        <f t="shared" si="88"/>
        <v>433.3129312434329</v>
      </c>
      <c r="P510" s="3">
        <f t="shared" si="89"/>
        <v>292.33878160440742</v>
      </c>
      <c r="Q510" s="3">
        <f t="shared" si="90"/>
        <v>56.302986060353192</v>
      </c>
      <c r="R510" s="3">
        <f t="shared" si="91"/>
        <v>3.2345470225376136</v>
      </c>
      <c r="S510" s="3">
        <f t="shared" si="93"/>
        <v>1441.8383982617659</v>
      </c>
    </row>
    <row r="511" spans="5:19" x14ac:dyDescent="0.25">
      <c r="E511" s="4">
        <f t="shared" si="94"/>
        <v>2255</v>
      </c>
      <c r="F511" s="5">
        <f>F510*SUM(economy!Z301:AB301)/SUM(economy!Z300:AB300)</f>
        <v>27031.694800295685</v>
      </c>
      <c r="G511" s="13">
        <f t="shared" si="98"/>
        <v>383.30023976176062</v>
      </c>
      <c r="H511" s="13">
        <f t="shared" si="98"/>
        <v>434.66105421103975</v>
      </c>
      <c r="I511" s="13">
        <f t="shared" si="98"/>
        <v>292.47918993082135</v>
      </c>
      <c r="J511" s="13">
        <f t="shared" si="98"/>
        <v>56.261858981953587</v>
      </c>
      <c r="K511" s="13">
        <f t="shared" si="98"/>
        <v>3.2319661422125443</v>
      </c>
      <c r="L511" s="13">
        <f t="shared" si="95"/>
        <v>1444.9343090277878</v>
      </c>
      <c r="M511" s="3">
        <v>0</v>
      </c>
      <c r="N511" s="3">
        <f t="shared" si="92"/>
        <v>383.30030079462449</v>
      </c>
      <c r="O511" s="3">
        <f t="shared" si="88"/>
        <v>434.66110281928593</v>
      </c>
      <c r="P511" s="3">
        <f t="shared" si="89"/>
        <v>292.47919587533852</v>
      </c>
      <c r="Q511" s="3">
        <f t="shared" si="90"/>
        <v>56.261858982045595</v>
      </c>
      <c r="R511" s="3">
        <f t="shared" si="91"/>
        <v>3.2319661422125443</v>
      </c>
      <c r="S511" s="3">
        <f t="shared" si="93"/>
        <v>1444.9344246135072</v>
      </c>
    </row>
    <row r="512" spans="5:19" x14ac:dyDescent="0.25">
      <c r="E512" s="4">
        <f t="shared" si="94"/>
        <v>2256</v>
      </c>
      <c r="F512" s="5">
        <f>F511*SUM(economy!Z302:AB302)/SUM(economy!Z301:AB301)</f>
        <v>27009.919550480328</v>
      </c>
      <c r="G512" s="13">
        <f t="shared" si="98"/>
        <v>384.95006151013547</v>
      </c>
      <c r="H512" s="13">
        <f t="shared" si="98"/>
        <v>436.00347595997027</v>
      </c>
      <c r="I512" s="13">
        <f t="shared" si="98"/>
        <v>292.61445379418922</v>
      </c>
      <c r="J512" s="13">
        <f t="shared" si="98"/>
        <v>56.220529988924319</v>
      </c>
      <c r="K512" s="13">
        <f t="shared" si="98"/>
        <v>3.229380209001111</v>
      </c>
      <c r="L512" s="13">
        <f t="shared" si="95"/>
        <v>1448.0179014622204</v>
      </c>
      <c r="M512" s="3">
        <v>0</v>
      </c>
      <c r="N512" s="3">
        <f t="shared" si="92"/>
        <v>384.95012254299934</v>
      </c>
      <c r="O512" s="3">
        <f t="shared" si="88"/>
        <v>436.00352443449373</v>
      </c>
      <c r="P512" s="3">
        <f t="shared" si="89"/>
        <v>292.61445965891539</v>
      </c>
      <c r="Q512" s="3">
        <f t="shared" si="90"/>
        <v>56.220529989011069</v>
      </c>
      <c r="R512" s="3">
        <f t="shared" si="91"/>
        <v>3.229380209001111</v>
      </c>
      <c r="S512" s="3">
        <f t="shared" si="93"/>
        <v>1448.0180168344207</v>
      </c>
    </row>
    <row r="513" spans="5:19" x14ac:dyDescent="0.25">
      <c r="E513" s="4">
        <f t="shared" si="94"/>
        <v>2257</v>
      </c>
      <c r="F513" s="5">
        <f>F512*SUM(economy!Z303:AB303)/SUM(economy!Z302:AB302)</f>
        <v>26988.10849832408</v>
      </c>
      <c r="G513" s="13">
        <f t="shared" si="98"/>
        <v>386.59855425265306</v>
      </c>
      <c r="H513" s="13">
        <f t="shared" si="98"/>
        <v>437.34016004213601</v>
      </c>
      <c r="I513" s="13">
        <f t="shared" si="98"/>
        <v>292.74463066364075</v>
      </c>
      <c r="J513" s="13">
        <f t="shared" si="98"/>
        <v>56.179006210839695</v>
      </c>
      <c r="K513" s="13">
        <f t="shared" si="98"/>
        <v>3.2267894490265032</v>
      </c>
      <c r="L513" s="13">
        <f t="shared" si="95"/>
        <v>1451.0891406182959</v>
      </c>
      <c r="M513" s="3">
        <v>0</v>
      </c>
      <c r="N513" s="3">
        <f t="shared" si="92"/>
        <v>386.59861528551693</v>
      </c>
      <c r="O513" s="3">
        <f t="shared" si="88"/>
        <v>437.34020838330463</v>
      </c>
      <c r="P513" s="3">
        <f t="shared" si="89"/>
        <v>292.74463644964698</v>
      </c>
      <c r="Q513" s="3">
        <f t="shared" si="90"/>
        <v>56.179006210921493</v>
      </c>
      <c r="R513" s="3">
        <f t="shared" si="91"/>
        <v>3.2267894490265032</v>
      </c>
      <c r="S513" s="3">
        <f t="shared" si="93"/>
        <v>1451.0892557784164</v>
      </c>
    </row>
    <row r="514" spans="5:19" x14ac:dyDescent="0.25">
      <c r="E514" s="4">
        <f t="shared" si="94"/>
        <v>2258</v>
      </c>
      <c r="F514" s="5">
        <f>F513*SUM(economy!Z304:AB304)/SUM(economy!Z303:AB303)</f>
        <v>26966.263311948529</v>
      </c>
      <c r="G514" s="13">
        <f t="shared" si="98"/>
        <v>388.24571580419399</v>
      </c>
      <c r="H514" s="13">
        <f t="shared" si="98"/>
        <v>438.67111888030769</v>
      </c>
      <c r="I514" s="13">
        <f t="shared" si="98"/>
        <v>292.86978344118603</v>
      </c>
      <c r="J514" s="13">
        <f t="shared" si="98"/>
        <v>56.137294573004866</v>
      </c>
      <c r="K514" s="13">
        <f t="shared" si="98"/>
        <v>3.2241940806109688</v>
      </c>
      <c r="L514" s="13">
        <f t="shared" si="95"/>
        <v>1454.1481067793036</v>
      </c>
      <c r="M514" s="3">
        <v>0</v>
      </c>
      <c r="N514" s="3">
        <f t="shared" si="92"/>
        <v>388.24577683705786</v>
      </c>
      <c r="O514" s="3">
        <f t="shared" si="88"/>
        <v>438.67116708848829</v>
      </c>
      <c r="P514" s="3">
        <f t="shared" si="89"/>
        <v>292.86978914952891</v>
      </c>
      <c r="Q514" s="3">
        <f t="shared" si="90"/>
        <v>56.137294573081988</v>
      </c>
      <c r="R514" s="3">
        <f t="shared" si="91"/>
        <v>3.2241940806109688</v>
      </c>
      <c r="S514" s="3">
        <f t="shared" si="93"/>
        <v>1454.148221728768</v>
      </c>
    </row>
    <row r="515" spans="5:19" x14ac:dyDescent="0.25">
      <c r="E515" s="4">
        <f t="shared" si="94"/>
        <v>2259</v>
      </c>
      <c r="F515" s="5">
        <f>F514*SUM(economy!Z305:AB305)/SUM(economy!Z304:AB304)</f>
        <v>26944.385600341608</v>
      </c>
      <c r="G515" s="13">
        <f t="shared" si="98"/>
        <v>389.89154408144907</v>
      </c>
      <c r="H515" s="13">
        <f t="shared" si="98"/>
        <v>439.99636501971162</v>
      </c>
      <c r="I515" s="13">
        <f t="shared" si="98"/>
        <v>292.9899744351352</v>
      </c>
      <c r="J515" s="13">
        <f t="shared" si="98"/>
        <v>56.095401800892986</v>
      </c>
      <c r="K515" s="13">
        <f t="shared" si="98"/>
        <v>3.2215943144892112</v>
      </c>
      <c r="L515" s="13">
        <f t="shared" si="95"/>
        <v>1457.1948796516781</v>
      </c>
      <c r="M515" s="3">
        <v>0</v>
      </c>
      <c r="N515" s="3">
        <f t="shared" si="92"/>
        <v>389.89160511431294</v>
      </c>
      <c r="O515" s="3">
        <f t="shared" si="88"/>
        <v>439.9964130952701</v>
      </c>
      <c r="P515" s="3">
        <f t="shared" si="89"/>
        <v>292.98998006685719</v>
      </c>
      <c r="Q515" s="3">
        <f t="shared" si="90"/>
        <v>56.095401800965703</v>
      </c>
      <c r="R515" s="3">
        <f t="shared" si="91"/>
        <v>3.2215943144892112</v>
      </c>
      <c r="S515" s="3">
        <f t="shared" si="93"/>
        <v>1457.1949943918951</v>
      </c>
    </row>
    <row r="516" spans="5:19" x14ac:dyDescent="0.25">
      <c r="E516" s="4">
        <f t="shared" si="94"/>
        <v>2260</v>
      </c>
      <c r="F516" s="5">
        <f>F515*SUM(economy!Z306:AB306)/SUM(economy!Z305:AB305)</f>
        <v>26922.476915022613</v>
      </c>
      <c r="G516" s="13">
        <f t="shared" si="98"/>
        <v>391.53603709931031</v>
      </c>
      <c r="H516" s="13">
        <f t="shared" si="98"/>
        <v>441.31591112214062</v>
      </c>
      <c r="I516" s="13">
        <f t="shared" si="98"/>
        <v>293.10526535918399</v>
      </c>
      <c r="J516" s="13">
        <f t="shared" si="98"/>
        <v>56.053334424620431</v>
      </c>
      <c r="K516" s="13">
        <f t="shared" si="98"/>
        <v>3.2189903540176301</v>
      </c>
      <c r="L516" s="13">
        <f t="shared" si="95"/>
        <v>1460.2295383592732</v>
      </c>
      <c r="M516" s="3">
        <v>0</v>
      </c>
      <c r="N516" s="3">
        <f t="shared" si="92"/>
        <v>391.53609813217417</v>
      </c>
      <c r="O516" s="3">
        <f t="shared" si="88"/>
        <v>441.3159590654418</v>
      </c>
      <c r="P516" s="3">
        <f t="shared" si="89"/>
        <v>293.10527091531355</v>
      </c>
      <c r="Q516" s="3">
        <f t="shared" si="90"/>
        <v>56.053334424688991</v>
      </c>
      <c r="R516" s="3">
        <f t="shared" si="91"/>
        <v>3.2189903540176301</v>
      </c>
      <c r="S516" s="3">
        <f t="shared" si="93"/>
        <v>1460.2296528916363</v>
      </c>
    </row>
    <row r="517" spans="5:19" x14ac:dyDescent="0.25">
      <c r="E517" s="4">
        <f t="shared" si="94"/>
        <v>2261</v>
      </c>
      <c r="F517" s="5">
        <f>F516*SUM(economy!Z307:AB307)/SUM(economy!Z306:AB306)</f>
        <v>26900.538751673856</v>
      </c>
      <c r="G517" s="13">
        <f t="shared" si="98"/>
        <v>393.17919296736335</v>
      </c>
      <c r="H517" s="13">
        <f t="shared" si="98"/>
        <v>442.62976996023701</v>
      </c>
      <c r="I517" s="13">
        <f t="shared" si="98"/>
        <v>293.21571733176086</v>
      </c>
      <c r="J517" s="13">
        <f t="shared" si="98"/>
        <v>56.011098783361753</v>
      </c>
      <c r="K517" s="13">
        <f t="shared" si="98"/>
        <v>3.2163823953793962</v>
      </c>
      <c r="L517" s="13">
        <f t="shared" si="95"/>
        <v>1463.2521614381023</v>
      </c>
      <c r="M517" s="3">
        <v>0</v>
      </c>
      <c r="N517" s="3">
        <f t="shared" si="92"/>
        <v>393.17925400022722</v>
      </c>
      <c r="O517" s="3">
        <f t="shared" si="88"/>
        <v>442.62981777164475</v>
      </c>
      <c r="P517" s="3">
        <f t="shared" si="89"/>
        <v>293.21572281331265</v>
      </c>
      <c r="Q517" s="3">
        <f t="shared" si="90"/>
        <v>56.011098783426398</v>
      </c>
      <c r="R517" s="3">
        <f t="shared" si="91"/>
        <v>3.2163823953793962</v>
      </c>
      <c r="S517" s="3">
        <f t="shared" si="93"/>
        <v>1463.2522757639904</v>
      </c>
    </row>
    <row r="518" spans="5:19" x14ac:dyDescent="0.25">
      <c r="E518" s="4">
        <f t="shared" si="94"/>
        <v>2262</v>
      </c>
      <c r="F518" s="5">
        <f>F517*SUM(economy!Z308:AB308)/SUM(economy!Z307:AB307)</f>
        <v>26878.572551738467</v>
      </c>
      <c r="G518" s="13">
        <f t="shared" si="98"/>
        <v>394.8210098864796</v>
      </c>
      <c r="H518" s="13">
        <f t="shared" si="98"/>
        <v>443.93795441194499</v>
      </c>
      <c r="I518" s="13">
        <f t="shared" si="98"/>
        <v>293.32139087562859</v>
      </c>
      <c r="J518" s="13">
        <f t="shared" si="98"/>
        <v>55.968701029703965</v>
      </c>
      <c r="K518" s="13">
        <f t="shared" si="98"/>
        <v>3.2137706277854461</v>
      </c>
      <c r="L518" s="13">
        <f t="shared" si="95"/>
        <v>1466.2628268315425</v>
      </c>
      <c r="M518" s="3">
        <v>0</v>
      </c>
      <c r="N518" s="3">
        <f t="shared" si="92"/>
        <v>394.82107091934347</v>
      </c>
      <c r="O518" s="3">
        <f t="shared" si="88"/>
        <v>443.93800209182211</v>
      </c>
      <c r="P518" s="3">
        <f t="shared" si="89"/>
        <v>293.32139628360363</v>
      </c>
      <c r="Q518" s="3">
        <f t="shared" si="90"/>
        <v>55.968701029764915</v>
      </c>
      <c r="R518" s="3">
        <f t="shared" si="91"/>
        <v>3.2137706277854461</v>
      </c>
      <c r="S518" s="3">
        <f t="shared" si="93"/>
        <v>1466.2629409523195</v>
      </c>
    </row>
    <row r="519" spans="5:19" x14ac:dyDescent="0.25">
      <c r="E519" s="4">
        <f t="shared" si="94"/>
        <v>2263</v>
      </c>
      <c r="F519" s="5">
        <f>F518*SUM(economy!Z309:AB309)/SUM(economy!Z308:AB308)</f>
        <v>26856.579703985037</v>
      </c>
      <c r="G519" s="13">
        <f t="shared" ref="G519:K534" si="99">G518*(1-G$5)+G$4*$F518*$L$4/1000</f>
        <v>396.46148614550589</v>
      </c>
      <c r="H519" s="13">
        <f t="shared" si="99"/>
        <v>445.24047745512775</v>
      </c>
      <c r="I519" s="13">
        <f t="shared" si="99"/>
        <v>293.42234591773104</v>
      </c>
      <c r="J519" s="13">
        <f t="shared" si="99"/>
        <v>55.926147133939573</v>
      </c>
      <c r="K519" s="13">
        <f t="shared" si="99"/>
        <v>3.2111552336713998</v>
      </c>
      <c r="L519" s="13">
        <f t="shared" si="95"/>
        <v>1469.2616118859758</v>
      </c>
      <c r="M519" s="3">
        <v>0</v>
      </c>
      <c r="N519" s="3">
        <f t="shared" si="92"/>
        <v>396.46154717836976</v>
      </c>
      <c r="O519" s="3">
        <f t="shared" ref="O519:O556" si="100">O518*(1-O$5)+O$4*($F518+$M518)*$L$4/1000</f>
        <v>445.24052500383613</v>
      </c>
      <c r="P519" s="3">
        <f t="shared" ref="P519:P556" si="101">P518*(1-P$5)+P$4*($F518+$M518)*$L$4/1000</f>
        <v>293.42235125311691</v>
      </c>
      <c r="Q519" s="3">
        <f t="shared" ref="Q519:Q556" si="102">Q518*(1-Q$5)+Q$4*($F518+$M518)*$L$4/1000</f>
        <v>55.926147133997041</v>
      </c>
      <c r="R519" s="3">
        <f t="shared" ref="R519:R556" si="103">R518*(1-R$5)+R$4*($F518+$M518)*$L$4/1000</f>
        <v>3.2111552336713998</v>
      </c>
      <c r="S519" s="3">
        <f t="shared" si="93"/>
        <v>1469.2617258029914</v>
      </c>
    </row>
    <row r="520" spans="5:19" x14ac:dyDescent="0.25">
      <c r="E520" s="4">
        <f t="shared" si="94"/>
        <v>2264</v>
      </c>
      <c r="F520" s="5">
        <f>F519*SUM(economy!Z310:AB310)/SUM(economy!Z309:AB309)</f>
        <v>26834.561546039531</v>
      </c>
      <c r="G520" s="13">
        <f t="shared" si="99"/>
        <v>398.10062011804956</v>
      </c>
      <c r="H520" s="13">
        <f t="shared" si="99"/>
        <v>446.53735216234691</v>
      </c>
      <c r="I520" s="13">
        <f t="shared" si="99"/>
        <v>293.51864178927696</v>
      </c>
      <c r="J520" s="13">
        <f t="shared" si="99"/>
        <v>55.883442888298077</v>
      </c>
      <c r="K520" s="13">
        <f t="shared" si="99"/>
        <v>3.2085363888904572</v>
      </c>
      <c r="L520" s="13">
        <f t="shared" si="95"/>
        <v>1472.248593346862</v>
      </c>
      <c r="M520" s="3">
        <v>0</v>
      </c>
      <c r="N520" s="3">
        <f t="shared" ref="N520:N556" si="104">N519*(1-N$5)+N$4*($F519+$M519)*$L$4/1000</f>
        <v>398.10068115091343</v>
      </c>
      <c r="O520" s="3">
        <f t="shared" si="100"/>
        <v>446.53739958024738</v>
      </c>
      <c r="P520" s="3">
        <f t="shared" si="101"/>
        <v>293.51864705304797</v>
      </c>
      <c r="Q520" s="3">
        <f t="shared" si="102"/>
        <v>55.883442888352263</v>
      </c>
      <c r="R520" s="3">
        <f t="shared" si="103"/>
        <v>3.2085363888904572</v>
      </c>
      <c r="S520" s="3">
        <f t="shared" ref="S520:S556" si="105">SUM(N520:R520,S$5)</f>
        <v>1472.2487070614513</v>
      </c>
    </row>
    <row r="521" spans="5:19" x14ac:dyDescent="0.25">
      <c r="E521" s="4">
        <f t="shared" si="94"/>
        <v>2265</v>
      </c>
      <c r="F521" s="5">
        <f>F520*SUM(economy!Z311:AB311)/SUM(economy!Z310:AB310)</f>
        <v>26812.519365884527</v>
      </c>
      <c r="G521" s="13">
        <f t="shared" si="99"/>
        <v>399.73841025935712</v>
      </c>
      <c r="H521" s="13">
        <f t="shared" si="99"/>
        <v>447.82859169579973</v>
      </c>
      <c r="I521" s="13">
        <f t="shared" si="99"/>
        <v>293.61033722605293</v>
      </c>
      <c r="J521" s="13">
        <f t="shared" si="99"/>
        <v>55.840593911115462</v>
      </c>
      <c r="K521" s="13">
        <f t="shared" si="99"/>
        <v>3.2059142629023176</v>
      </c>
      <c r="L521" s="13">
        <f t="shared" si="95"/>
        <v>1475.2238473552277</v>
      </c>
      <c r="M521" s="3">
        <v>0</v>
      </c>
      <c r="N521" s="3">
        <f t="shared" si="104"/>
        <v>399.73847129222099</v>
      </c>
      <c r="O521" s="3">
        <f t="shared" si="100"/>
        <v>447.82863898325218</v>
      </c>
      <c r="P521" s="3">
        <f t="shared" si="101"/>
        <v>293.61034241917037</v>
      </c>
      <c r="Q521" s="3">
        <f t="shared" si="102"/>
        <v>55.84059391116655</v>
      </c>
      <c r="R521" s="3">
        <f t="shared" si="103"/>
        <v>3.2059142629023176</v>
      </c>
      <c r="S521" s="3">
        <f t="shared" si="105"/>
        <v>1475.2239608687123</v>
      </c>
    </row>
    <row r="522" spans="5:19" x14ac:dyDescent="0.25">
      <c r="E522" s="4">
        <f t="shared" ref="E522:E556" si="106">1+E521</f>
        <v>2266</v>
      </c>
      <c r="F522" s="5">
        <f>F521*SUM(economy!Z312:AB312)/SUM(economy!Z311:AB311)</f>
        <v>26790.454403326865</v>
      </c>
      <c r="G522" s="13">
        <f t="shared" si="99"/>
        <v>401.37485510328435</v>
      </c>
      <c r="H522" s="13">
        <f t="shared" si="99"/>
        <v>449.11420930241115</v>
      </c>
      <c r="I522" s="13">
        <f t="shared" si="99"/>
        <v>293.6974903689574</v>
      </c>
      <c r="J522" s="13">
        <f t="shared" si="99"/>
        <v>55.797605650941492</v>
      </c>
      <c r="K522" s="13">
        <f t="shared" si="99"/>
        <v>3.2032890189581487</v>
      </c>
      <c r="L522" s="13">
        <f t="shared" ref="L522:L556" si="107">SUM(G522:K522,L$5)</f>
        <v>1478.1874494445526</v>
      </c>
      <c r="M522" s="3">
        <v>0</v>
      </c>
      <c r="N522" s="3">
        <f t="shared" si="104"/>
        <v>401.37491613614822</v>
      </c>
      <c r="O522" s="3">
        <f t="shared" si="100"/>
        <v>449.11425645977442</v>
      </c>
      <c r="P522" s="3">
        <f t="shared" si="101"/>
        <v>293.69749549236963</v>
      </c>
      <c r="Q522" s="3">
        <f t="shared" si="102"/>
        <v>55.797605650989652</v>
      </c>
      <c r="R522" s="3">
        <f t="shared" si="103"/>
        <v>3.2032890189581487</v>
      </c>
      <c r="S522" s="3">
        <f t="shared" si="105"/>
        <v>1478.1875627582401</v>
      </c>
    </row>
    <row r="523" spans="5:19" x14ac:dyDescent="0.25">
      <c r="E523" s="4">
        <f t="shared" si="106"/>
        <v>2267</v>
      </c>
      <c r="F523" s="5">
        <f>F522*SUM(economy!Z313:AB313)/SUM(economy!Z312:AB312)</f>
        <v>26768.367851432948</v>
      </c>
      <c r="G523" s="13">
        <f t="shared" si="99"/>
        <v>403.00995325935594</v>
      </c>
      <c r="H523" s="13">
        <f t="shared" si="99"/>
        <v>450.39421830907736</v>
      </c>
      <c r="I523" s="13">
        <f t="shared" si="99"/>
        <v>293.78015876474791</v>
      </c>
      <c r="J523" s="13">
        <f t="shared" si="99"/>
        <v>55.754483390584653</v>
      </c>
      <c r="K523" s="13">
        <f t="shared" si="99"/>
        <v>3.2006608142816839</v>
      </c>
      <c r="L523" s="13">
        <f t="shared" si="107"/>
        <v>1481.1394745380476</v>
      </c>
      <c r="M523" s="3">
        <v>0</v>
      </c>
      <c r="N523" s="3">
        <f t="shared" si="104"/>
        <v>403.01001429221981</v>
      </c>
      <c r="O523" s="3">
        <f t="shared" si="100"/>
        <v>450.39426533670934</v>
      </c>
      <c r="P523" s="3">
        <f t="shared" si="101"/>
        <v>293.78016381939051</v>
      </c>
      <c r="Q523" s="3">
        <f t="shared" si="102"/>
        <v>55.754483390630057</v>
      </c>
      <c r="R523" s="3">
        <f t="shared" si="103"/>
        <v>3.2006608142816839</v>
      </c>
      <c r="S523" s="3">
        <f t="shared" si="105"/>
        <v>1481.1395876532313</v>
      </c>
    </row>
    <row r="524" spans="5:19" x14ac:dyDescent="0.25">
      <c r="E524" s="4">
        <f t="shared" si="106"/>
        <v>2268</v>
      </c>
      <c r="F524" s="5">
        <f>F523*SUM(economy!Z314:AB314)/SUM(economy!Z313:AB313)</f>
        <v>26746.260857933175</v>
      </c>
      <c r="G524" s="13">
        <f t="shared" si="99"/>
        <v>404.64370340991286</v>
      </c>
      <c r="H524" s="13">
        <f t="shared" si="99"/>
        <v>451.66863211805673</v>
      </c>
      <c r="I524" s="13">
        <f t="shared" si="99"/>
        <v>293.85839936699404</v>
      </c>
      <c r="J524" s="13">
        <f t="shared" si="99"/>
        <v>55.711232251094458</v>
      </c>
      <c r="K524" s="13">
        <f t="shared" si="99"/>
        <v>3.1980298002464451</v>
      </c>
      <c r="L524" s="13">
        <f t="shared" si="107"/>
        <v>1484.0799969463046</v>
      </c>
      <c r="M524" s="3">
        <v>0</v>
      </c>
      <c r="N524" s="3">
        <f t="shared" si="104"/>
        <v>404.64376444277673</v>
      </c>
      <c r="O524" s="3">
        <f t="shared" si="100"/>
        <v>451.66867901631429</v>
      </c>
      <c r="P524" s="3">
        <f t="shared" si="101"/>
        <v>293.85840435379009</v>
      </c>
      <c r="Q524" s="3">
        <f t="shared" si="102"/>
        <v>55.711232251137268</v>
      </c>
      <c r="R524" s="3">
        <f t="shared" si="103"/>
        <v>3.1980298002464451</v>
      </c>
      <c r="S524" s="3">
        <f t="shared" si="105"/>
        <v>1484.0801098642651</v>
      </c>
    </row>
    <row r="525" spans="5:19" x14ac:dyDescent="0.25">
      <c r="E525" s="4">
        <f t="shared" si="106"/>
        <v>2269</v>
      </c>
      <c r="F525" s="5">
        <f>F524*SUM(economy!Z315:AB315)/SUM(economy!Z314:AB314)</f>
        <v>26724.13452659563</v>
      </c>
      <c r="G525" s="13">
        <f t="shared" si="99"/>
        <v>406.27610430734541</v>
      </c>
      <c r="H525" s="13">
        <f t="shared" si="99"/>
        <v>452.93746420250579</v>
      </c>
      <c r="I525" s="13">
        <f t="shared" si="99"/>
        <v>293.93226853722842</v>
      </c>
      <c r="J525" s="13">
        <f t="shared" si="99"/>
        <v>55.667857195681115</v>
      </c>
      <c r="K525" s="13">
        <f t="shared" si="99"/>
        <v>3.1953961225491696</v>
      </c>
      <c r="L525" s="13">
        <f t="shared" si="107"/>
        <v>1487.0090903653099</v>
      </c>
      <c r="M525" s="3">
        <v>0</v>
      </c>
      <c r="N525" s="3">
        <f t="shared" si="104"/>
        <v>406.27616534020927</v>
      </c>
      <c r="O525" s="3">
        <f t="shared" si="100"/>
        <v>452.93751097174487</v>
      </c>
      <c r="P525" s="3">
        <f t="shared" si="101"/>
        <v>293.93227345708868</v>
      </c>
      <c r="Q525" s="3">
        <f t="shared" si="102"/>
        <v>55.667857195721481</v>
      </c>
      <c r="R525" s="3">
        <f t="shared" si="103"/>
        <v>3.1953961225491696</v>
      </c>
      <c r="S525" s="3">
        <f t="shared" si="105"/>
        <v>1487.0092030873136</v>
      </c>
    </row>
    <row r="526" spans="5:19" x14ac:dyDescent="0.25">
      <c r="E526" s="4">
        <f t="shared" si="106"/>
        <v>2270</v>
      </c>
      <c r="F526" s="5">
        <f>F525*SUM(economy!Z316:AB316)/SUM(economy!Z315:AB315)</f>
        <v>26701.989918568652</v>
      </c>
      <c r="G526" s="13">
        <f t="shared" si="99"/>
        <v>407.90715477140992</v>
      </c>
      <c r="H526" s="13">
        <f t="shared" si="99"/>
        <v>454.20072810215623</v>
      </c>
      <c r="I526" s="13">
        <f t="shared" si="99"/>
        <v>294.00182204628885</v>
      </c>
      <c r="J526" s="13">
        <f t="shared" si="99"/>
        <v>55.624363033572465</v>
      </c>
      <c r="K526" s="13">
        <f t="shared" si="99"/>
        <v>3.1927599213794942</v>
      </c>
      <c r="L526" s="13">
        <f t="shared" si="107"/>
        <v>1489.926827874807</v>
      </c>
      <c r="M526" s="3">
        <v>0</v>
      </c>
      <c r="N526" s="3">
        <f t="shared" si="104"/>
        <v>407.90721580427379</v>
      </c>
      <c r="O526" s="3">
        <f t="shared" si="100"/>
        <v>454.20077474273171</v>
      </c>
      <c r="P526" s="3">
        <f t="shared" si="101"/>
        <v>294.00182690011172</v>
      </c>
      <c r="Q526" s="3">
        <f t="shared" si="102"/>
        <v>55.624363033610521</v>
      </c>
      <c r="R526" s="3">
        <f t="shared" si="103"/>
        <v>3.1927599213794942</v>
      </c>
      <c r="S526" s="3">
        <f t="shared" si="105"/>
        <v>1489.9269404021072</v>
      </c>
    </row>
    <row r="527" spans="5:19" x14ac:dyDescent="0.25">
      <c r="E527" s="4">
        <f t="shared" si="106"/>
        <v>2271</v>
      </c>
      <c r="F527" s="5">
        <f>F526*SUM(economy!Z317:AB317)/SUM(economy!Z316:AB316)</f>
        <v>26679.82805369408</v>
      </c>
      <c r="G527" s="13">
        <f t="shared" si="99"/>
        <v>409.53685368662775</v>
      </c>
      <c r="H527" s="13">
        <f t="shared" si="99"/>
        <v>455.45843741912984</v>
      </c>
      <c r="I527" s="13">
        <f t="shared" si="99"/>
        <v>294.0671150758439</v>
      </c>
      <c r="J527" s="13">
        <f t="shared" si="99"/>
        <v>55.580754423808216</v>
      </c>
      <c r="K527" s="13">
        <f t="shared" si="99"/>
        <v>3.1901213315859027</v>
      </c>
      <c r="L527" s="13">
        <f t="shared" si="107"/>
        <v>1492.8332819369957</v>
      </c>
      <c r="M527" s="3">
        <v>0</v>
      </c>
      <c r="N527" s="3">
        <f t="shared" si="104"/>
        <v>409.53691471949162</v>
      </c>
      <c r="O527" s="3">
        <f t="shared" si="100"/>
        <v>455.45848393139568</v>
      </c>
      <c r="P527" s="3">
        <f t="shared" si="101"/>
        <v>294.0671198645158</v>
      </c>
      <c r="Q527" s="3">
        <f t="shared" si="102"/>
        <v>55.580754423844098</v>
      </c>
      <c r="R527" s="3">
        <f t="shared" si="103"/>
        <v>3.1901213315859027</v>
      </c>
      <c r="S527" s="3">
        <f t="shared" si="105"/>
        <v>1492.8333942708332</v>
      </c>
    </row>
    <row r="528" spans="5:19" x14ac:dyDescent="0.25">
      <c r="E528" s="4">
        <f t="shared" si="106"/>
        <v>2272</v>
      </c>
      <c r="F528" s="5">
        <f>F527*SUM(economy!Z318:AB318)/SUM(economy!Z317:AB317)</f>
        <v>26657.64991179037</v>
      </c>
      <c r="G528" s="13">
        <f t="shared" si="99"/>
        <v>411.16519999976401</v>
      </c>
      <c r="H528" s="13">
        <f t="shared" si="99"/>
        <v>456.71060581388826</v>
      </c>
      <c r="I528" s="13">
        <f t="shared" si="99"/>
        <v>294.12820222009543</v>
      </c>
      <c r="J528" s="13">
        <f t="shared" si="99"/>
        <v>55.537035878971537</v>
      </c>
      <c r="K528" s="13">
        <f t="shared" si="99"/>
        <v>3.1874804828380334</v>
      </c>
      <c r="L528" s="13">
        <f t="shared" si="107"/>
        <v>1495.7285243955571</v>
      </c>
      <c r="M528" s="3">
        <v>0</v>
      </c>
      <c r="N528" s="3">
        <f t="shared" si="104"/>
        <v>411.16526103262788</v>
      </c>
      <c r="O528" s="3">
        <f t="shared" si="100"/>
        <v>456.71065219819747</v>
      </c>
      <c r="P528" s="3">
        <f t="shared" si="101"/>
        <v>294.12820694449084</v>
      </c>
      <c r="Q528" s="3">
        <f t="shared" si="102"/>
        <v>55.537035879005366</v>
      </c>
      <c r="R528" s="3">
        <f t="shared" si="103"/>
        <v>3.1874804828380334</v>
      </c>
      <c r="S528" s="3">
        <f t="shared" si="105"/>
        <v>1495.7286365371594</v>
      </c>
    </row>
    <row r="529" spans="5:19" x14ac:dyDescent="0.25">
      <c r="E529" s="4">
        <f t="shared" si="106"/>
        <v>2273</v>
      </c>
      <c r="F529" s="5">
        <f>F528*SUM(economy!Z319:AB319)/SUM(economy!Z318:AB318)</f>
        <v>26635.456433906475</v>
      </c>
      <c r="G529" s="13">
        <f t="shared" si="99"/>
        <v>412.79219271738503</v>
      </c>
      <c r="H529" s="13">
        <f t="shared" si="99"/>
        <v>457.95724700131473</v>
      </c>
      <c r="I529" s="13">
        <f t="shared" si="99"/>
        <v>294.18513748765116</v>
      </c>
      <c r="J529" s="13">
        <f t="shared" si="99"/>
        <v>55.493211768858053</v>
      </c>
      <c r="K529" s="13">
        <f t="shared" si="99"/>
        <v>3.1848374997853641</v>
      </c>
      <c r="L529" s="13">
        <f t="shared" si="107"/>
        <v>1498.6126264749944</v>
      </c>
      <c r="M529" s="3">
        <v>0</v>
      </c>
      <c r="N529" s="3">
        <f t="shared" si="104"/>
        <v>412.7922537502489</v>
      </c>
      <c r="O529" s="3">
        <f t="shared" si="100"/>
        <v>457.95729325801932</v>
      </c>
      <c r="P529" s="3">
        <f t="shared" si="101"/>
        <v>294.18514214863279</v>
      </c>
      <c r="Q529" s="3">
        <f t="shared" si="102"/>
        <v>55.49321176888995</v>
      </c>
      <c r="R529" s="3">
        <f t="shared" si="103"/>
        <v>3.1848374997853641</v>
      </c>
      <c r="S529" s="3">
        <f t="shared" si="105"/>
        <v>1498.6127384255763</v>
      </c>
    </row>
    <row r="530" spans="5:19" x14ac:dyDescent="0.25">
      <c r="E530" s="4">
        <f t="shared" si="106"/>
        <v>2274</v>
      </c>
      <c r="F530" s="5">
        <f>F529*SUM(economy!Z320:AB320)/SUM(economy!Z319:AB319)</f>
        <v>26613.248523547125</v>
      </c>
      <c r="G530" s="13">
        <f t="shared" si="99"/>
        <v>414.41783090349202</v>
      </c>
      <c r="H530" s="13">
        <f t="shared" si="99"/>
        <v>459.19837474692372</v>
      </c>
      <c r="I530" s="13">
        <f t="shared" si="99"/>
        <v>294.23797430356018</v>
      </c>
      <c r="J530" s="13">
        <f t="shared" si="99"/>
        <v>55.449286324082479</v>
      </c>
      <c r="K530" s="13">
        <f t="shared" si="99"/>
        <v>3.1821925022123265</v>
      </c>
      <c r="L530" s="13">
        <f t="shared" si="107"/>
        <v>1501.4856587802708</v>
      </c>
      <c r="M530" s="3">
        <v>0</v>
      </c>
      <c r="N530" s="3">
        <f t="shared" si="104"/>
        <v>414.41789193635589</v>
      </c>
      <c r="O530" s="3">
        <f t="shared" si="100"/>
        <v>459.19842087637471</v>
      </c>
      <c r="P530" s="3">
        <f t="shared" si="101"/>
        <v>294.23797890197926</v>
      </c>
      <c r="Q530" s="3">
        <f t="shared" si="102"/>
        <v>55.449286324112549</v>
      </c>
      <c r="R530" s="3">
        <f t="shared" si="103"/>
        <v>3.1821925022123265</v>
      </c>
      <c r="S530" s="3">
        <f t="shared" si="105"/>
        <v>1501.4857705410348</v>
      </c>
    </row>
    <row r="531" spans="5:19" x14ac:dyDescent="0.25">
      <c r="E531" s="4">
        <f t="shared" si="106"/>
        <v>2275</v>
      </c>
      <c r="F531" s="5">
        <f>F530*SUM(economy!Z321:AB321)/SUM(economy!Z320:AB320)</f>
        <v>26591.027047869586</v>
      </c>
      <c r="G531" s="13">
        <f t="shared" si="99"/>
        <v>416.04211367722962</v>
      </c>
      <c r="H531" s="13">
        <f t="shared" si="99"/>
        <v>460.4340028631965</v>
      </c>
      <c r="I531" s="13">
        <f t="shared" si="99"/>
        <v>294.28676551150551</v>
      </c>
      <c r="J531" s="13">
        <f t="shared" si="99"/>
        <v>55.405263639622959</v>
      </c>
      <c r="K531" s="13">
        <f t="shared" si="99"/>
        <v>3.1795456051899134</v>
      </c>
      <c r="L531" s="13">
        <f t="shared" si="107"/>
        <v>1504.3476912967446</v>
      </c>
      <c r="M531" s="3">
        <v>0</v>
      </c>
      <c r="N531" s="3">
        <f t="shared" si="104"/>
        <v>416.04217471009349</v>
      </c>
      <c r="O531" s="3">
        <f t="shared" si="100"/>
        <v>460.43404886574399</v>
      </c>
      <c r="P531" s="3">
        <f t="shared" si="101"/>
        <v>294.28677004820179</v>
      </c>
      <c r="Q531" s="3">
        <f t="shared" si="102"/>
        <v>55.405263639651309</v>
      </c>
      <c r="R531" s="3">
        <f t="shared" si="103"/>
        <v>3.1795456051899134</v>
      </c>
      <c r="S531" s="3">
        <f t="shared" si="105"/>
        <v>1504.3478028688805</v>
      </c>
    </row>
    <row r="532" spans="5:19" x14ac:dyDescent="0.25">
      <c r="E532" s="4">
        <f t="shared" si="106"/>
        <v>2276</v>
      </c>
      <c r="F532" s="5">
        <f>F531*SUM(economy!Z322:AB322)/SUM(economy!Z321:AB321)</f>
        <v>26568.792838852365</v>
      </c>
      <c r="G532" s="13">
        <f t="shared" si="99"/>
        <v>417.66504021066766</v>
      </c>
      <c r="H532" s="13">
        <f t="shared" si="99"/>
        <v>461.664145206039</v>
      </c>
      <c r="I532" s="13">
        <f t="shared" si="99"/>
        <v>294.33156337614685</v>
      </c>
      <c r="J532" s="13">
        <f t="shared" si="99"/>
        <v>55.361147678303432</v>
      </c>
      <c r="K532" s="13">
        <f t="shared" si="99"/>
        <v>3.1768969192238194</v>
      </c>
      <c r="L532" s="13">
        <f t="shared" si="107"/>
        <v>1507.1987933903808</v>
      </c>
      <c r="M532" s="3">
        <v>0</v>
      </c>
      <c r="N532" s="3">
        <f t="shared" si="104"/>
        <v>417.66510124353152</v>
      </c>
      <c r="O532" s="3">
        <f t="shared" si="100"/>
        <v>461.66419108203212</v>
      </c>
      <c r="P532" s="3">
        <f t="shared" si="101"/>
        <v>294.33156785194882</v>
      </c>
      <c r="Q532" s="3">
        <f t="shared" si="102"/>
        <v>55.361147678330163</v>
      </c>
      <c r="R532" s="3">
        <f t="shared" si="103"/>
        <v>3.1768969192238194</v>
      </c>
      <c r="S532" s="3">
        <f t="shared" si="105"/>
        <v>1507.1989047750662</v>
      </c>
    </row>
    <row r="533" spans="5:19" x14ac:dyDescent="0.25">
      <c r="E533" s="4">
        <f t="shared" si="106"/>
        <v>2277</v>
      </c>
      <c r="F533" s="5">
        <f>F532*SUM(economy!Z323:AB323)/SUM(economy!Z322:AB322)</f>
        <v>26546.546694436413</v>
      </c>
      <c r="G533" s="13">
        <f t="shared" si="99"/>
        <v>419.28660972665398</v>
      </c>
      <c r="H533" s="13">
        <f t="shared" si="99"/>
        <v>462.88881567135917</v>
      </c>
      <c r="I533" s="13">
        <f t="shared" si="99"/>
        <v>294.37241958560759</v>
      </c>
      <c r="J533" s="13">
        <f t="shared" si="99"/>
        <v>55.316942274214227</v>
      </c>
      <c r="K533" s="13">
        <f t="shared" si="99"/>
        <v>3.1742465503991597</v>
      </c>
      <c r="L533" s="13">
        <f t="shared" si="107"/>
        <v>1510.0390338082341</v>
      </c>
      <c r="M533" s="3">
        <v>0</v>
      </c>
      <c r="N533" s="3">
        <f t="shared" si="104"/>
        <v>419.28667075951785</v>
      </c>
      <c r="O533" s="3">
        <f t="shared" si="100"/>
        <v>462.88886142114609</v>
      </c>
      <c r="P533" s="3">
        <f t="shared" si="101"/>
        <v>294.3724240013326</v>
      </c>
      <c r="Q533" s="3">
        <f t="shared" si="102"/>
        <v>55.31694227423943</v>
      </c>
      <c r="R533" s="3">
        <f t="shared" si="103"/>
        <v>3.1742465503991597</v>
      </c>
      <c r="S533" s="3">
        <f t="shared" si="105"/>
        <v>1510.0391450066352</v>
      </c>
    </row>
    <row r="534" spans="5:19" x14ac:dyDescent="0.25">
      <c r="E534" s="4">
        <f t="shared" si="106"/>
        <v>2278</v>
      </c>
      <c r="F534" s="5">
        <f>F533*SUM(economy!Z324:AB324)/SUM(economy!Z323:AB323)</f>
        <v>26524.289379639325</v>
      </c>
      <c r="G534" s="13">
        <f t="shared" si="99"/>
        <v>420.90682149673694</v>
      </c>
      <c r="H534" s="13">
        <f t="shared" si="99"/>
        <v>464.10802819176104</v>
      </c>
      <c r="I534" s="13">
        <f t="shared" si="99"/>
        <v>294.40938525409962</v>
      </c>
      <c r="J534" s="13">
        <f t="shared" si="99"/>
        <v>55.27265113607119</v>
      </c>
      <c r="K534" s="13">
        <f t="shared" si="99"/>
        <v>3.1715946005218254</v>
      </c>
      <c r="L534" s="13">
        <f t="shared" si="107"/>
        <v>1512.8684806791905</v>
      </c>
      <c r="M534" s="3">
        <v>0</v>
      </c>
      <c r="N534" s="3">
        <f t="shared" si="104"/>
        <v>420.90688252960081</v>
      </c>
      <c r="O534" s="3">
        <f t="shared" si="100"/>
        <v>464.10807381568895</v>
      </c>
      <c r="P534" s="3">
        <f t="shared" si="101"/>
        <v>294.40938961055406</v>
      </c>
      <c r="Q534" s="3">
        <f t="shared" si="102"/>
        <v>55.27265113609495</v>
      </c>
      <c r="R534" s="3">
        <f t="shared" si="103"/>
        <v>3.1715946005218254</v>
      </c>
      <c r="S534" s="3">
        <f t="shared" si="105"/>
        <v>1512.8685916924605</v>
      </c>
    </row>
    <row r="535" spans="5:19" x14ac:dyDescent="0.25">
      <c r="E535" s="4">
        <f t="shared" si="106"/>
        <v>2279</v>
      </c>
      <c r="F535" s="5">
        <f>F534*SUM(economy!Z325:AB325)/SUM(economy!Z324:AB324)</f>
        <v>26502.021627642487</v>
      </c>
      <c r="G535" s="13">
        <f t="shared" ref="G535:K550" si="108">G534*(1-G$5)+G$4*$F534*$L$4/1000</f>
        <v>422.52567483915624</v>
      </c>
      <c r="H535" s="13">
        <f t="shared" si="108"/>
        <v>465.32179673335219</v>
      </c>
      <c r="I535" s="13">
        <f t="shared" si="108"/>
        <v>294.44251092468062</v>
      </c>
      <c r="J535" s="13">
        <f t="shared" si="108"/>
        <v>55.22827785051367</v>
      </c>
      <c r="K535" s="13">
        <f t="shared" si="108"/>
        <v>3.1689411672565297</v>
      </c>
      <c r="L535" s="13">
        <f t="shared" si="107"/>
        <v>1515.6872015149593</v>
      </c>
      <c r="M535" s="3">
        <v>0</v>
      </c>
      <c r="N535" s="3">
        <f t="shared" si="104"/>
        <v>422.52573587202011</v>
      </c>
      <c r="O535" s="3">
        <f t="shared" si="100"/>
        <v>465.32184223176733</v>
      </c>
      <c r="P535" s="3">
        <f t="shared" si="101"/>
        <v>294.44251522266006</v>
      </c>
      <c r="Q535" s="3">
        <f t="shared" si="102"/>
        <v>55.228277850536074</v>
      </c>
      <c r="R535" s="3">
        <f t="shared" si="103"/>
        <v>3.1689411672565297</v>
      </c>
      <c r="S535" s="3">
        <f t="shared" si="105"/>
        <v>1515.6873123442401</v>
      </c>
    </row>
    <row r="536" spans="5:19" x14ac:dyDescent="0.25">
      <c r="E536" s="4">
        <f t="shared" si="106"/>
        <v>2280</v>
      </c>
      <c r="F536" s="5">
        <f>F535*SUM(economy!Z326:AB326)/SUM(economy!Z325:AB325)</f>
        <v>26479.744140852399</v>
      </c>
      <c r="G536" s="13">
        <f t="shared" si="108"/>
        <v>424.14316911689968</v>
      </c>
      <c r="H536" s="13">
        <f t="shared" si="108"/>
        <v>466.53013529266229</v>
      </c>
      <c r="I536" s="13">
        <f t="shared" si="108"/>
        <v>294.47184657213768</v>
      </c>
      <c r="J536" s="13">
        <f t="shared" si="108"/>
        <v>55.183825885341761</v>
      </c>
      <c r="K536" s="13">
        <f t="shared" si="108"/>
        <v>3.1662863442615778</v>
      </c>
      <c r="L536" s="13">
        <f t="shared" si="107"/>
        <v>1518.4952632113032</v>
      </c>
      <c r="M536" s="3">
        <v>0</v>
      </c>
      <c r="N536" s="3">
        <f t="shared" si="104"/>
        <v>424.14323014976355</v>
      </c>
      <c r="O536" s="3">
        <f t="shared" si="100"/>
        <v>466.53018066590994</v>
      </c>
      <c r="P536" s="3">
        <f t="shared" si="101"/>
        <v>294.47185081242702</v>
      </c>
      <c r="Q536" s="3">
        <f t="shared" si="102"/>
        <v>55.183825885362886</v>
      </c>
      <c r="R536" s="3">
        <f t="shared" si="103"/>
        <v>3.1662863442615778</v>
      </c>
      <c r="S536" s="3">
        <f t="shared" si="105"/>
        <v>1518.4953738577251</v>
      </c>
    </row>
    <row r="537" spans="5:19" x14ac:dyDescent="0.25">
      <c r="E537" s="4">
        <f t="shared" si="106"/>
        <v>2281</v>
      </c>
      <c r="F537" s="5">
        <f>F536*SUM(economy!Z327:AB327)/SUM(economy!Z326:AB326)</f>
        <v>26457.457591935745</v>
      </c>
      <c r="G537" s="13">
        <f t="shared" si="108"/>
        <v>425.75930373582497</v>
      </c>
      <c r="H537" s="13">
        <f t="shared" si="108"/>
        <v>467.73305789366992</v>
      </c>
      <c r="I537" s="13">
        <f t="shared" si="108"/>
        <v>294.4974416059913</v>
      </c>
      <c r="J537" s="13">
        <f t="shared" si="108"/>
        <v>55.139298592693109</v>
      </c>
      <c r="K537" s="13">
        <f t="shared" si="108"/>
        <v>3.1636302213204344</v>
      </c>
      <c r="L537" s="13">
        <f t="shared" si="107"/>
        <v>1521.2927320495</v>
      </c>
      <c r="M537" s="3">
        <v>0</v>
      </c>
      <c r="N537" s="3">
        <f t="shared" si="104"/>
        <v>425.75936476868884</v>
      </c>
      <c r="O537" s="3">
        <f t="shared" si="100"/>
        <v>467.73310314209436</v>
      </c>
      <c r="P537" s="3">
        <f t="shared" si="101"/>
        <v>294.49744578936486</v>
      </c>
      <c r="Q537" s="3">
        <f t="shared" si="102"/>
        <v>55.139298592713025</v>
      </c>
      <c r="R537" s="3">
        <f t="shared" si="103"/>
        <v>3.1636302213204344</v>
      </c>
      <c r="S537" s="3">
        <f t="shared" si="105"/>
        <v>1521.2928425141815</v>
      </c>
    </row>
    <row r="538" spans="5:19" x14ac:dyDescent="0.25">
      <c r="E538" s="4">
        <f t="shared" si="106"/>
        <v>2282</v>
      </c>
      <c r="F538" s="5">
        <f>F537*SUM(economy!Z328:AB328)/SUM(economy!Z327:AB327)</f>
        <v>26435.162624829274</v>
      </c>
      <c r="G538" s="13">
        <f t="shared" si="108"/>
        <v>427.3740781428445</v>
      </c>
      <c r="H538" s="13">
        <f t="shared" si="108"/>
        <v>468.93057858493432</v>
      </c>
      <c r="I538" s="13">
        <f t="shared" si="108"/>
        <v>294.51934487361478</v>
      </c>
      <c r="J538" s="13">
        <f t="shared" si="108"/>
        <v>55.09469921215976</v>
      </c>
      <c r="K538" s="13">
        <f t="shared" si="108"/>
        <v>3.1609728844701168</v>
      </c>
      <c r="L538" s="13">
        <f t="shared" si="107"/>
        <v>1524.0796736980235</v>
      </c>
      <c r="M538" s="3">
        <v>0</v>
      </c>
      <c r="N538" s="3">
        <f t="shared" si="104"/>
        <v>427.37413917570836</v>
      </c>
      <c r="O538" s="3">
        <f t="shared" si="100"/>
        <v>468.93062370887901</v>
      </c>
      <c r="P538" s="3">
        <f t="shared" si="101"/>
        <v>294.51934900083654</v>
      </c>
      <c r="Q538" s="3">
        <f t="shared" si="102"/>
        <v>55.09469921217854</v>
      </c>
      <c r="R538" s="3">
        <f t="shared" si="103"/>
        <v>3.1609728844701168</v>
      </c>
      <c r="S538" s="3">
        <f t="shared" si="105"/>
        <v>1524.0797839820725</v>
      </c>
    </row>
    <row r="539" spans="5:19" x14ac:dyDescent="0.25">
      <c r="E539" s="4">
        <f t="shared" si="106"/>
        <v>2283</v>
      </c>
      <c r="F539" s="5">
        <f>F538*SUM(economy!Z329:AB329)/SUM(economy!Z328:AB328)</f>
        <v>26412.859855724462</v>
      </c>
      <c r="G539" s="13">
        <f t="shared" si="108"/>
        <v>428.98749182417208</v>
      </c>
      <c r="H539" s="13">
        <f t="shared" si="108"/>
        <v>470.1227114368304</v>
      </c>
      <c r="I539" s="13">
        <f t="shared" si="108"/>
        <v>294.5376046634637</v>
      </c>
      <c r="J539" s="13">
        <f t="shared" si="108"/>
        <v>55.050030873845486</v>
      </c>
      <c r="K539" s="13">
        <f t="shared" si="108"/>
        <v>3.1583144161264891</v>
      </c>
      <c r="L539" s="13">
        <f t="shared" si="107"/>
        <v>1526.8561532144383</v>
      </c>
      <c r="M539" s="3">
        <v>0</v>
      </c>
      <c r="N539" s="3">
        <f t="shared" si="104"/>
        <v>428.98755285703595</v>
      </c>
      <c r="O539" s="3">
        <f t="shared" si="100"/>
        <v>470.12275643663776</v>
      </c>
      <c r="P539" s="3">
        <f t="shared" si="101"/>
        <v>294.53760873528739</v>
      </c>
      <c r="Q539" s="3">
        <f t="shared" si="102"/>
        <v>55.050030873863193</v>
      </c>
      <c r="R539" s="3">
        <f t="shared" si="103"/>
        <v>3.1583144161264891</v>
      </c>
      <c r="S539" s="3">
        <f t="shared" si="105"/>
        <v>1526.8562633189511</v>
      </c>
    </row>
    <row r="540" spans="5:19" x14ac:dyDescent="0.25">
      <c r="E540" s="4">
        <f t="shared" si="106"/>
        <v>2284</v>
      </c>
      <c r="F540" s="5">
        <f>F539*SUM(economy!Z330:AB330)/SUM(economy!Z329:AB329)</f>
        <v>26390.549874027936</v>
      </c>
      <c r="G540" s="13">
        <f t="shared" si="108"/>
        <v>430.59954430362944</v>
      </c>
      <c r="H540" s="13">
        <f t="shared" si="108"/>
        <v>471.30947053888337</v>
      </c>
      <c r="I540" s="13">
        <f t="shared" si="108"/>
        <v>294.55226870840954</v>
      </c>
      <c r="J540" s="13">
        <f t="shared" si="108"/>
        <v>55.005296601364009</v>
      </c>
      <c r="K540" s="13">
        <f t="shared" si="108"/>
        <v>3.1556548952064754</v>
      </c>
      <c r="L540" s="13">
        <f t="shared" si="107"/>
        <v>1529.6222350474929</v>
      </c>
      <c r="M540" s="3">
        <v>0</v>
      </c>
      <c r="N540" s="3">
        <f t="shared" si="104"/>
        <v>430.59960533649331</v>
      </c>
      <c r="O540" s="3">
        <f t="shared" si="100"/>
        <v>471.30951541489492</v>
      </c>
      <c r="P540" s="3">
        <f t="shared" si="101"/>
        <v>294.55227272557869</v>
      </c>
      <c r="Q540" s="3">
        <f t="shared" si="102"/>
        <v>55.005296601380707</v>
      </c>
      <c r="R540" s="3">
        <f t="shared" si="103"/>
        <v>3.1556548952064754</v>
      </c>
      <c r="S540" s="3">
        <f t="shared" si="105"/>
        <v>1529.6223449735539</v>
      </c>
    </row>
    <row r="541" spans="5:19" x14ac:dyDescent="0.25">
      <c r="E541" s="4">
        <f t="shared" si="106"/>
        <v>2285</v>
      </c>
      <c r="F541" s="5">
        <f>F540*SUM(economy!Z331:AB331)/SUM(economy!Z330:AB330)</f>
        <v>26368.233243297287</v>
      </c>
      <c r="G541" s="13">
        <f t="shared" si="108"/>
        <v>432.21023514101142</v>
      </c>
      <c r="H541" s="13">
        <f t="shared" si="108"/>
        <v>472.490869997201</v>
      </c>
      <c r="I541" s="13">
        <f t="shared" si="108"/>
        <v>294.56338418917318</v>
      </c>
      <c r="J541" s="13">
        <f t="shared" si="108"/>
        <v>54.960499314778701</v>
      </c>
      <c r="K541" s="13">
        <f t="shared" si="108"/>
        <v>3.1529943972472823</v>
      </c>
      <c r="L541" s="13">
        <f t="shared" si="107"/>
        <v>1532.3779830394114</v>
      </c>
      <c r="M541" s="3">
        <v>0</v>
      </c>
      <c r="N541" s="3">
        <f t="shared" si="104"/>
        <v>432.21029617387529</v>
      </c>
      <c r="O541" s="3">
        <f t="shared" si="100"/>
        <v>472.49091474975728</v>
      </c>
      <c r="P541" s="3">
        <f t="shared" si="101"/>
        <v>294.56338815242145</v>
      </c>
      <c r="Q541" s="3">
        <f t="shared" si="102"/>
        <v>54.96049931479444</v>
      </c>
      <c r="R541" s="3">
        <f t="shared" si="103"/>
        <v>3.1529943972472823</v>
      </c>
      <c r="S541" s="3">
        <f t="shared" si="105"/>
        <v>1532.3780927880955</v>
      </c>
    </row>
    <row r="542" spans="5:19" x14ac:dyDescent="0.25">
      <c r="E542" s="4">
        <f t="shared" si="106"/>
        <v>2286</v>
      </c>
      <c r="F542" s="5">
        <f>F541*SUM(economy!Z332:AB332)/SUM(economy!Z331:AB331)</f>
        <v>26345.910502153478</v>
      </c>
      <c r="G542" s="13">
        <f t="shared" si="108"/>
        <v>433.81956393050842</v>
      </c>
      <c r="H542" s="13">
        <f t="shared" si="108"/>
        <v>473.666923932001</v>
      </c>
      <c r="I542" s="13">
        <f t="shared" si="108"/>
        <v>294.57099773785268</v>
      </c>
      <c r="J542" s="13">
        <f t="shared" si="108"/>
        <v>54.915641833484131</v>
      </c>
      <c r="K542" s="13">
        <f t="shared" si="108"/>
        <v>3.1503329945226444</v>
      </c>
      <c r="L542" s="13">
        <f t="shared" si="107"/>
        <v>1535.1234604283688</v>
      </c>
      <c r="M542" s="3">
        <v>0</v>
      </c>
      <c r="N542" s="3">
        <f t="shared" si="104"/>
        <v>433.81962496337229</v>
      </c>
      <c r="O542" s="3">
        <f t="shared" si="100"/>
        <v>473.66696856144165</v>
      </c>
      <c r="P542" s="3">
        <f t="shared" si="101"/>
        <v>294.57100164790381</v>
      </c>
      <c r="Q542" s="3">
        <f t="shared" si="102"/>
        <v>54.915641833498967</v>
      </c>
      <c r="R542" s="3">
        <f t="shared" si="103"/>
        <v>3.1503329945226444</v>
      </c>
      <c r="S542" s="3">
        <f t="shared" si="105"/>
        <v>1535.1235700007394</v>
      </c>
    </row>
    <row r="543" spans="5:19" x14ac:dyDescent="0.25">
      <c r="E543" s="4">
        <f t="shared" si="106"/>
        <v>2287</v>
      </c>
      <c r="F543" s="5">
        <f>F542*SUM(economy!Z333:AB333)/SUM(economy!Z332:AB332)</f>
        <v>26323.582165169933</v>
      </c>
      <c r="G543" s="13">
        <f t="shared" si="108"/>
        <v>435.42753029918447</v>
      </c>
      <c r="H543" s="13">
        <f t="shared" si="108"/>
        <v>474.83764647523071</v>
      </c>
      <c r="I543" s="13">
        <f t="shared" si="108"/>
        <v>294.57515544154097</v>
      </c>
      <c r="J543" s="13">
        <f t="shared" si="108"/>
        <v>54.870726879030158</v>
      </c>
      <c r="K543" s="13">
        <f t="shared" si="108"/>
        <v>3.1476707561561676</v>
      </c>
      <c r="L543" s="13">
        <f t="shared" si="107"/>
        <v>1537.8587298511425</v>
      </c>
      <c r="M543" s="3">
        <v>0</v>
      </c>
      <c r="N543" s="3">
        <f t="shared" si="104"/>
        <v>435.42759133204834</v>
      </c>
      <c r="O543" s="3">
        <f t="shared" si="100"/>
        <v>474.83769098189441</v>
      </c>
      <c r="P543" s="3">
        <f t="shared" si="101"/>
        <v>294.57515929910903</v>
      </c>
      <c r="Q543" s="3">
        <f t="shared" si="102"/>
        <v>54.870726879044142</v>
      </c>
      <c r="R543" s="3">
        <f t="shared" si="103"/>
        <v>3.1476707561561676</v>
      </c>
      <c r="S543" s="3">
        <f t="shared" si="105"/>
        <v>1537.8588392482523</v>
      </c>
    </row>
    <row r="544" spans="5:19" x14ac:dyDescent="0.25">
      <c r="E544" s="4">
        <f t="shared" si="106"/>
        <v>2288</v>
      </c>
      <c r="F544" s="5">
        <f>F543*SUM(economy!Z334:AB334)/SUM(economy!Z333:AB333)</f>
        <v>26301.248723738259</v>
      </c>
      <c r="G544" s="13">
        <f t="shared" si="108"/>
        <v>437.03413390550941</v>
      </c>
      <c r="H544" s="13">
        <f t="shared" si="108"/>
        <v>476.0030517682768</v>
      </c>
      <c r="I544" s="13">
        <f t="shared" si="108"/>
        <v>294.57590284602844</v>
      </c>
      <c r="J544" s="13">
        <f t="shared" si="108"/>
        <v>54.825757077888987</v>
      </c>
      <c r="K544" s="13">
        <f t="shared" si="108"/>
        <v>3.1450077482318148</v>
      </c>
      <c r="L544" s="13">
        <f t="shared" si="107"/>
        <v>1540.5838533459355</v>
      </c>
      <c r="M544" s="3">
        <v>0</v>
      </c>
      <c r="N544" s="3">
        <f t="shared" si="104"/>
        <v>437.03419493837328</v>
      </c>
      <c r="O544" s="3">
        <f t="shared" si="100"/>
        <v>476.00309615250131</v>
      </c>
      <c r="P544" s="3">
        <f t="shared" si="101"/>
        <v>294.57590665181789</v>
      </c>
      <c r="Q544" s="3">
        <f t="shared" si="102"/>
        <v>54.825757077902168</v>
      </c>
      <c r="R544" s="3">
        <f t="shared" si="103"/>
        <v>3.1450077482318148</v>
      </c>
      <c r="S544" s="3">
        <f t="shared" si="105"/>
        <v>1540.5839625688263</v>
      </c>
    </row>
    <row r="545" spans="5:19" x14ac:dyDescent="0.25">
      <c r="E545" s="4">
        <f t="shared" si="106"/>
        <v>2289</v>
      </c>
      <c r="F545" s="5">
        <f>F544*SUM(economy!Z335:AB335)/SUM(economy!Z334:AB334)</f>
        <v>26278.910646912278</v>
      </c>
      <c r="G545" s="13">
        <f t="shared" si="108"/>
        <v>438.63937443794413</v>
      </c>
      <c r="H545" s="13">
        <f t="shared" si="108"/>
        <v>477.16315395976261</v>
      </c>
      <c r="I545" s="13">
        <f t="shared" si="108"/>
        <v>294.57328495958592</v>
      </c>
      <c r="J545" s="13">
        <f t="shared" si="108"/>
        <v>54.780734964165795</v>
      </c>
      <c r="K545" s="13">
        <f t="shared" si="108"/>
        <v>3.1423440339015629</v>
      </c>
      <c r="L545" s="13">
        <f t="shared" si="107"/>
        <v>1543.2988923553598</v>
      </c>
      <c r="M545" s="3">
        <v>0</v>
      </c>
      <c r="N545" s="3">
        <f t="shared" si="104"/>
        <v>438.639435470808</v>
      </c>
      <c r="O545" s="3">
        <f t="shared" si="100"/>
        <v>477.16319822188478</v>
      </c>
      <c r="P545" s="3">
        <f t="shared" si="101"/>
        <v>294.57328871429172</v>
      </c>
      <c r="Q545" s="3">
        <f t="shared" si="102"/>
        <v>54.780734964178222</v>
      </c>
      <c r="R545" s="3">
        <f t="shared" si="103"/>
        <v>3.1423440339015629</v>
      </c>
      <c r="S545" s="3">
        <f t="shared" si="105"/>
        <v>1543.2990014050642</v>
      </c>
    </row>
    <row r="546" spans="5:19" x14ac:dyDescent="0.25">
      <c r="E546" s="4">
        <f t="shared" si="106"/>
        <v>2290</v>
      </c>
      <c r="F546" s="5">
        <f>F545*SUM(economy!Z336:AB336)/SUM(economy!Z335:AB335)</f>
        <v>26256.568382229136</v>
      </c>
      <c r="G546" s="13">
        <f t="shared" si="108"/>
        <v>440.24325161357729</v>
      </c>
      <c r="H546" s="13">
        <f t="shared" si="108"/>
        <v>478.31796720343078</v>
      </c>
      <c r="I546" s="13">
        <f t="shared" si="108"/>
        <v>294.56734625682373</v>
      </c>
      <c r="J546" s="13">
        <f t="shared" si="108"/>
        <v>54.735662982253565</v>
      </c>
      <c r="K546" s="13">
        <f t="shared" si="108"/>
        <v>3.1396796734903294</v>
      </c>
      <c r="L546" s="13">
        <f t="shared" si="107"/>
        <v>1546.0039077295758</v>
      </c>
      <c r="M546" s="3">
        <v>0</v>
      </c>
      <c r="N546" s="3">
        <f t="shared" si="104"/>
        <v>440.24331264644115</v>
      </c>
      <c r="O546" s="3">
        <f t="shared" si="100"/>
        <v>478.31801134378651</v>
      </c>
      <c r="P546" s="3">
        <f t="shared" si="101"/>
        <v>294.56734996113153</v>
      </c>
      <c r="Q546" s="3">
        <f t="shared" si="102"/>
        <v>54.735662982265282</v>
      </c>
      <c r="R546" s="3">
        <f t="shared" si="103"/>
        <v>3.1396796734903294</v>
      </c>
      <c r="S546" s="3">
        <f t="shared" si="105"/>
        <v>1546.0040166071149</v>
      </c>
    </row>
    <row r="547" spans="5:19" x14ac:dyDescent="0.25">
      <c r="E547" s="4">
        <f t="shared" si="106"/>
        <v>2291</v>
      </c>
      <c r="F547" s="5">
        <f>F546*SUM(economy!Z337:AB337)/SUM(economy!Z336:AB336)</f>
        <v>26234.222356509348</v>
      </c>
      <c r="G547" s="13">
        <f t="shared" si="108"/>
        <v>441.84576517681194</v>
      </c>
      <c r="H547" s="13">
        <f t="shared" si="108"/>
        <v>479.46750565610887</v>
      </c>
      <c r="I547" s="13">
        <f t="shared" si="108"/>
        <v>294.55813068262205</v>
      </c>
      <c r="J547" s="13">
        <f t="shared" si="108"/>
        <v>54.690543489432635</v>
      </c>
      <c r="K547" s="13">
        <f t="shared" si="108"/>
        <v>3.1370147245981599</v>
      </c>
      <c r="L547" s="13">
        <f t="shared" si="107"/>
        <v>1548.6989597295737</v>
      </c>
      <c r="M547" s="3">
        <v>0</v>
      </c>
      <c r="N547" s="3">
        <f t="shared" si="104"/>
        <v>441.84582620967581</v>
      </c>
      <c r="O547" s="3">
        <f t="shared" si="100"/>
        <v>479.46754967503313</v>
      </c>
      <c r="P547" s="3">
        <f t="shared" si="101"/>
        <v>294.55813433720834</v>
      </c>
      <c r="Q547" s="3">
        <f t="shared" si="102"/>
        <v>54.690543489443677</v>
      </c>
      <c r="R547" s="3">
        <f t="shared" si="103"/>
        <v>3.1370147245981599</v>
      </c>
      <c r="S547" s="3">
        <f t="shared" si="105"/>
        <v>1548.6990684359589</v>
      </c>
    </row>
    <row r="548" spans="5:19" x14ac:dyDescent="0.25">
      <c r="E548" s="4">
        <f t="shared" si="106"/>
        <v>2292</v>
      </c>
      <c r="F548" s="5">
        <f>F547*SUM(economy!Z338:AB338)/SUM(economy!Z337:AB337)</f>
        <v>26211.872976635226</v>
      </c>
      <c r="G548" s="13">
        <f t="shared" si="108"/>
        <v>443.44691489810123</v>
      </c>
      <c r="H548" s="13">
        <f t="shared" si="108"/>
        <v>480.6117834757556</v>
      </c>
      <c r="I548" s="13">
        <f t="shared" si="108"/>
        <v>294.54568165612932</v>
      </c>
      <c r="J548" s="13">
        <f t="shared" si="108"/>
        <v>54.645378758415617</v>
      </c>
      <c r="K548" s="13">
        <f t="shared" si="108"/>
        <v>3.134349242199769</v>
      </c>
      <c r="L548" s="13">
        <f t="shared" si="107"/>
        <v>1551.3841080306015</v>
      </c>
      <c r="M548" s="3">
        <v>0</v>
      </c>
      <c r="N548" s="3">
        <f t="shared" si="104"/>
        <v>443.4469759309651</v>
      </c>
      <c r="O548" s="3">
        <f t="shared" si="100"/>
        <v>480.61182737358251</v>
      </c>
      <c r="P548" s="3">
        <f t="shared" si="101"/>
        <v>294.5456852616615</v>
      </c>
      <c r="Q548" s="3">
        <f t="shared" si="102"/>
        <v>54.645378758426034</v>
      </c>
      <c r="R548" s="3">
        <f t="shared" si="103"/>
        <v>3.134349242199769</v>
      </c>
      <c r="S548" s="3">
        <f t="shared" si="105"/>
        <v>1551.3842165668348</v>
      </c>
    </row>
    <row r="549" spans="5:19" x14ac:dyDescent="0.25">
      <c r="E549" s="4">
        <f t="shared" si="106"/>
        <v>2293</v>
      </c>
      <c r="F549" s="5">
        <f>F548*SUM(economy!Z339:AB339)/SUM(economy!Z338:AB338)</f>
        <v>26189.520630308609</v>
      </c>
      <c r="G549" s="13">
        <f t="shared" si="108"/>
        <v>445.04670057273154</v>
      </c>
      <c r="H549" s="13">
        <f t="shared" si="108"/>
        <v>481.75081481958574</v>
      </c>
      <c r="I549" s="13">
        <f t="shared" si="108"/>
        <v>294.53004207482309</v>
      </c>
      <c r="J549" s="13">
        <f t="shared" si="108"/>
        <v>54.600170979838353</v>
      </c>
      <c r="K549" s="13">
        <f t="shared" si="108"/>
        <v>3.1316832787414639</v>
      </c>
      <c r="L549" s="13">
        <f t="shared" si="107"/>
        <v>1554.0594117257203</v>
      </c>
      <c r="M549" s="3">
        <v>0</v>
      </c>
      <c r="N549" s="3">
        <f t="shared" si="104"/>
        <v>445.04676160559541</v>
      </c>
      <c r="O549" s="3">
        <f t="shared" si="100"/>
        <v>481.75085859664841</v>
      </c>
      <c r="P549" s="3">
        <f t="shared" si="101"/>
        <v>294.53004563195958</v>
      </c>
      <c r="Q549" s="3">
        <f t="shared" si="102"/>
        <v>54.600170979848173</v>
      </c>
      <c r="R549" s="3">
        <f t="shared" si="103"/>
        <v>3.1316832787414639</v>
      </c>
      <c r="S549" s="3">
        <f t="shared" si="105"/>
        <v>1554.059520092793</v>
      </c>
    </row>
    <row r="550" spans="5:19" x14ac:dyDescent="0.25">
      <c r="E550" s="4">
        <f t="shared" si="106"/>
        <v>2294</v>
      </c>
      <c r="F550" s="5">
        <f>F549*SUM(economy!Z340:AB340)/SUM(economy!Z339:AB339)</f>
        <v>26167.165686787994</v>
      </c>
      <c r="G550" s="13">
        <f t="shared" si="108"/>
        <v>446.64512201965181</v>
      </c>
      <c r="H550" s="13">
        <f t="shared" si="108"/>
        <v>482.88461384227088</v>
      </c>
      <c r="I550" s="13">
        <f t="shared" si="108"/>
        <v>294.5112543186309</v>
      </c>
      <c r="J550" s="13">
        <f t="shared" si="108"/>
        <v>54.554922264697439</v>
      </c>
      <c r="K550" s="13">
        <f t="shared" si="108"/>
        <v>3.1290168842355013</v>
      </c>
      <c r="L550" s="13">
        <f t="shared" si="107"/>
        <v>1556.7249293294865</v>
      </c>
      <c r="M550" s="3">
        <v>0</v>
      </c>
      <c r="N550" s="3">
        <f t="shared" si="104"/>
        <v>446.64518305251568</v>
      </c>
      <c r="O550" s="3">
        <f t="shared" si="100"/>
        <v>482.88465749890156</v>
      </c>
      <c r="P550" s="3">
        <f t="shared" si="101"/>
        <v>294.51125782802131</v>
      </c>
      <c r="Q550" s="3">
        <f t="shared" si="102"/>
        <v>54.554922264706697</v>
      </c>
      <c r="R550" s="3">
        <f t="shared" si="103"/>
        <v>3.1290168842355013</v>
      </c>
      <c r="S550" s="3">
        <f t="shared" si="105"/>
        <v>1556.7250375283807</v>
      </c>
    </row>
    <row r="551" spans="5:19" x14ac:dyDescent="0.25">
      <c r="E551" s="4">
        <f t="shared" si="106"/>
        <v>2295</v>
      </c>
      <c r="F551" s="5">
        <f>F550*SUM(economy!Z341:AB341)/SUM(economy!Z340:AB340)</f>
        <v>26144.80849760578</v>
      </c>
      <c r="G551" s="13">
        <f t="shared" ref="G551:K556" si="109">G550*(1-G$5)+G$4*$F550*$L$4/1000</f>
        <v>448.2421790803478</v>
      </c>
      <c r="H551" s="13">
        <f t="shared" si="109"/>
        <v>484.01319469421503</v>
      </c>
      <c r="I551" s="13">
        <f t="shared" si="109"/>
        <v>294.4893602541062</v>
      </c>
      <c r="J551" s="13">
        <f t="shared" si="109"/>
        <v>54.509634646735094</v>
      </c>
      <c r="K551" s="13">
        <f t="shared" si="109"/>
        <v>3.1263501063519277</v>
      </c>
      <c r="L551" s="13">
        <f t="shared" si="107"/>
        <v>1559.3807187817561</v>
      </c>
      <c r="M551" s="3">
        <v>0</v>
      </c>
      <c r="N551" s="3">
        <f t="shared" si="104"/>
        <v>448.24224011321166</v>
      </c>
      <c r="O551" s="3">
        <f t="shared" si="100"/>
        <v>484.013238230745</v>
      </c>
      <c r="P551" s="3">
        <f t="shared" si="101"/>
        <v>294.48936371639144</v>
      </c>
      <c r="Q551" s="3">
        <f t="shared" si="102"/>
        <v>54.50963464674382</v>
      </c>
      <c r="R551" s="3">
        <f t="shared" si="103"/>
        <v>3.1263501063519277</v>
      </c>
      <c r="S551" s="3">
        <f t="shared" si="105"/>
        <v>1559.3808268134437</v>
      </c>
    </row>
    <row r="552" spans="5:19" x14ac:dyDescent="0.25">
      <c r="E552" s="4">
        <f t="shared" si="106"/>
        <v>2296</v>
      </c>
      <c r="F552" s="5">
        <f>F551*SUM(economy!Z342:AB342)/SUM(economy!Z341:AB341)</f>
        <v>26122.4493972657</v>
      </c>
      <c r="G552" s="13">
        <f t="shared" si="109"/>
        <v>449.83787161776036</v>
      </c>
      <c r="H552" s="13">
        <f t="shared" si="109"/>
        <v>485.13657151990168</v>
      </c>
      <c r="I552" s="13">
        <f t="shared" si="109"/>
        <v>294.46440123865631</v>
      </c>
      <c r="J552" s="13">
        <f t="shared" si="109"/>
        <v>54.464310084771888</v>
      </c>
      <c r="K552" s="13">
        <f t="shared" si="109"/>
        <v>3.1236829905079571</v>
      </c>
      <c r="L552" s="13">
        <f t="shared" si="107"/>
        <v>1562.0268374515981</v>
      </c>
      <c r="M552" s="3">
        <v>0</v>
      </c>
      <c r="N552" s="3">
        <f t="shared" si="104"/>
        <v>449.83793265062423</v>
      </c>
      <c r="O552" s="3">
        <f t="shared" si="100"/>
        <v>485.13661493666132</v>
      </c>
      <c r="P552" s="3">
        <f t="shared" si="101"/>
        <v>294.46440465446864</v>
      </c>
      <c r="Q552" s="3">
        <f t="shared" si="102"/>
        <v>54.464310084780116</v>
      </c>
      <c r="R552" s="3">
        <f t="shared" si="103"/>
        <v>3.1236829905079571</v>
      </c>
      <c r="S552" s="3">
        <f t="shared" si="105"/>
        <v>1562.0269453170422</v>
      </c>
    </row>
    <row r="553" spans="5:19" x14ac:dyDescent="0.25">
      <c r="E553" s="4">
        <f t="shared" si="106"/>
        <v>2297</v>
      </c>
      <c r="F553" s="5">
        <f>F552*SUM(economy!Z343:AB343)/SUM(economy!Z342:AB342)</f>
        <v>26100.088703920781</v>
      </c>
      <c r="G553" s="13">
        <f t="shared" si="109"/>
        <v>451.43219951524605</v>
      </c>
      <c r="H553" s="13">
        <f t="shared" si="109"/>
        <v>486.25475845631121</v>
      </c>
      <c r="I553" s="13">
        <f t="shared" si="109"/>
        <v>294.43641812481792</v>
      </c>
      <c r="J553" s="13">
        <f t="shared" si="109"/>
        <v>54.418950464988143</v>
      </c>
      <c r="K553" s="13">
        <f t="shared" si="109"/>
        <v>3.1210155799549231</v>
      </c>
      <c r="L553" s="13">
        <f t="shared" si="107"/>
        <v>1564.663342141318</v>
      </c>
      <c r="M553" s="3">
        <v>0</v>
      </c>
      <c r="N553" s="3">
        <f t="shared" si="104"/>
        <v>451.43226054810992</v>
      </c>
      <c r="O553" s="3">
        <f t="shared" si="100"/>
        <v>486.25480175363003</v>
      </c>
      <c r="P553" s="3">
        <f t="shared" si="101"/>
        <v>294.43642149478109</v>
      </c>
      <c r="Q553" s="3">
        <f t="shared" si="102"/>
        <v>54.418950464995902</v>
      </c>
      <c r="R553" s="3">
        <f t="shared" si="103"/>
        <v>3.1210155799549231</v>
      </c>
      <c r="S553" s="3">
        <f t="shared" si="105"/>
        <v>1564.6634498414719</v>
      </c>
    </row>
    <row r="554" spans="5:19" x14ac:dyDescent="0.25">
      <c r="E554" s="4">
        <f t="shared" si="106"/>
        <v>2298</v>
      </c>
      <c r="F554" s="5">
        <f>F553*SUM(economy!Z344:AB344)/SUM(economy!Z343:AB343)</f>
        <v>26077.726720032893</v>
      </c>
      <c r="G554" s="13">
        <f t="shared" si="109"/>
        <v>453.02516267557922</v>
      </c>
      <c r="H554" s="13">
        <f t="shared" si="109"/>
        <v>487.36776963140625</v>
      </c>
      <c r="I554" s="13">
        <f t="shared" si="109"/>
        <v>294.40545126457744</v>
      </c>
      <c r="J554" s="13">
        <f t="shared" si="109"/>
        <v>54.373557603154524</v>
      </c>
      <c r="K554" s="13">
        <f t="shared" si="109"/>
        <v>3.118347915862846</v>
      </c>
      <c r="L554" s="13">
        <f t="shared" si="107"/>
        <v>1567.2902890905802</v>
      </c>
      <c r="M554" s="3">
        <v>0</v>
      </c>
      <c r="N554" s="3">
        <f t="shared" si="104"/>
        <v>453.02522370844309</v>
      </c>
      <c r="O554" s="3">
        <f t="shared" si="100"/>
        <v>487.36781280961281</v>
      </c>
      <c r="P554" s="3">
        <f t="shared" si="101"/>
        <v>294.40545458930688</v>
      </c>
      <c r="Q554" s="3">
        <f t="shared" si="102"/>
        <v>54.373557603161842</v>
      </c>
      <c r="R554" s="3">
        <f t="shared" si="103"/>
        <v>3.118347915862846</v>
      </c>
      <c r="S554" s="3">
        <f t="shared" si="105"/>
        <v>1567.2903966263873</v>
      </c>
    </row>
    <row r="555" spans="5:19" x14ac:dyDescent="0.25">
      <c r="E555" s="4">
        <f t="shared" si="106"/>
        <v>2299</v>
      </c>
      <c r="F555" s="5">
        <f>F554*SUM(economy!Z345:AB345)/SUM(economy!Z344:AB344)</f>
        <v>26055.363733013193</v>
      </c>
      <c r="G555" s="13">
        <f t="shared" si="109"/>
        <v>454.61676101999439</v>
      </c>
      <c r="H555" s="13">
        <f t="shared" si="109"/>
        <v>488.47561916268319</v>
      </c>
      <c r="I555" s="13">
        <f t="shared" si="109"/>
        <v>294.37154051373238</v>
      </c>
      <c r="J555" s="13">
        <f t="shared" si="109"/>
        <v>54.328133246812662</v>
      </c>
      <c r="K555" s="13">
        <f t="shared" si="109"/>
        <v>3.1156800374026945</v>
      </c>
      <c r="L555" s="13">
        <f t="shared" si="107"/>
        <v>1569.9077339806252</v>
      </c>
      <c r="M555" s="3">
        <v>0</v>
      </c>
      <c r="N555" s="3">
        <f t="shared" si="104"/>
        <v>454.61682205285825</v>
      </c>
      <c r="O555" s="3">
        <f t="shared" si="100"/>
        <v>488.4756622221052</v>
      </c>
      <c r="P555" s="3">
        <f t="shared" si="101"/>
        <v>294.37154379383526</v>
      </c>
      <c r="Q555" s="3">
        <f t="shared" si="102"/>
        <v>54.328133246819561</v>
      </c>
      <c r="R555" s="3">
        <f t="shared" si="103"/>
        <v>3.1156800374026945</v>
      </c>
      <c r="S555" s="3">
        <f t="shared" si="105"/>
        <v>1569.9078413530208</v>
      </c>
    </row>
    <row r="556" spans="5:19" x14ac:dyDescent="0.25">
      <c r="E556" s="4">
        <f t="shared" si="106"/>
        <v>2300</v>
      </c>
      <c r="F556" s="5">
        <f>F555*SUM(economy!Z346:AB346)/SUM(economy!Z345:AB345)</f>
        <v>26033.000015844871</v>
      </c>
      <c r="G556" s="13">
        <f t="shared" si="109"/>
        <v>456.20699448726748</v>
      </c>
      <c r="H556" s="13">
        <f t="shared" si="109"/>
        <v>489.57832115578771</v>
      </c>
      <c r="I556" s="13">
        <f t="shared" si="109"/>
        <v>294.33472523629041</v>
      </c>
      <c r="J556" s="13">
        <f t="shared" si="109"/>
        <v>54.282679077406321</v>
      </c>
      <c r="K556" s="13">
        <f t="shared" si="109"/>
        <v>3.1130119818263431</v>
      </c>
      <c r="L556" s="13">
        <f t="shared" si="107"/>
        <v>1572.5157319385783</v>
      </c>
      <c r="M556" s="3">
        <v>0</v>
      </c>
      <c r="N556" s="3">
        <f t="shared" si="104"/>
        <v>456.20705552013135</v>
      </c>
      <c r="O556" s="3">
        <f t="shared" si="100"/>
        <v>489.57836409675195</v>
      </c>
      <c r="P556" s="3">
        <f t="shared" si="101"/>
        <v>294.33472847236573</v>
      </c>
      <c r="Q556" s="3">
        <f t="shared" si="102"/>
        <v>54.282679077412823</v>
      </c>
      <c r="R556" s="3">
        <f t="shared" si="103"/>
        <v>3.1130119818263431</v>
      </c>
      <c r="S556" s="3">
        <f t="shared" si="105"/>
        <v>1572.5158391484881</v>
      </c>
    </row>
    <row r="557" spans="5:19" x14ac:dyDescent="0.25">
      <c r="E557" s="4"/>
      <c r="F557" s="4"/>
      <c r="G557" s="13"/>
      <c r="H557" s="13"/>
      <c r="I557" s="13"/>
      <c r="J557" s="13"/>
      <c r="K557" s="13"/>
      <c r="L557" s="13"/>
      <c r="M557" s="13"/>
    </row>
    <row r="558" spans="5:19" x14ac:dyDescent="0.25">
      <c r="E558" s="4"/>
      <c r="F558" s="4"/>
      <c r="G558" s="13"/>
      <c r="H558" s="13"/>
      <c r="I558" s="13"/>
      <c r="J558" s="13"/>
      <c r="K558" s="13"/>
      <c r="L558" s="13"/>
      <c r="M558" s="13"/>
    </row>
    <row r="559" spans="5:19" x14ac:dyDescent="0.25">
      <c r="E559" s="4"/>
      <c r="F559" s="4"/>
      <c r="G559" s="13"/>
      <c r="H559" s="13"/>
      <c r="I559" s="13"/>
      <c r="J559" s="13"/>
      <c r="K559" s="13"/>
      <c r="L559" s="13"/>
      <c r="M559" s="13"/>
    </row>
    <row r="560" spans="5:19" x14ac:dyDescent="0.25">
      <c r="E560" s="4"/>
      <c r="F560" s="4"/>
      <c r="G560" s="13"/>
      <c r="H560" s="13"/>
      <c r="I560" s="13"/>
      <c r="J560" s="13"/>
      <c r="K560" s="13"/>
      <c r="L560" s="13"/>
      <c r="M560" s="13"/>
    </row>
    <row r="561" spans="5:13" x14ac:dyDescent="0.25">
      <c r="E561" s="4"/>
      <c r="F561" s="4"/>
      <c r="G561" s="13"/>
      <c r="H561" s="13"/>
      <c r="I561" s="13"/>
      <c r="J561" s="13"/>
      <c r="K561" s="13"/>
      <c r="L561" s="13"/>
      <c r="M561" s="13"/>
    </row>
    <row r="562" spans="5:13" x14ac:dyDescent="0.25">
      <c r="E562" s="4"/>
      <c r="F562" s="4"/>
      <c r="G562" s="13"/>
      <c r="H562" s="13"/>
      <c r="I562" s="13"/>
      <c r="J562" s="13"/>
      <c r="K562" s="13"/>
      <c r="L562" s="13"/>
      <c r="M562" s="13"/>
    </row>
    <row r="563" spans="5:13" x14ac:dyDescent="0.25">
      <c r="E563" s="4"/>
      <c r="F563" s="4"/>
      <c r="G563" s="13"/>
      <c r="H563" s="13"/>
      <c r="I563" s="13"/>
      <c r="J563" s="13"/>
      <c r="K563" s="13"/>
      <c r="L563" s="13"/>
      <c r="M563" s="13"/>
    </row>
    <row r="564" spans="5:13" x14ac:dyDescent="0.25">
      <c r="E564" s="4"/>
      <c r="F564" s="4"/>
      <c r="G564" s="13"/>
      <c r="H564" s="13"/>
      <c r="I564" s="13"/>
      <c r="J564" s="13"/>
      <c r="K564" s="13"/>
      <c r="L564" s="13"/>
      <c r="M564" s="13"/>
    </row>
    <row r="565" spans="5:13" x14ac:dyDescent="0.25">
      <c r="E565" s="4"/>
      <c r="F565" s="4"/>
      <c r="G565" s="13"/>
      <c r="H565" s="13"/>
      <c r="I565" s="13"/>
      <c r="J565" s="13"/>
      <c r="K565" s="13"/>
      <c r="L565" s="13"/>
      <c r="M565" s="13"/>
    </row>
    <row r="566" spans="5:13" x14ac:dyDescent="0.25">
      <c r="E566" s="4"/>
      <c r="F566" s="4"/>
      <c r="G566" s="13"/>
      <c r="H566" s="13"/>
      <c r="I566" s="13"/>
      <c r="J566" s="13"/>
      <c r="K566" s="13"/>
      <c r="L566" s="13"/>
      <c r="M566" s="13"/>
    </row>
    <row r="567" spans="5:13" x14ac:dyDescent="0.25">
      <c r="E567" s="4"/>
      <c r="F567" s="4"/>
      <c r="G567" s="13"/>
      <c r="H567" s="13"/>
      <c r="I567" s="13"/>
      <c r="J567" s="13"/>
      <c r="K567" s="13"/>
      <c r="L567" s="13"/>
      <c r="M567" s="13"/>
    </row>
    <row r="568" spans="5:13" x14ac:dyDescent="0.25">
      <c r="E568" s="4"/>
      <c r="F568" s="4"/>
      <c r="G568" s="13"/>
      <c r="H568" s="13"/>
      <c r="I568" s="13"/>
      <c r="J568" s="13"/>
      <c r="K568" s="13"/>
      <c r="L568" s="13"/>
      <c r="M568" s="13"/>
    </row>
    <row r="569" spans="5:13" x14ac:dyDescent="0.25">
      <c r="E569" s="4"/>
      <c r="F569" s="4"/>
      <c r="G569" s="13"/>
      <c r="H569" s="13"/>
      <c r="I569" s="13"/>
      <c r="J569" s="13"/>
      <c r="K569" s="13"/>
      <c r="L569" s="13"/>
      <c r="M569" s="13"/>
    </row>
    <row r="570" spans="5:13" x14ac:dyDescent="0.25">
      <c r="E570" s="4"/>
      <c r="F570" s="4"/>
      <c r="G570" s="13"/>
      <c r="H570" s="13"/>
      <c r="I570" s="13"/>
      <c r="J570" s="13"/>
      <c r="K570" s="13"/>
      <c r="L570" s="13"/>
      <c r="M570" s="13"/>
    </row>
    <row r="571" spans="5:13" x14ac:dyDescent="0.25">
      <c r="E571" s="4"/>
      <c r="F571" s="4"/>
      <c r="G571" s="13"/>
      <c r="H571" s="13"/>
      <c r="I571" s="13"/>
      <c r="J571" s="13"/>
      <c r="K571" s="13"/>
      <c r="L571" s="13"/>
      <c r="M571" s="13"/>
    </row>
    <row r="572" spans="5:13" x14ac:dyDescent="0.25">
      <c r="E572" s="4"/>
      <c r="F572" s="4"/>
      <c r="G572" s="13"/>
      <c r="H572" s="13"/>
      <c r="I572" s="13"/>
      <c r="J572" s="13"/>
      <c r="K572" s="13"/>
      <c r="L572" s="13"/>
      <c r="M572" s="13"/>
    </row>
    <row r="573" spans="5:13" x14ac:dyDescent="0.25">
      <c r="E573" s="4"/>
      <c r="F573" s="4"/>
      <c r="G573" s="13"/>
      <c r="H573" s="13"/>
      <c r="I573" s="13"/>
      <c r="J573" s="13"/>
      <c r="K573" s="13"/>
      <c r="L573" s="13"/>
      <c r="M573" s="13"/>
    </row>
    <row r="574" spans="5:13" x14ac:dyDescent="0.25">
      <c r="E574" s="4"/>
      <c r="F574" s="4"/>
      <c r="G574" s="13"/>
      <c r="H574" s="13"/>
      <c r="I574" s="13"/>
      <c r="J574" s="13"/>
      <c r="K574" s="13"/>
      <c r="L574" s="13"/>
      <c r="M574" s="13"/>
    </row>
    <row r="575" spans="5:13" x14ac:dyDescent="0.25">
      <c r="E575" s="4"/>
      <c r="F575" s="4"/>
      <c r="G575" s="13"/>
      <c r="H575" s="13"/>
      <c r="I575" s="13"/>
      <c r="J575" s="13"/>
      <c r="K575" s="13"/>
      <c r="L575" s="13"/>
      <c r="M575" s="13"/>
    </row>
    <row r="576" spans="5:13" x14ac:dyDescent="0.25">
      <c r="E576" s="4"/>
      <c r="F576" s="4"/>
      <c r="G576" s="13"/>
      <c r="H576" s="13"/>
      <c r="I576" s="13"/>
      <c r="J576" s="13"/>
      <c r="K576" s="13"/>
      <c r="L576" s="13"/>
      <c r="M576" s="13"/>
    </row>
    <row r="577" spans="5:13" x14ac:dyDescent="0.25">
      <c r="E577" s="4"/>
      <c r="F577" s="4"/>
      <c r="G577" s="13"/>
      <c r="H577" s="13"/>
      <c r="I577" s="13"/>
      <c r="J577" s="13"/>
      <c r="K577" s="13"/>
      <c r="L577" s="13"/>
      <c r="M577" s="13"/>
    </row>
    <row r="578" spans="5:13" x14ac:dyDescent="0.25">
      <c r="E578" s="4"/>
      <c r="F578" s="4"/>
      <c r="G578" s="13"/>
      <c r="H578" s="13"/>
      <c r="I578" s="13"/>
      <c r="J578" s="13"/>
      <c r="K578" s="13"/>
      <c r="L578" s="13"/>
      <c r="M578" s="13"/>
    </row>
    <row r="579" spans="5:13" x14ac:dyDescent="0.25">
      <c r="E579" s="4"/>
      <c r="F579" s="4"/>
      <c r="G579" s="13"/>
      <c r="H579" s="13"/>
      <c r="I579" s="13"/>
      <c r="J579" s="13"/>
      <c r="K579" s="13"/>
      <c r="L579" s="13"/>
      <c r="M579" s="13"/>
    </row>
    <row r="580" spans="5:13" x14ac:dyDescent="0.25">
      <c r="E580" s="4"/>
      <c r="F580" s="4"/>
      <c r="G580" s="13"/>
      <c r="H580" s="13"/>
      <c r="I580" s="13"/>
      <c r="J580" s="13"/>
      <c r="K580" s="13"/>
      <c r="L580" s="13"/>
      <c r="M580" s="13"/>
    </row>
    <row r="581" spans="5:13" x14ac:dyDescent="0.25">
      <c r="E581" s="4"/>
      <c r="F581" s="4"/>
      <c r="G581" s="13"/>
      <c r="H581" s="13"/>
      <c r="I581" s="13"/>
      <c r="J581" s="13"/>
      <c r="K581" s="13"/>
      <c r="L581" s="13"/>
      <c r="M581" s="13"/>
    </row>
    <row r="582" spans="5:13" x14ac:dyDescent="0.25">
      <c r="E582" s="4"/>
      <c r="F582" s="4"/>
      <c r="G582" s="13"/>
      <c r="H582" s="13"/>
      <c r="I582" s="13"/>
      <c r="J582" s="13"/>
      <c r="K582" s="13"/>
      <c r="L582" s="13"/>
      <c r="M582" s="13"/>
    </row>
    <row r="583" spans="5:13" x14ac:dyDescent="0.25">
      <c r="E583" s="4"/>
      <c r="F583" s="4"/>
      <c r="G583" s="13"/>
      <c r="H583" s="13"/>
      <c r="I583" s="13"/>
      <c r="J583" s="13"/>
      <c r="K583" s="13"/>
      <c r="L583" s="13"/>
      <c r="M583" s="13"/>
    </row>
    <row r="584" spans="5:13" x14ac:dyDescent="0.25">
      <c r="E584" s="4"/>
      <c r="F584" s="4"/>
      <c r="G584" s="13"/>
      <c r="H584" s="13"/>
      <c r="I584" s="13"/>
      <c r="J584" s="13"/>
      <c r="K584" s="13"/>
      <c r="L584" s="13"/>
      <c r="M584" s="13"/>
    </row>
    <row r="585" spans="5:13" x14ac:dyDescent="0.25">
      <c r="E585" s="4"/>
      <c r="F585" s="4"/>
      <c r="G585" s="13"/>
      <c r="H585" s="13"/>
      <c r="I585" s="13"/>
      <c r="J585" s="13"/>
      <c r="K585" s="13"/>
      <c r="L585" s="13"/>
      <c r="M585" s="13"/>
    </row>
    <row r="586" spans="5:13" x14ac:dyDescent="0.25">
      <c r="E586" s="4"/>
      <c r="F586" s="4"/>
      <c r="G586" s="13"/>
      <c r="H586" s="13"/>
      <c r="I586" s="13"/>
      <c r="J586" s="13"/>
      <c r="K586" s="13"/>
      <c r="L586" s="13"/>
      <c r="M586" s="13"/>
    </row>
    <row r="587" spans="5:13" x14ac:dyDescent="0.25">
      <c r="E587" s="4"/>
      <c r="F587" s="4"/>
      <c r="G587" s="13"/>
      <c r="H587" s="13"/>
      <c r="I587" s="13"/>
      <c r="J587" s="13"/>
      <c r="K587" s="13"/>
      <c r="L587" s="13"/>
      <c r="M587" s="13"/>
    </row>
    <row r="588" spans="5:13" x14ac:dyDescent="0.25">
      <c r="E588" s="4"/>
      <c r="F588" s="4"/>
      <c r="G588" s="13"/>
      <c r="H588" s="13"/>
      <c r="I588" s="13"/>
      <c r="J588" s="13"/>
      <c r="K588" s="13"/>
      <c r="L588" s="13"/>
      <c r="M588" s="13"/>
    </row>
    <row r="589" spans="5:13" x14ac:dyDescent="0.25">
      <c r="E589" s="4"/>
      <c r="F589" s="4"/>
      <c r="G589" s="13"/>
      <c r="H589" s="13"/>
      <c r="I589" s="13"/>
      <c r="J589" s="13"/>
      <c r="K589" s="13"/>
      <c r="L589" s="13"/>
      <c r="M589" s="13"/>
    </row>
    <row r="590" spans="5:13" x14ac:dyDescent="0.25">
      <c r="E590" s="4"/>
      <c r="F590" s="4"/>
      <c r="G590" s="13"/>
      <c r="H590" s="13"/>
      <c r="I590" s="13"/>
      <c r="J590" s="13"/>
      <c r="K590" s="13"/>
      <c r="L590" s="13"/>
      <c r="M590" s="13"/>
    </row>
    <row r="591" spans="5:13" x14ac:dyDescent="0.25">
      <c r="E591" s="4"/>
      <c r="F591" s="4"/>
      <c r="G591" s="13"/>
      <c r="H591" s="13"/>
      <c r="I591" s="13"/>
      <c r="J591" s="13"/>
      <c r="K591" s="13"/>
      <c r="L591" s="13"/>
      <c r="M591" s="13"/>
    </row>
    <row r="592" spans="5:13" x14ac:dyDescent="0.25">
      <c r="E592" s="4"/>
      <c r="F592" s="4"/>
      <c r="G592" s="13"/>
      <c r="H592" s="13"/>
      <c r="I592" s="13"/>
      <c r="J592" s="13"/>
      <c r="K592" s="13"/>
      <c r="L592" s="13"/>
      <c r="M592" s="13"/>
    </row>
    <row r="593" spans="5:13" x14ac:dyDescent="0.25">
      <c r="E593" s="4"/>
      <c r="F593" s="4"/>
      <c r="G593" s="13"/>
      <c r="H593" s="13"/>
      <c r="I593" s="13"/>
      <c r="J593" s="13"/>
      <c r="K593" s="13"/>
      <c r="L593" s="13"/>
      <c r="M593" s="13"/>
    </row>
    <row r="594" spans="5:13" x14ac:dyDescent="0.25">
      <c r="E594" s="4"/>
      <c r="F594" s="4"/>
      <c r="G594" s="13"/>
      <c r="H594" s="13"/>
      <c r="I594" s="13"/>
      <c r="J594" s="13"/>
      <c r="K594" s="13"/>
      <c r="L594" s="13"/>
      <c r="M594" s="13"/>
    </row>
    <row r="595" spans="5:13" x14ac:dyDescent="0.25">
      <c r="E595" s="4"/>
      <c r="F595" s="4"/>
      <c r="G595" s="13"/>
      <c r="H595" s="13"/>
      <c r="I595" s="13"/>
      <c r="J595" s="13"/>
      <c r="K595" s="13"/>
      <c r="L595" s="13"/>
      <c r="M595" s="13"/>
    </row>
    <row r="596" spans="5:13" x14ac:dyDescent="0.25">
      <c r="E596" s="4"/>
      <c r="F596" s="4"/>
      <c r="G596" s="13"/>
      <c r="H596" s="13"/>
      <c r="I596" s="13"/>
      <c r="J596" s="13"/>
      <c r="K596" s="13"/>
      <c r="L596" s="13"/>
      <c r="M596" s="13"/>
    </row>
    <row r="597" spans="5:13" x14ac:dyDescent="0.25">
      <c r="E597" s="4"/>
      <c r="F597" s="4"/>
      <c r="G597" s="13"/>
      <c r="H597" s="13"/>
      <c r="I597" s="13"/>
      <c r="J597" s="13"/>
      <c r="K597" s="13"/>
      <c r="L597" s="13"/>
      <c r="M597" s="13"/>
    </row>
    <row r="598" spans="5:13" x14ac:dyDescent="0.25">
      <c r="E598" s="4"/>
      <c r="F598" s="4"/>
      <c r="G598" s="13"/>
      <c r="H598" s="13"/>
      <c r="I598" s="13"/>
      <c r="J598" s="13"/>
      <c r="K598" s="13"/>
      <c r="L598" s="13"/>
      <c r="M598" s="13"/>
    </row>
    <row r="599" spans="5:13" x14ac:dyDescent="0.25">
      <c r="E599" s="4"/>
      <c r="F599" s="4"/>
      <c r="G599" s="13"/>
      <c r="H599" s="13"/>
      <c r="I599" s="13"/>
      <c r="J599" s="13"/>
      <c r="K599" s="13"/>
      <c r="L599" s="13"/>
      <c r="M599" s="13"/>
    </row>
    <row r="600" spans="5:13" x14ac:dyDescent="0.25">
      <c r="E600" s="4"/>
      <c r="F600" s="4"/>
      <c r="G600" s="13"/>
      <c r="H600" s="13"/>
      <c r="I600" s="13"/>
      <c r="J600" s="13"/>
      <c r="K600" s="13"/>
      <c r="L600" s="13"/>
      <c r="M600" s="13"/>
    </row>
    <row r="601" spans="5:13" x14ac:dyDescent="0.25">
      <c r="E601" s="4"/>
      <c r="F601" s="4"/>
      <c r="G601" s="13"/>
      <c r="H601" s="13"/>
      <c r="I601" s="13"/>
      <c r="J601" s="13"/>
      <c r="K601" s="13"/>
      <c r="L601" s="13"/>
      <c r="M601" s="13"/>
    </row>
    <row r="602" spans="5:13" x14ac:dyDescent="0.25">
      <c r="E602" s="4"/>
      <c r="F602" s="4"/>
      <c r="G602" s="13"/>
      <c r="H602" s="13"/>
      <c r="I602" s="13"/>
      <c r="J602" s="13"/>
      <c r="K602" s="13"/>
      <c r="L602" s="13"/>
      <c r="M602" s="13"/>
    </row>
    <row r="603" spans="5:13" x14ac:dyDescent="0.25">
      <c r="E603" s="4"/>
      <c r="F603" s="4"/>
      <c r="G603" s="13"/>
      <c r="H603" s="13"/>
      <c r="I603" s="13"/>
      <c r="J603" s="13"/>
      <c r="K603" s="13"/>
      <c r="L603" s="13"/>
      <c r="M603" s="13"/>
    </row>
    <row r="604" spans="5:13" x14ac:dyDescent="0.25">
      <c r="E604" s="4"/>
      <c r="F604" s="4"/>
      <c r="G604" s="13"/>
      <c r="H604" s="13"/>
      <c r="I604" s="13"/>
      <c r="J604" s="13"/>
      <c r="K604" s="13"/>
      <c r="L604" s="13"/>
      <c r="M604" s="13"/>
    </row>
    <row r="605" spans="5:13" x14ac:dyDescent="0.25">
      <c r="E605" s="4"/>
      <c r="F605" s="4"/>
      <c r="G605" s="13"/>
      <c r="H605" s="13"/>
      <c r="I605" s="13"/>
      <c r="J605" s="13"/>
      <c r="K605" s="13"/>
      <c r="L605" s="13"/>
      <c r="M605" s="13"/>
    </row>
    <row r="606" spans="5:13" x14ac:dyDescent="0.25">
      <c r="E606" s="4"/>
      <c r="F606" s="4"/>
      <c r="G606" s="13"/>
      <c r="H606" s="13"/>
      <c r="I606" s="13"/>
      <c r="J606" s="13"/>
      <c r="K606" s="13"/>
      <c r="L606" s="13"/>
      <c r="M606" s="13"/>
    </row>
    <row r="607" spans="5:13" x14ac:dyDescent="0.25">
      <c r="E607" s="4"/>
      <c r="F607" s="4"/>
      <c r="G607" s="13"/>
      <c r="H607" s="13"/>
      <c r="I607" s="13"/>
      <c r="J607" s="13"/>
      <c r="K607" s="13"/>
      <c r="L607" s="13"/>
      <c r="M607" s="13"/>
    </row>
    <row r="608" spans="5:13" x14ac:dyDescent="0.25">
      <c r="E608" s="4"/>
      <c r="F608" s="4"/>
      <c r="G608" s="13"/>
      <c r="H608" s="13"/>
      <c r="I608" s="13"/>
      <c r="J608" s="13"/>
      <c r="K608" s="13"/>
      <c r="L608" s="13"/>
      <c r="M608" s="13"/>
    </row>
    <row r="609" spans="5:13" x14ac:dyDescent="0.25">
      <c r="E609" s="4"/>
      <c r="F609" s="4"/>
      <c r="G609" s="13"/>
      <c r="H609" s="13"/>
      <c r="I609" s="13"/>
      <c r="J609" s="13"/>
      <c r="K609" s="13"/>
      <c r="L609" s="13"/>
      <c r="M609" s="13"/>
    </row>
    <row r="610" spans="5:13" x14ac:dyDescent="0.25">
      <c r="E610" s="4"/>
      <c r="F610" s="4"/>
      <c r="G610" s="13"/>
      <c r="H610" s="13"/>
      <c r="I610" s="13"/>
      <c r="J610" s="13"/>
      <c r="K610" s="13"/>
      <c r="L610" s="13"/>
      <c r="M61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0"/>
  <sheetViews>
    <sheetView workbookViewId="0">
      <pane xSplit="1" ySplit="5" topLeftCell="B240" activePane="bottomRight" state="frozen"/>
      <selection pane="topRight" activeCell="B1" sqref="B1"/>
      <selection pane="bottomLeft" activeCell="A6" sqref="A6"/>
      <selection pane="bottomRight" activeCell="C4" sqref="C4"/>
    </sheetView>
  </sheetViews>
  <sheetFormatPr defaultRowHeight="15" x14ac:dyDescent="0.25"/>
  <cols>
    <col min="1" max="16384" width="9.140625" style="2"/>
  </cols>
  <sheetData>
    <row r="1" spans="1:14" x14ac:dyDescent="0.25">
      <c r="B1" s="2" t="s">
        <v>10</v>
      </c>
      <c r="G1" s="2" t="s">
        <v>11</v>
      </c>
      <c r="K1" s="2" t="s">
        <v>58</v>
      </c>
    </row>
    <row r="2" spans="1:14" x14ac:dyDescent="0.25">
      <c r="A2" s="2" t="s">
        <v>9</v>
      </c>
      <c r="B2" s="2" t="s">
        <v>13</v>
      </c>
      <c r="D2" s="2" t="s">
        <v>14</v>
      </c>
      <c r="G2" s="2" t="s">
        <v>21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18</v>
      </c>
      <c r="M2" s="2" t="s">
        <v>19</v>
      </c>
      <c r="N2" s="2" t="s">
        <v>20</v>
      </c>
    </row>
    <row r="3" spans="1:14" x14ac:dyDescent="0.25">
      <c r="B3" s="2" t="s">
        <v>12</v>
      </c>
      <c r="G3" s="2">
        <f>carbondioxide!L5</f>
        <v>275</v>
      </c>
      <c r="H3" s="2">
        <v>5.35</v>
      </c>
      <c r="I3" s="2">
        <v>2.5600000000000001E-2</v>
      </c>
      <c r="J3" s="2">
        <v>5.6800000000000002E-3</v>
      </c>
      <c r="K3" s="2">
        <f>G3</f>
        <v>275</v>
      </c>
      <c r="L3" s="2">
        <f>H3</f>
        <v>5.35</v>
      </c>
      <c r="M3" s="2">
        <f>I3</f>
        <v>2.5600000000000001E-2</v>
      </c>
      <c r="N3" s="2">
        <f>J3</f>
        <v>5.6800000000000002E-3</v>
      </c>
    </row>
    <row r="4" spans="1:14" x14ac:dyDescent="0.25">
      <c r="C4" s="2">
        <f>AVERAGE(B6:B35)</f>
        <v>-0.29739999999999989</v>
      </c>
      <c r="D4" s="2" t="s">
        <v>15</v>
      </c>
      <c r="E4" s="2" t="s">
        <v>16</v>
      </c>
      <c r="F4" s="2" t="s">
        <v>17</v>
      </c>
      <c r="I4" s="2">
        <f>J4/H3/LN(2)</f>
        <v>0.80898787339568057</v>
      </c>
      <c r="J4" s="2">
        <v>3</v>
      </c>
      <c r="M4" s="2">
        <f>I4</f>
        <v>0.80898787339568057</v>
      </c>
    </row>
    <row r="5" spans="1:14" x14ac:dyDescent="0.25">
      <c r="I5" s="2">
        <v>7.3800000000000003E-3</v>
      </c>
      <c r="M5" s="2">
        <f>I5</f>
        <v>7.3800000000000003E-3</v>
      </c>
    </row>
    <row r="6" spans="1:14" x14ac:dyDescent="0.25">
      <c r="A6" s="9">
        <v>1850</v>
      </c>
      <c r="B6" s="9">
        <v>-0.42299999999999999</v>
      </c>
      <c r="C6" s="9">
        <f>B6-C$4</f>
        <v>-0.1256000000000001</v>
      </c>
      <c r="G6" s="2">
        <f>carbondioxide!L106</f>
        <v>275.39128752345135</v>
      </c>
      <c r="H6" s="2">
        <f>H$3*LN(G6/G$3)</f>
        <v>7.6069103948270171E-3</v>
      </c>
      <c r="I6" s="2">
        <v>0</v>
      </c>
      <c r="J6" s="2">
        <v>0</v>
      </c>
      <c r="K6" s="2">
        <f>carbondioxide!S106</f>
        <v>275.39128752345135</v>
      </c>
      <c r="L6" s="2">
        <f>L$3*LN(K6/K$3)</f>
        <v>7.6069103948270171E-3</v>
      </c>
      <c r="M6" s="2">
        <v>0</v>
      </c>
      <c r="N6" s="2">
        <v>0</v>
      </c>
    </row>
    <row r="7" spans="1:14" x14ac:dyDescent="0.25">
      <c r="A7" s="9">
        <v>1851</v>
      </c>
      <c r="B7" s="9">
        <v>-0.03</v>
      </c>
      <c r="C7" s="9">
        <f t="shared" ref="C7:C70" si="0">B7-C$4</f>
        <v>0.26739999999999986</v>
      </c>
      <c r="G7" s="2">
        <f>carbondioxide!L107</f>
        <v>275.40887009348887</v>
      </c>
      <c r="H7" s="2">
        <f t="shared" ref="H7:H70" si="1">H$3*LN(G7/G$3)</f>
        <v>7.9484743847123129E-3</v>
      </c>
      <c r="I7" s="2">
        <f>I6+I$3*(I$4*H7-I6)+I$5*(J6-I6)</f>
        <v>1.6461361636424844E-4</v>
      </c>
      <c r="J7" s="2">
        <f t="shared" ref="J7:J70" si="2">J6+J$3*(I6-J6)</f>
        <v>0</v>
      </c>
      <c r="K7" s="2">
        <f>carbondioxide!S107</f>
        <v>275.40887009348887</v>
      </c>
      <c r="L7" s="2">
        <f t="shared" ref="L7:L70" si="3">L$3*LN(K7/K$3)</f>
        <v>7.9484743847123129E-3</v>
      </c>
      <c r="M7" s="2">
        <f>M6+M$3*(M$4*L7-M6)+M$5*(N6-M6)</f>
        <v>1.6461361636424844E-4</v>
      </c>
      <c r="N7" s="2">
        <f t="shared" ref="N7:N70" si="4">N6+N$3*(M6-N6)</f>
        <v>0</v>
      </c>
    </row>
    <row r="8" spans="1:14" x14ac:dyDescent="0.25">
      <c r="A8" s="9">
        <v>1852</v>
      </c>
      <c r="B8" s="9">
        <v>-0.20799999999999999</v>
      </c>
      <c r="C8" s="9">
        <f t="shared" si="0"/>
        <v>8.9399999999999896E-2</v>
      </c>
      <c r="G8" s="2">
        <f>carbondioxide!L108</f>
        <v>275.42605175662203</v>
      </c>
      <c r="H8" s="2">
        <f t="shared" si="1"/>
        <v>8.2822291781934915E-3</v>
      </c>
      <c r="I8" s="2">
        <f t="shared" ref="I8:I71" si="5">I7+I$3*(I$4*H8-I7)+I$5*(J7-I7)</f>
        <v>3.3071036732452118E-4</v>
      </c>
      <c r="J8" s="2">
        <f t="shared" si="2"/>
        <v>9.3500534094893116E-7</v>
      </c>
      <c r="K8" s="2">
        <f>carbondioxide!S108</f>
        <v>275.42605175662203</v>
      </c>
      <c r="L8" s="2">
        <f t="shared" si="3"/>
        <v>8.2822291781934915E-3</v>
      </c>
      <c r="M8" s="2">
        <f t="shared" ref="M8:M71" si="6">M7+M$3*(M$4*L8-M7)+M$5*(N7-M7)</f>
        <v>3.3071036732452118E-4</v>
      </c>
      <c r="N8" s="2">
        <f t="shared" si="4"/>
        <v>9.3500534094893116E-7</v>
      </c>
    </row>
    <row r="9" spans="1:14" x14ac:dyDescent="0.25">
      <c r="A9" s="9">
        <v>1853</v>
      </c>
      <c r="B9" s="9">
        <v>-0.372</v>
      </c>
      <c r="C9" s="9">
        <f t="shared" si="0"/>
        <v>-7.4600000000000111E-2</v>
      </c>
      <c r="G9" s="2">
        <f>carbondioxide!L109</f>
        <v>275.44430539223896</v>
      </c>
      <c r="H9" s="2">
        <f t="shared" si="1"/>
        <v>8.6367842901863973E-3</v>
      </c>
      <c r="I9" s="2">
        <f t="shared" si="5"/>
        <v>4.9867901590048961E-4</v>
      </c>
      <c r="J9" s="2">
        <f t="shared" si="2"/>
        <v>2.8081293970156219E-6</v>
      </c>
      <c r="K9" s="2">
        <f>carbondioxide!S109</f>
        <v>275.44430539223896</v>
      </c>
      <c r="L9" s="2">
        <f t="shared" si="3"/>
        <v>8.6367842901863973E-3</v>
      </c>
      <c r="M9" s="2">
        <f t="shared" si="6"/>
        <v>4.9867901590048961E-4</v>
      </c>
      <c r="N9" s="2">
        <f t="shared" si="4"/>
        <v>2.8081293970156219E-6</v>
      </c>
    </row>
    <row r="10" spans="1:14" x14ac:dyDescent="0.25">
      <c r="A10" s="9">
        <v>1854</v>
      </c>
      <c r="B10" s="9">
        <v>0.10299999999999999</v>
      </c>
      <c r="C10" s="9">
        <f t="shared" si="0"/>
        <v>0.40039999999999987</v>
      </c>
      <c r="G10" s="2">
        <f>carbondioxide!L110</f>
        <v>275.4631218982143</v>
      </c>
      <c r="H10" s="2">
        <f t="shared" si="1"/>
        <v>9.0022478944896678E-3</v>
      </c>
      <c r="I10" s="2">
        <f t="shared" si="5"/>
        <v>6.6869066607760626E-4</v>
      </c>
      <c r="J10" s="2">
        <f t="shared" si="2"/>
        <v>5.624676032355354E-6</v>
      </c>
      <c r="K10" s="2">
        <f>carbondioxide!S110</f>
        <v>275.4631218982143</v>
      </c>
      <c r="L10" s="2">
        <f t="shared" si="3"/>
        <v>9.0022478944896678E-3</v>
      </c>
      <c r="M10" s="2">
        <f t="shared" si="6"/>
        <v>6.6869066607760626E-4</v>
      </c>
      <c r="N10" s="2">
        <f t="shared" si="4"/>
        <v>5.624676032355354E-6</v>
      </c>
    </row>
    <row r="11" spans="1:14" x14ac:dyDescent="0.25">
      <c r="A11" s="9">
        <v>1855</v>
      </c>
      <c r="B11" s="9">
        <v>-0.13100000000000001</v>
      </c>
      <c r="C11" s="9">
        <f t="shared" si="0"/>
        <v>0.16639999999999988</v>
      </c>
      <c r="G11" s="2">
        <f>carbondioxide!L111</f>
        <v>275.48625466998362</v>
      </c>
      <c r="H11" s="2">
        <f t="shared" si="1"/>
        <v>9.4515099657508806E-3</v>
      </c>
      <c r="I11" s="2">
        <f t="shared" si="5"/>
        <v>8.4242037587730029E-4</v>
      </c>
      <c r="J11" s="2">
        <f t="shared" si="2"/>
        <v>9.3908908558123788E-6</v>
      </c>
      <c r="K11" s="2">
        <f>carbondioxide!S111</f>
        <v>275.48625466998362</v>
      </c>
      <c r="L11" s="2">
        <f t="shared" si="3"/>
        <v>9.4515099657508806E-3</v>
      </c>
      <c r="M11" s="2">
        <f t="shared" si="6"/>
        <v>8.4242037587730029E-4</v>
      </c>
      <c r="N11" s="2">
        <f t="shared" si="4"/>
        <v>9.3908908558123788E-6</v>
      </c>
    </row>
    <row r="12" spans="1:14" x14ac:dyDescent="0.25">
      <c r="A12" s="9">
        <v>1856</v>
      </c>
      <c r="B12" s="9">
        <v>-0.35799999999999998</v>
      </c>
      <c r="C12" s="9">
        <f t="shared" si="0"/>
        <v>-6.0600000000000098E-2</v>
      </c>
      <c r="G12" s="2">
        <f>carbondioxide!L112</f>
        <v>275.50972418366501</v>
      </c>
      <c r="H12" s="2">
        <f t="shared" si="1"/>
        <v>9.9072733581900621E-3</v>
      </c>
      <c r="I12" s="2">
        <f t="shared" si="5"/>
        <v>1.0198871751882943E-3</v>
      </c>
      <c r="J12" s="2">
        <f t="shared" si="2"/>
        <v>1.412249833073443E-5</v>
      </c>
      <c r="K12" s="2">
        <f>carbondioxide!S112</f>
        <v>275.50972418366501</v>
      </c>
      <c r="L12" s="2">
        <f t="shared" si="3"/>
        <v>9.9072733581900621E-3</v>
      </c>
      <c r="M12" s="2">
        <f t="shared" si="6"/>
        <v>1.0198871751882943E-3</v>
      </c>
      <c r="N12" s="2">
        <f t="shared" si="4"/>
        <v>1.412249833073443E-5</v>
      </c>
    </row>
    <row r="13" spans="1:14" x14ac:dyDescent="0.25">
      <c r="A13" s="9">
        <v>1857</v>
      </c>
      <c r="B13" s="9">
        <v>-0.251</v>
      </c>
      <c r="C13" s="9">
        <f t="shared" si="0"/>
        <v>4.6399999999999886E-2</v>
      </c>
      <c r="G13" s="2">
        <f>carbondioxide!L113</f>
        <v>275.53499543000555</v>
      </c>
      <c r="H13" s="2">
        <f t="shared" si="1"/>
        <v>1.0397981873141331E-2</v>
      </c>
      <c r="I13" s="2">
        <f t="shared" si="5"/>
        <v>1.201698656013147E-3</v>
      </c>
      <c r="J13" s="2">
        <f t="shared" si="2"/>
        <v>1.983524169528537E-5</v>
      </c>
      <c r="K13" s="2">
        <f>carbondioxide!S113</f>
        <v>275.53499543000555</v>
      </c>
      <c r="L13" s="2">
        <f t="shared" si="3"/>
        <v>1.0397981873141331E-2</v>
      </c>
      <c r="M13" s="2">
        <f t="shared" si="6"/>
        <v>1.201698656013147E-3</v>
      </c>
      <c r="N13" s="2">
        <f t="shared" si="4"/>
        <v>1.983524169528537E-5</v>
      </c>
    </row>
    <row r="14" spans="1:14" x14ac:dyDescent="0.25">
      <c r="A14" s="9">
        <v>1858</v>
      </c>
      <c r="B14" s="9">
        <v>-0.39300000000000002</v>
      </c>
      <c r="C14" s="9">
        <f t="shared" si="0"/>
        <v>-9.5600000000000129E-2</v>
      </c>
      <c r="G14" s="2">
        <f>carbondioxide!L114</f>
        <v>275.56014116094445</v>
      </c>
      <c r="H14" s="2">
        <f t="shared" si="1"/>
        <v>1.0886208502934199E-2</v>
      </c>
      <c r="I14" s="2">
        <f t="shared" si="5"/>
        <v>1.3876673714744909E-3</v>
      </c>
      <c r="J14" s="2">
        <f t="shared" si="2"/>
        <v>2.6548225888610826E-5</v>
      </c>
      <c r="K14" s="2">
        <f>carbondioxide!S114</f>
        <v>275.56014116094445</v>
      </c>
      <c r="L14" s="2">
        <f t="shared" si="3"/>
        <v>1.0886208502934199E-2</v>
      </c>
      <c r="M14" s="2">
        <f t="shared" si="6"/>
        <v>1.3876673714744909E-3</v>
      </c>
      <c r="N14" s="2">
        <f t="shared" si="4"/>
        <v>2.6548225888610826E-5</v>
      </c>
    </row>
    <row r="15" spans="1:14" x14ac:dyDescent="0.25">
      <c r="A15" s="9">
        <v>1859</v>
      </c>
      <c r="B15" s="9">
        <v>-0.26700000000000002</v>
      </c>
      <c r="C15" s="9">
        <f t="shared" si="0"/>
        <v>3.0399999999999872E-2</v>
      </c>
      <c r="G15" s="2">
        <f>carbondioxide!L115</f>
        <v>275.58523067875387</v>
      </c>
      <c r="H15" s="2">
        <f t="shared" si="1"/>
        <v>1.1373299304132212E-2</v>
      </c>
      <c r="I15" s="2">
        <f t="shared" si="5"/>
        <v>1.5776400746394081E-3</v>
      </c>
      <c r="J15" s="2">
        <f t="shared" si="2"/>
        <v>3.4279382635538625E-5</v>
      </c>
      <c r="K15" s="2">
        <f>carbondioxide!S115</f>
        <v>275.58523067875387</v>
      </c>
      <c r="L15" s="2">
        <f t="shared" si="3"/>
        <v>1.1373299304132212E-2</v>
      </c>
      <c r="M15" s="2">
        <f t="shared" si="6"/>
        <v>1.5776400746394081E-3</v>
      </c>
      <c r="N15" s="2">
        <f t="shared" si="4"/>
        <v>3.4279382635538625E-5</v>
      </c>
    </row>
    <row r="16" spans="1:14" x14ac:dyDescent="0.25">
      <c r="A16" s="9">
        <v>1860</v>
      </c>
      <c r="B16" s="9">
        <v>-0.35499999999999998</v>
      </c>
      <c r="C16" s="9">
        <f t="shared" si="0"/>
        <v>-5.7600000000000096E-2</v>
      </c>
      <c r="G16" s="2">
        <f>carbondioxide!L116</f>
        <v>275.61218628021436</v>
      </c>
      <c r="H16" s="2">
        <f t="shared" si="1"/>
        <v>1.189656905646303E-2</v>
      </c>
      <c r="I16" s="2">
        <f t="shared" si="5"/>
        <v>1.7722414974249887E-3</v>
      </c>
      <c r="J16" s="2">
        <f t="shared" si="2"/>
        <v>4.3045671366120607E-5</v>
      </c>
      <c r="K16" s="2">
        <f>carbondioxide!S116</f>
        <v>275.61218628021436</v>
      </c>
      <c r="L16" s="2">
        <f t="shared" si="3"/>
        <v>1.189656905646303E-2</v>
      </c>
      <c r="M16" s="2">
        <f t="shared" si="6"/>
        <v>1.7722414974249887E-3</v>
      </c>
      <c r="N16" s="2">
        <f t="shared" si="4"/>
        <v>4.3045671366120607E-5</v>
      </c>
    </row>
    <row r="17" spans="1:14" x14ac:dyDescent="0.25">
      <c r="A17" s="9">
        <v>1861</v>
      </c>
      <c r="B17" s="9">
        <v>-0.313</v>
      </c>
      <c r="C17" s="9">
        <f t="shared" si="0"/>
        <v>-1.5600000000000114E-2</v>
      </c>
      <c r="G17" s="2">
        <f>carbondioxide!L117</f>
        <v>275.6423356972532</v>
      </c>
      <c r="H17" s="2">
        <f t="shared" si="1"/>
        <v>1.2481777430771621E-2</v>
      </c>
      <c r="I17" s="2">
        <f t="shared" si="5"/>
        <v>1.9726093783404984E-3</v>
      </c>
      <c r="J17" s="2">
        <f t="shared" si="2"/>
        <v>5.2867503658134981E-5</v>
      </c>
      <c r="K17" s="2">
        <f>carbondioxide!S117</f>
        <v>275.6423356972532</v>
      </c>
      <c r="L17" s="2">
        <f t="shared" si="3"/>
        <v>1.2481777430771621E-2</v>
      </c>
      <c r="M17" s="2">
        <f t="shared" si="6"/>
        <v>1.9726093783404984E-3</v>
      </c>
      <c r="N17" s="2">
        <f t="shared" si="4"/>
        <v>5.2867503658134981E-5</v>
      </c>
    </row>
    <row r="18" spans="1:14" x14ac:dyDescent="0.25">
      <c r="A18" s="9">
        <v>1862</v>
      </c>
      <c r="B18" s="9">
        <v>-0.58699999999999997</v>
      </c>
      <c r="C18" s="9">
        <f t="shared" si="0"/>
        <v>-0.28960000000000008</v>
      </c>
      <c r="G18" s="2">
        <f>carbondioxide!L118</f>
        <v>275.67365923810985</v>
      </c>
      <c r="H18" s="2">
        <f t="shared" si="1"/>
        <v>1.3089708074188499E-2</v>
      </c>
      <c r="I18" s="2">
        <f t="shared" si="5"/>
        <v>2.1790319097365111E-3</v>
      </c>
      <c r="J18" s="2">
        <f t="shared" si="2"/>
        <v>6.3771637506330803E-5</v>
      </c>
      <c r="K18" s="2">
        <f>carbondioxide!S118</f>
        <v>275.67365923810985</v>
      </c>
      <c r="L18" s="2">
        <f t="shared" si="3"/>
        <v>1.3089708074188499E-2</v>
      </c>
      <c r="M18" s="2">
        <f t="shared" si="6"/>
        <v>2.1790319097365111E-3</v>
      </c>
      <c r="N18" s="2">
        <f t="shared" si="4"/>
        <v>6.3771637506330803E-5</v>
      </c>
    </row>
    <row r="19" spans="1:14" x14ac:dyDescent="0.25">
      <c r="A19" s="9">
        <v>1863</v>
      </c>
      <c r="B19" s="9">
        <v>-0.33100000000000002</v>
      </c>
      <c r="C19" s="9">
        <f t="shared" si="0"/>
        <v>-3.360000000000013E-2</v>
      </c>
      <c r="G19" s="2">
        <f>carbondioxide!L119</f>
        <v>275.7052223869153</v>
      </c>
      <c r="H19" s="2">
        <f t="shared" si="1"/>
        <v>1.3702219187403443E-2</v>
      </c>
      <c r="I19" s="2">
        <f t="shared" si="5"/>
        <v>2.3914122585654042E-3</v>
      </c>
      <c r="J19" s="2">
        <f t="shared" si="2"/>
        <v>7.5786315852598222E-5</v>
      </c>
      <c r="K19" s="2">
        <f>carbondioxide!S119</f>
        <v>275.7052223869153</v>
      </c>
      <c r="L19" s="2">
        <f t="shared" si="3"/>
        <v>1.3702219187403443E-2</v>
      </c>
      <c r="M19" s="2">
        <f t="shared" si="6"/>
        <v>2.3914122585654042E-3</v>
      </c>
      <c r="N19" s="2">
        <f t="shared" si="4"/>
        <v>7.5786315852598222E-5</v>
      </c>
    </row>
    <row r="20" spans="1:14" x14ac:dyDescent="0.25">
      <c r="A20" s="9">
        <v>1864</v>
      </c>
      <c r="B20" s="9">
        <v>-0.61799999999999999</v>
      </c>
      <c r="C20" s="9">
        <f t="shared" si="0"/>
        <v>-0.32060000000000011</v>
      </c>
      <c r="G20" s="2">
        <f>carbondioxide!L120</f>
        <v>275.73942410291102</v>
      </c>
      <c r="H20" s="2">
        <f t="shared" si="1"/>
        <v>1.4365854901255661E-2</v>
      </c>
      <c r="I20" s="2">
        <f t="shared" si="5"/>
        <v>2.6106209268844994E-3</v>
      </c>
      <c r="J20" s="2">
        <f t="shared" si="2"/>
        <v>8.8939071207206957E-5</v>
      </c>
      <c r="K20" s="2">
        <f>carbondioxide!S120</f>
        <v>275.73942410291102</v>
      </c>
      <c r="L20" s="2">
        <f t="shared" si="3"/>
        <v>1.4365854901255661E-2</v>
      </c>
      <c r="M20" s="2">
        <f t="shared" si="6"/>
        <v>2.6106209268844994E-3</v>
      </c>
      <c r="N20" s="2">
        <f t="shared" si="4"/>
        <v>8.8939071207206957E-5</v>
      </c>
    </row>
    <row r="21" spans="1:14" x14ac:dyDescent="0.25">
      <c r="A21" s="9">
        <v>1865</v>
      </c>
      <c r="B21" s="9">
        <v>-0.30599999999999999</v>
      </c>
      <c r="C21" s="9">
        <f t="shared" si="0"/>
        <v>-8.6000000000001076E-3</v>
      </c>
      <c r="G21" s="2">
        <f>carbondioxide!L121</f>
        <v>275.77662827319648</v>
      </c>
      <c r="H21" s="2">
        <f t="shared" si="1"/>
        <v>1.5087655510582082E-2</v>
      </c>
      <c r="I21" s="2">
        <f t="shared" si="5"/>
        <v>2.8376457159197876E-3</v>
      </c>
      <c r="J21" s="2">
        <f t="shared" si="2"/>
        <v>1.0326222414745398E-4</v>
      </c>
      <c r="K21" s="2">
        <f>carbondioxide!S121</f>
        <v>275.77662827319648</v>
      </c>
      <c r="L21" s="2">
        <f t="shared" si="3"/>
        <v>1.5087655510582082E-2</v>
      </c>
      <c r="M21" s="2">
        <f t="shared" si="6"/>
        <v>2.8376457159197876E-3</v>
      </c>
      <c r="N21" s="2">
        <f t="shared" si="4"/>
        <v>1.0326222414745398E-4</v>
      </c>
    </row>
    <row r="22" spans="1:14" x14ac:dyDescent="0.25">
      <c r="A22" s="9">
        <v>1866</v>
      </c>
      <c r="B22" s="9">
        <v>-0.36199999999999999</v>
      </c>
      <c r="C22" s="9">
        <f t="shared" si="0"/>
        <v>-6.4600000000000102E-2</v>
      </c>
      <c r="G22" s="2">
        <f>carbondioxide!L122</f>
        <v>275.81625864057219</v>
      </c>
      <c r="H22" s="2">
        <f t="shared" si="1"/>
        <v>1.5856419832439451E-2</v>
      </c>
      <c r="I22" s="2">
        <f t="shared" si="5"/>
        <v>3.073210110236767E-3</v>
      </c>
      <c r="J22" s="2">
        <f t="shared" si="2"/>
        <v>1.1879352238072083E-4</v>
      </c>
      <c r="K22" s="2">
        <f>carbondioxide!S122</f>
        <v>275.81625864057219</v>
      </c>
      <c r="L22" s="2">
        <f t="shared" si="3"/>
        <v>1.5856419832439451E-2</v>
      </c>
      <c r="M22" s="2">
        <f t="shared" si="6"/>
        <v>3.073210110236767E-3</v>
      </c>
      <c r="N22" s="2">
        <f t="shared" si="4"/>
        <v>1.1879352238072083E-4</v>
      </c>
    </row>
    <row r="23" spans="1:14" x14ac:dyDescent="0.25">
      <c r="A23" s="9">
        <v>1867</v>
      </c>
      <c r="B23" s="9">
        <v>-0.38400000000000001</v>
      </c>
      <c r="C23" s="9">
        <f t="shared" si="0"/>
        <v>-8.6600000000000121E-2</v>
      </c>
      <c r="G23" s="2">
        <f>carbondioxide!L123</f>
        <v>275.85638220089248</v>
      </c>
      <c r="H23" s="2">
        <f t="shared" si="1"/>
        <v>1.6634638769541674E-2</v>
      </c>
      <c r="I23" s="2">
        <f t="shared" si="5"/>
        <v>3.3172371956939756E-3</v>
      </c>
      <c r="J23" s="2">
        <f t="shared" si="2"/>
        <v>1.3557460859974318E-4</v>
      </c>
      <c r="K23" s="2">
        <f>carbondioxide!S123</f>
        <v>275.85638220089248</v>
      </c>
      <c r="L23" s="2">
        <f t="shared" si="3"/>
        <v>1.6634638769541674E-2</v>
      </c>
      <c r="M23" s="2">
        <f t="shared" si="6"/>
        <v>3.3172371956939756E-3</v>
      </c>
      <c r="N23" s="2">
        <f t="shared" si="4"/>
        <v>1.3557460859974318E-4</v>
      </c>
    </row>
    <row r="24" spans="1:14" x14ac:dyDescent="0.25">
      <c r="A24" s="9">
        <v>1868</v>
      </c>
      <c r="B24" s="9">
        <v>-0.32</v>
      </c>
      <c r="C24" s="9">
        <f t="shared" si="0"/>
        <v>-2.260000000000012E-2</v>
      </c>
      <c r="G24" s="2">
        <f>carbondioxide!L124</f>
        <v>275.89940888331068</v>
      </c>
      <c r="H24" s="2">
        <f t="shared" si="1"/>
        <v>1.7469039622685659E-2</v>
      </c>
      <c r="I24" s="2">
        <f t="shared" si="5"/>
        <v>3.570620628685761E-3</v>
      </c>
      <c r="J24" s="2">
        <f t="shared" si="2"/>
        <v>1.5364645209443842E-4</v>
      </c>
      <c r="K24" s="2">
        <f>carbondioxide!S124</f>
        <v>275.89940888331068</v>
      </c>
      <c r="L24" s="2">
        <f t="shared" si="3"/>
        <v>1.7469039622685659E-2</v>
      </c>
      <c r="M24" s="2">
        <f t="shared" si="6"/>
        <v>3.570620628685761E-3</v>
      </c>
      <c r="N24" s="2">
        <f t="shared" si="4"/>
        <v>1.5364645209443842E-4</v>
      </c>
    </row>
    <row r="25" spans="1:14" x14ac:dyDescent="0.25">
      <c r="A25" s="9">
        <v>1869</v>
      </c>
      <c r="B25" s="9">
        <v>-0.28199999999999997</v>
      </c>
      <c r="C25" s="9">
        <f t="shared" si="0"/>
        <v>1.5399999999999914E-2</v>
      </c>
      <c r="G25" s="2">
        <f>carbondioxide!L125</f>
        <v>275.94383004378636</v>
      </c>
      <c r="H25" s="2">
        <f t="shared" si="1"/>
        <v>1.8330346574711675E-2</v>
      </c>
      <c r="I25" s="2">
        <f t="shared" si="5"/>
        <v>3.8336185903766556E-3</v>
      </c>
      <c r="J25" s="2">
        <f t="shared" si="2"/>
        <v>1.7305486541747714E-4</v>
      </c>
      <c r="K25" s="2">
        <f>carbondioxide!S125</f>
        <v>275.94383004378636</v>
      </c>
      <c r="L25" s="2">
        <f t="shared" si="3"/>
        <v>1.8330346574711675E-2</v>
      </c>
      <c r="M25" s="2">
        <f t="shared" si="6"/>
        <v>3.8336185903766556E-3</v>
      </c>
      <c r="N25" s="2">
        <f t="shared" si="4"/>
        <v>1.7305486541747714E-4</v>
      </c>
    </row>
    <row r="26" spans="1:14" x14ac:dyDescent="0.25">
      <c r="A26" s="9">
        <v>1870</v>
      </c>
      <c r="B26" s="9">
        <v>-0.28599999999999998</v>
      </c>
      <c r="C26" s="9">
        <f t="shared" si="0"/>
        <v>1.139999999999991E-2</v>
      </c>
      <c r="G26" s="2">
        <f>carbondioxide!L126</f>
        <v>275.99058975469183</v>
      </c>
      <c r="H26" s="2">
        <f t="shared" si="1"/>
        <v>1.9236847220328326E-2</v>
      </c>
      <c r="I26" s="2">
        <f t="shared" si="5"/>
        <v>4.1068598229372566E-3</v>
      </c>
      <c r="J26" s="2">
        <f t="shared" si="2"/>
        <v>1.9384686737524526E-4</v>
      </c>
      <c r="K26" s="2">
        <f>carbondioxide!S126</f>
        <v>275.99058975469183</v>
      </c>
      <c r="L26" s="2">
        <f t="shared" si="3"/>
        <v>1.9236847220328326E-2</v>
      </c>
      <c r="M26" s="2">
        <f t="shared" si="6"/>
        <v>4.1068598229372566E-3</v>
      </c>
      <c r="N26" s="2">
        <f t="shared" si="4"/>
        <v>1.9384686737524526E-4</v>
      </c>
    </row>
    <row r="27" spans="1:14" x14ac:dyDescent="0.25">
      <c r="A27" s="9">
        <v>1871</v>
      </c>
      <c r="B27" s="9">
        <v>-0.41099999999999998</v>
      </c>
      <c r="C27" s="9">
        <f t="shared" si="0"/>
        <v>-0.11360000000000009</v>
      </c>
      <c r="G27" s="2">
        <f>carbondioxide!L127</f>
        <v>276.0386907999096</v>
      </c>
      <c r="H27" s="2">
        <f t="shared" si="1"/>
        <v>2.0169191215950691E-2</v>
      </c>
      <c r="I27" s="2">
        <f t="shared" si="5"/>
        <v>4.3905519322715268E-3</v>
      </c>
      <c r="J27" s="2">
        <f t="shared" si="2"/>
        <v>2.1607278096283749E-4</v>
      </c>
      <c r="K27" s="2">
        <f>carbondioxide!S127</f>
        <v>276.0386907999096</v>
      </c>
      <c r="L27" s="2">
        <f t="shared" si="3"/>
        <v>2.0169191215950691E-2</v>
      </c>
      <c r="M27" s="2">
        <f t="shared" si="6"/>
        <v>4.3905519322715268E-3</v>
      </c>
      <c r="N27" s="2">
        <f t="shared" si="4"/>
        <v>2.1607278096283749E-4</v>
      </c>
    </row>
    <row r="28" spans="1:14" x14ac:dyDescent="0.25">
      <c r="A28" s="9">
        <v>1872</v>
      </c>
      <c r="B28" s="9">
        <v>-0.185</v>
      </c>
      <c r="C28" s="9">
        <f t="shared" si="0"/>
        <v>0.11239999999999989</v>
      </c>
      <c r="G28" s="2">
        <f>carbondioxide!L128</f>
        <v>276.09001822498345</v>
      </c>
      <c r="H28" s="2">
        <f t="shared" si="1"/>
        <v>2.1163893068789845E-2</v>
      </c>
      <c r="I28" s="2">
        <f t="shared" si="5"/>
        <v>4.6856522675389608E-3</v>
      </c>
      <c r="J28" s="2">
        <f t="shared" si="2"/>
        <v>2.3978382254227084E-4</v>
      </c>
      <c r="K28" s="2">
        <f>carbondioxide!S128</f>
        <v>276.09001822498345</v>
      </c>
      <c r="L28" s="2">
        <f t="shared" si="3"/>
        <v>2.1163893068789845E-2</v>
      </c>
      <c r="M28" s="2">
        <f t="shared" si="6"/>
        <v>4.6856522675389608E-3</v>
      </c>
      <c r="N28" s="2">
        <f t="shared" si="4"/>
        <v>2.3978382254227084E-4</v>
      </c>
    </row>
    <row r="29" spans="1:14" x14ac:dyDescent="0.25">
      <c r="A29" s="9">
        <v>1873</v>
      </c>
      <c r="B29" s="9">
        <v>-0.251</v>
      </c>
      <c r="C29" s="9">
        <f t="shared" si="0"/>
        <v>4.6399999999999886E-2</v>
      </c>
      <c r="G29" s="2">
        <f>carbondioxide!L129</f>
        <v>276.14821667084846</v>
      </c>
      <c r="H29" s="2">
        <f t="shared" si="1"/>
        <v>2.229152845096952E-2</v>
      </c>
      <c r="I29" s="2">
        <f t="shared" si="5"/>
        <v>4.9945486109908895E-3</v>
      </c>
      <c r="J29" s="2">
        <f t="shared" si="2"/>
        <v>2.6503635530985203E-4</v>
      </c>
      <c r="K29" s="2">
        <f>carbondioxide!S129</f>
        <v>276.14821667084846</v>
      </c>
      <c r="L29" s="2">
        <f t="shared" si="3"/>
        <v>2.229152845096952E-2</v>
      </c>
      <c r="M29" s="2">
        <f t="shared" si="6"/>
        <v>4.9945486109908895E-3</v>
      </c>
      <c r="N29" s="2">
        <f t="shared" si="4"/>
        <v>2.6503635530985203E-4</v>
      </c>
    </row>
    <row r="30" spans="1:14" x14ac:dyDescent="0.25">
      <c r="A30" s="9">
        <v>1874</v>
      </c>
      <c r="B30" s="9">
        <v>-0.374</v>
      </c>
      <c r="C30" s="9">
        <f t="shared" si="0"/>
        <v>-7.6600000000000112E-2</v>
      </c>
      <c r="G30" s="2">
        <f>carbondioxide!L130</f>
        <v>276.21016411661674</v>
      </c>
      <c r="H30" s="2">
        <f t="shared" si="1"/>
        <v>2.3491542238312429E-2</v>
      </c>
      <c r="I30" s="2">
        <f t="shared" si="5"/>
        <v>5.3182963097354206E-3</v>
      </c>
      <c r="J30" s="2">
        <f t="shared" si="2"/>
        <v>2.9189998492212029E-4</v>
      </c>
      <c r="K30" s="2">
        <f>carbondioxide!S130</f>
        <v>276.21016411661674</v>
      </c>
      <c r="L30" s="2">
        <f t="shared" si="3"/>
        <v>2.3491542238312429E-2</v>
      </c>
      <c r="M30" s="2">
        <f t="shared" si="6"/>
        <v>5.3182963097354206E-3</v>
      </c>
      <c r="N30" s="2">
        <f t="shared" si="4"/>
        <v>2.9189998492212029E-4</v>
      </c>
    </row>
    <row r="31" spans="1:14" x14ac:dyDescent="0.25">
      <c r="A31" s="9">
        <v>1875</v>
      </c>
      <c r="B31" s="9">
        <v>-0.57599999999999996</v>
      </c>
      <c r="C31" s="9">
        <f t="shared" si="0"/>
        <v>-0.27860000000000007</v>
      </c>
      <c r="G31" s="2">
        <f>carbondioxide!L131</f>
        <v>276.26593877674793</v>
      </c>
      <c r="H31" s="2">
        <f t="shared" si="1"/>
        <v>2.4571749802595744E-2</v>
      </c>
      <c r="I31" s="2">
        <f t="shared" si="5"/>
        <v>5.6539362583604364E-3</v>
      </c>
      <c r="J31" s="2">
        <f t="shared" si="2"/>
        <v>3.2044991604705982E-4</v>
      </c>
      <c r="K31" s="2">
        <f>carbondioxide!S131</f>
        <v>276.26593877674793</v>
      </c>
      <c r="L31" s="2">
        <f t="shared" si="3"/>
        <v>2.4571749802595744E-2</v>
      </c>
      <c r="M31" s="2">
        <f t="shared" si="6"/>
        <v>5.6539362583604364E-3</v>
      </c>
      <c r="N31" s="2">
        <f t="shared" si="4"/>
        <v>3.2044991604705982E-4</v>
      </c>
    </row>
    <row r="32" spans="1:14" x14ac:dyDescent="0.25">
      <c r="A32" s="9">
        <v>1876</v>
      </c>
      <c r="B32" s="9">
        <v>-0.25700000000000001</v>
      </c>
      <c r="C32" s="9">
        <f t="shared" si="0"/>
        <v>4.039999999999988E-2</v>
      </c>
      <c r="G32" s="2">
        <f>carbondioxide!L132</f>
        <v>276.32732503773082</v>
      </c>
      <c r="H32" s="2">
        <f t="shared" si="1"/>
        <v>2.5760387157102847E-2</v>
      </c>
      <c r="I32" s="2">
        <f t="shared" si="5"/>
        <v>6.0033342860364323E-3</v>
      </c>
      <c r="J32" s="2">
        <f t="shared" si="2"/>
        <v>3.5074411847139979E-4</v>
      </c>
      <c r="K32" s="2">
        <f>carbondioxide!S132</f>
        <v>276.32732503773082</v>
      </c>
      <c r="L32" s="2">
        <f t="shared" si="3"/>
        <v>2.5760387157102847E-2</v>
      </c>
      <c r="M32" s="2">
        <f t="shared" si="6"/>
        <v>6.0033342860364323E-3</v>
      </c>
      <c r="N32" s="2">
        <f t="shared" si="4"/>
        <v>3.5074411847139979E-4</v>
      </c>
    </row>
    <row r="33" spans="1:14" x14ac:dyDescent="0.25">
      <c r="A33" s="9">
        <v>1877</v>
      </c>
      <c r="B33" s="9">
        <v>-8.6999999999999994E-2</v>
      </c>
      <c r="C33" s="9">
        <f t="shared" si="0"/>
        <v>0.21039999999999989</v>
      </c>
      <c r="G33" s="2">
        <f>carbondioxide!L133</f>
        <v>276.38885787380968</v>
      </c>
      <c r="H33" s="2">
        <f t="shared" si="1"/>
        <v>2.6951597708050813E-2</v>
      </c>
      <c r="I33" s="2">
        <f t="shared" si="5"/>
        <v>6.3661028151672395E-3</v>
      </c>
      <c r="J33" s="2">
        <f t="shared" si="2"/>
        <v>3.8285083062316916E-4</v>
      </c>
      <c r="K33" s="2">
        <f>carbondioxide!S133</f>
        <v>276.38885787380968</v>
      </c>
      <c r="L33" s="2">
        <f t="shared" si="3"/>
        <v>2.6951597708050813E-2</v>
      </c>
      <c r="M33" s="2">
        <f t="shared" si="6"/>
        <v>6.3661028151672395E-3</v>
      </c>
      <c r="N33" s="2">
        <f t="shared" si="4"/>
        <v>3.8285083062316916E-4</v>
      </c>
    </row>
    <row r="34" spans="1:14" x14ac:dyDescent="0.25">
      <c r="A34" s="9">
        <v>1878</v>
      </c>
      <c r="B34" s="9">
        <v>7.5999999999999998E-2</v>
      </c>
      <c r="C34" s="9">
        <f t="shared" si="0"/>
        <v>0.3733999999999999</v>
      </c>
      <c r="G34" s="2">
        <f>carbondioxide!L134</f>
        <v>276.45062455370487</v>
      </c>
      <c r="H34" s="2">
        <f t="shared" si="1"/>
        <v>2.8147068542959609E-2</v>
      </c>
      <c r="I34" s="2">
        <f t="shared" si="5"/>
        <v>6.7419024937990417E-3</v>
      </c>
      <c r="J34" s="2">
        <f t="shared" si="2"/>
        <v>4.1683570189537949E-4</v>
      </c>
      <c r="K34" s="2">
        <f>carbondioxide!S134</f>
        <v>276.45062455370487</v>
      </c>
      <c r="L34" s="2">
        <f t="shared" si="3"/>
        <v>2.8147068542959609E-2</v>
      </c>
      <c r="M34" s="2">
        <f t="shared" si="6"/>
        <v>6.7419024937990417E-3</v>
      </c>
      <c r="N34" s="2">
        <f t="shared" si="4"/>
        <v>4.1683570189537949E-4</v>
      </c>
    </row>
    <row r="35" spans="1:14" x14ac:dyDescent="0.25">
      <c r="A35" s="9">
        <v>1879</v>
      </c>
      <c r="B35" s="9">
        <v>-0.38300000000000001</v>
      </c>
      <c r="C35" s="9">
        <f t="shared" si="0"/>
        <v>-8.560000000000012E-2</v>
      </c>
      <c r="G35" s="2">
        <f>carbondioxide!L135</f>
        <v>276.51221191406171</v>
      </c>
      <c r="H35" s="2">
        <f t="shared" si="1"/>
        <v>2.9338802806247569E-2</v>
      </c>
      <c r="I35" s="2">
        <f t="shared" si="5"/>
        <v>7.1302400307026942E-3</v>
      </c>
      <c r="J35" s="2">
        <f t="shared" si="2"/>
        <v>4.5276208127339231E-4</v>
      </c>
      <c r="K35" s="2">
        <f>carbondioxide!S135</f>
        <v>276.51221191406171</v>
      </c>
      <c r="L35" s="2">
        <f t="shared" si="3"/>
        <v>2.9338802806247569E-2</v>
      </c>
      <c r="M35" s="2">
        <f t="shared" si="6"/>
        <v>7.1302400307026942E-3</v>
      </c>
      <c r="N35" s="2">
        <f t="shared" si="4"/>
        <v>4.5276208127339231E-4</v>
      </c>
    </row>
    <row r="36" spans="1:14" x14ac:dyDescent="0.25">
      <c r="A36" s="9">
        <v>1880</v>
      </c>
      <c r="B36" s="9">
        <v>-0.17100000000000001</v>
      </c>
      <c r="C36" s="9">
        <f t="shared" si="0"/>
        <v>0.12639999999999987</v>
      </c>
      <c r="G36" s="2">
        <f>carbondioxide!L136</f>
        <v>276.57931851777255</v>
      </c>
      <c r="H36" s="2">
        <f t="shared" si="1"/>
        <v>3.0637033973642633E-2</v>
      </c>
      <c r="I36" s="2">
        <f t="shared" si="5"/>
        <v>7.532921816064019E-3</v>
      </c>
      <c r="J36" s="2">
        <f t="shared" si="2"/>
        <v>4.9069015602615077E-4</v>
      </c>
      <c r="K36" s="2">
        <f>carbondioxide!S136</f>
        <v>276.57931851777255</v>
      </c>
      <c r="L36" s="2">
        <f t="shared" si="3"/>
        <v>3.0637033973642633E-2</v>
      </c>
      <c r="M36" s="2">
        <f t="shared" si="6"/>
        <v>7.532921816064019E-3</v>
      </c>
      <c r="N36" s="2">
        <f t="shared" si="4"/>
        <v>4.9069015602615077E-4</v>
      </c>
    </row>
    <row r="37" spans="1:14" x14ac:dyDescent="0.25">
      <c r="A37" s="9">
        <v>1881</v>
      </c>
      <c r="B37" s="9">
        <v>-0.315</v>
      </c>
      <c r="C37" s="9">
        <f t="shared" si="0"/>
        <v>-1.7600000000000116E-2</v>
      </c>
      <c r="G37" s="2">
        <f>carbondioxide!L137</f>
        <v>276.65729405788596</v>
      </c>
      <c r="H37" s="2">
        <f t="shared" si="1"/>
        <v>3.2145137858622434E-2</v>
      </c>
      <c r="I37" s="2">
        <f t="shared" si="5"/>
        <v>7.9538360318579041E-3</v>
      </c>
      <c r="J37" s="2">
        <f t="shared" si="2"/>
        <v>5.3069003185516586E-4</v>
      </c>
      <c r="K37" s="2">
        <f>carbondioxide!S137</f>
        <v>276.65729405788596</v>
      </c>
      <c r="L37" s="2">
        <f t="shared" si="3"/>
        <v>3.2145137858622434E-2</v>
      </c>
      <c r="M37" s="2">
        <f t="shared" si="6"/>
        <v>7.9538360318579041E-3</v>
      </c>
      <c r="N37" s="2">
        <f t="shared" si="4"/>
        <v>5.3069003185516586E-4</v>
      </c>
    </row>
    <row r="38" spans="1:14" x14ac:dyDescent="0.25">
      <c r="A38" s="9">
        <v>1882</v>
      </c>
      <c r="B38" s="9">
        <v>-0.15</v>
      </c>
      <c r="C38" s="9">
        <f t="shared" si="0"/>
        <v>0.14739999999999989</v>
      </c>
      <c r="G38" s="2">
        <f>carbondioxide!L138</f>
        <v>276.73668481347516</v>
      </c>
      <c r="H38" s="2">
        <f t="shared" si="1"/>
        <v>3.3680176408129578E-2</v>
      </c>
      <c r="I38" s="2">
        <f t="shared" si="5"/>
        <v>8.3929544817352257E-3</v>
      </c>
      <c r="J38" s="2">
        <f t="shared" si="2"/>
        <v>5.7285350113518143E-4</v>
      </c>
      <c r="K38" s="2">
        <f>carbondioxide!S138</f>
        <v>276.73668481347516</v>
      </c>
      <c r="L38" s="2">
        <f t="shared" si="3"/>
        <v>3.3680176408129578E-2</v>
      </c>
      <c r="M38" s="2">
        <f t="shared" si="6"/>
        <v>8.3929544817352257E-3</v>
      </c>
      <c r="N38" s="2">
        <f t="shared" si="4"/>
        <v>5.7285350113518143E-4</v>
      </c>
    </row>
    <row r="39" spans="1:14" x14ac:dyDescent="0.25">
      <c r="A39" s="9">
        <v>1883</v>
      </c>
      <c r="B39" s="9">
        <v>-0.41699999999999998</v>
      </c>
      <c r="C39" s="9">
        <f t="shared" si="0"/>
        <v>-0.1196000000000001</v>
      </c>
      <c r="G39" s="2">
        <f>carbondioxide!L139</f>
        <v>276.82043777111102</v>
      </c>
      <c r="H39" s="2">
        <f t="shared" si="1"/>
        <v>3.5299081877826287E-2</v>
      </c>
      <c r="I39" s="2">
        <f t="shared" si="5"/>
        <v>8.8514296488037408E-3</v>
      </c>
      <c r="J39" s="2">
        <f t="shared" si="2"/>
        <v>6.1727167470498965E-4</v>
      </c>
      <c r="K39" s="2">
        <f>carbondioxide!S139</f>
        <v>276.82043777111102</v>
      </c>
      <c r="L39" s="2">
        <f t="shared" si="3"/>
        <v>3.5299081877826287E-2</v>
      </c>
      <c r="M39" s="2">
        <f t="shared" si="6"/>
        <v>8.8514296488037408E-3</v>
      </c>
      <c r="N39" s="2">
        <f t="shared" si="4"/>
        <v>6.1727167470498965E-4</v>
      </c>
    </row>
    <row r="40" spans="1:14" x14ac:dyDescent="0.25">
      <c r="A40" s="9">
        <v>1884</v>
      </c>
      <c r="B40" s="9">
        <v>-0.52400000000000002</v>
      </c>
      <c r="C40" s="9">
        <f t="shared" si="0"/>
        <v>-0.22660000000000013</v>
      </c>
      <c r="G40" s="2">
        <f>carbondioxide!L140</f>
        <v>276.90986992486557</v>
      </c>
      <c r="H40" s="2">
        <f t="shared" si="1"/>
        <v>3.7027222888340809E-2</v>
      </c>
      <c r="I40" s="2">
        <f t="shared" si="5"/>
        <v>9.3309020660814965E-3</v>
      </c>
      <c r="J40" s="2">
        <f t="shared" si="2"/>
        <v>6.6404169199787055E-4</v>
      </c>
      <c r="K40" s="2">
        <f>carbondioxide!S140</f>
        <v>276.90986992486557</v>
      </c>
      <c r="L40" s="2">
        <f t="shared" si="3"/>
        <v>3.7027222888340809E-2</v>
      </c>
      <c r="M40" s="2">
        <f t="shared" si="6"/>
        <v>9.3309020660814965E-3</v>
      </c>
      <c r="N40" s="2">
        <f t="shared" si="4"/>
        <v>6.6404169199787055E-4</v>
      </c>
    </row>
    <row r="41" spans="1:14" x14ac:dyDescent="0.25">
      <c r="A41" s="9">
        <v>1885</v>
      </c>
      <c r="B41" s="9">
        <v>-0.505</v>
      </c>
      <c r="C41" s="9">
        <f t="shared" si="0"/>
        <v>-0.20760000000000012</v>
      </c>
      <c r="G41" s="2">
        <f>carbondioxide!L141</f>
        <v>276.9987159188538</v>
      </c>
      <c r="H41" s="2">
        <f t="shared" si="1"/>
        <v>3.8743484683377155E-2</v>
      </c>
      <c r="I41" s="2">
        <f t="shared" si="5"/>
        <v>9.8304505812468242E-3</v>
      </c>
      <c r="J41" s="2">
        <f t="shared" si="2"/>
        <v>7.1326945892266559E-4</v>
      </c>
      <c r="K41" s="2">
        <f>carbondioxide!S141</f>
        <v>276.9987159188538</v>
      </c>
      <c r="L41" s="2">
        <f t="shared" si="3"/>
        <v>3.8743484683377155E-2</v>
      </c>
      <c r="M41" s="2">
        <f t="shared" si="6"/>
        <v>9.8304505812468242E-3</v>
      </c>
      <c r="N41" s="2">
        <f t="shared" si="4"/>
        <v>7.1326945892266559E-4</v>
      </c>
    </row>
    <row r="42" spans="1:14" x14ac:dyDescent="0.25">
      <c r="A42" s="9">
        <v>1886</v>
      </c>
      <c r="B42" s="9">
        <v>-0.42399999999999999</v>
      </c>
      <c r="C42" s="9">
        <f t="shared" si="0"/>
        <v>-0.1266000000000001</v>
      </c>
      <c r="G42" s="2">
        <f>carbondioxide!L142</f>
        <v>277.08673221249552</v>
      </c>
      <c r="H42" s="2">
        <f t="shared" si="1"/>
        <v>4.0443176225655304E-2</v>
      </c>
      <c r="I42" s="2">
        <f t="shared" si="5"/>
        <v>1.034908805136504E-2</v>
      </c>
      <c r="J42" s="2">
        <f t="shared" si="2"/>
        <v>7.650550476974668E-4</v>
      </c>
      <c r="K42" s="2">
        <f>carbondioxide!S142</f>
        <v>277.08673221249552</v>
      </c>
      <c r="L42" s="2">
        <f t="shared" si="3"/>
        <v>4.0443176225655304E-2</v>
      </c>
      <c r="M42" s="2">
        <f t="shared" si="6"/>
        <v>1.034908805136504E-2</v>
      </c>
      <c r="N42" s="2">
        <f t="shared" si="4"/>
        <v>7.650550476974668E-4</v>
      </c>
    </row>
    <row r="43" spans="1:14" x14ac:dyDescent="0.25">
      <c r="A43" s="9">
        <v>1887</v>
      </c>
      <c r="B43" s="9">
        <v>-0.51100000000000001</v>
      </c>
      <c r="C43" s="9">
        <f t="shared" si="0"/>
        <v>-0.21360000000000012</v>
      </c>
      <c r="G43" s="2">
        <f>carbondioxide!L143</f>
        <v>277.17503155299886</v>
      </c>
      <c r="H43" s="2">
        <f t="shared" si="1"/>
        <v>4.2147791288688688E-2</v>
      </c>
      <c r="I43" s="2">
        <f t="shared" si="5"/>
        <v>1.0886305765982837E-2</v>
      </c>
      <c r="J43" s="2">
        <f t="shared" si="2"/>
        <v>8.1949235515829861E-4</v>
      </c>
      <c r="K43" s="2">
        <f>carbondioxide!S143</f>
        <v>277.17503155299886</v>
      </c>
      <c r="L43" s="2">
        <f t="shared" si="3"/>
        <v>4.2147791288688688E-2</v>
      </c>
      <c r="M43" s="2">
        <f t="shared" si="6"/>
        <v>1.0886305765982837E-2</v>
      </c>
      <c r="N43" s="2">
        <f t="shared" si="4"/>
        <v>8.1949235515829861E-4</v>
      </c>
    </row>
    <row r="44" spans="1:14" x14ac:dyDescent="0.25">
      <c r="A44" s="9">
        <v>1888</v>
      </c>
      <c r="B44" s="9">
        <v>-0.48699999999999999</v>
      </c>
      <c r="C44" s="9">
        <f t="shared" si="0"/>
        <v>-0.1896000000000001</v>
      </c>
      <c r="G44" s="2">
        <f>carbondioxide!L144</f>
        <v>277.26837113483089</v>
      </c>
      <c r="H44" s="2">
        <f t="shared" si="1"/>
        <v>4.394911768232275E-2</v>
      </c>
      <c r="I44" s="2">
        <f t="shared" si="5"/>
        <v>1.1443513418638623E-2</v>
      </c>
      <c r="J44" s="2">
        <f t="shared" si="2"/>
        <v>8.7667185533178195E-4</v>
      </c>
      <c r="K44" s="2">
        <f>carbondioxide!S144</f>
        <v>277.26837113483089</v>
      </c>
      <c r="L44" s="2">
        <f t="shared" si="3"/>
        <v>4.394911768232275E-2</v>
      </c>
      <c r="M44" s="2">
        <f t="shared" si="6"/>
        <v>1.1443513418638623E-2</v>
      </c>
      <c r="N44" s="2">
        <f t="shared" si="4"/>
        <v>8.7667185533178195E-4</v>
      </c>
    </row>
    <row r="45" spans="1:14" x14ac:dyDescent="0.25">
      <c r="A45" s="9">
        <v>1889</v>
      </c>
      <c r="B45" s="9">
        <v>-0.26100000000000001</v>
      </c>
      <c r="C45" s="9">
        <f t="shared" si="0"/>
        <v>3.6399999999999877E-2</v>
      </c>
      <c r="G45" s="2">
        <f>carbondioxide!L145</f>
        <v>277.37496991906568</v>
      </c>
      <c r="H45" s="2">
        <f t="shared" si="1"/>
        <v>4.600558698598263E-2</v>
      </c>
      <c r="I45" s="2">
        <f t="shared" si="5"/>
        <v>1.2025356011075088E-2</v>
      </c>
      <c r="J45" s="2">
        <f t="shared" si="2"/>
        <v>9.3669151541136476E-4</v>
      </c>
      <c r="K45" s="2">
        <f>carbondioxide!S145</f>
        <v>277.37496991906568</v>
      </c>
      <c r="L45" s="2">
        <f t="shared" si="3"/>
        <v>4.600558698598263E-2</v>
      </c>
      <c r="M45" s="2">
        <f t="shared" si="6"/>
        <v>1.2025356011075088E-2</v>
      </c>
      <c r="N45" s="2">
        <f t="shared" si="4"/>
        <v>9.3669151541136476E-4</v>
      </c>
    </row>
    <row r="46" spans="1:14" x14ac:dyDescent="0.25">
      <c r="A46" s="9">
        <v>1890</v>
      </c>
      <c r="B46" s="9">
        <v>-0.47299999999999998</v>
      </c>
      <c r="C46" s="9">
        <f t="shared" si="0"/>
        <v>-0.17560000000000009</v>
      </c>
      <c r="G46" s="2">
        <f>carbondioxide!L146</f>
        <v>277.47914312093167</v>
      </c>
      <c r="H46" s="2">
        <f t="shared" si="1"/>
        <v>4.8014499323237536E-2</v>
      </c>
      <c r="I46" s="2">
        <f t="shared" si="5"/>
        <v>1.2630057134324973E-2</v>
      </c>
      <c r="J46" s="2">
        <f t="shared" si="2"/>
        <v>9.9967512974673462E-4</v>
      </c>
      <c r="K46" s="2">
        <f>carbondioxide!S146</f>
        <v>277.47914312093167</v>
      </c>
      <c r="L46" s="2">
        <f t="shared" si="3"/>
        <v>4.8014499323237536E-2</v>
      </c>
      <c r="M46" s="2">
        <f t="shared" si="6"/>
        <v>1.2630057134324973E-2</v>
      </c>
      <c r="N46" s="2">
        <f t="shared" si="4"/>
        <v>9.9967512974673462E-4</v>
      </c>
    </row>
    <row r="47" spans="1:14" x14ac:dyDescent="0.25">
      <c r="A47" s="9">
        <v>1891</v>
      </c>
      <c r="B47" s="9">
        <v>-0.57799999999999996</v>
      </c>
      <c r="C47" s="9">
        <f t="shared" si="0"/>
        <v>-0.28060000000000007</v>
      </c>
      <c r="G47" s="2">
        <f>carbondioxide!L147</f>
        <v>277.59490140810476</v>
      </c>
      <c r="H47" s="2">
        <f t="shared" si="1"/>
        <v>5.0245937998702382E-2</v>
      </c>
      <c r="I47" s="2">
        <f t="shared" si="5"/>
        <v>1.3261493328418007E-2</v>
      </c>
      <c r="J47" s="2">
        <f t="shared" si="2"/>
        <v>1.065735699532739E-3</v>
      </c>
      <c r="K47" s="2">
        <f>carbondioxide!S147</f>
        <v>277.59490140810476</v>
      </c>
      <c r="L47" s="2">
        <f t="shared" si="3"/>
        <v>5.0245937998702382E-2</v>
      </c>
      <c r="M47" s="2">
        <f t="shared" si="6"/>
        <v>1.3261493328418007E-2</v>
      </c>
      <c r="N47" s="2">
        <f t="shared" si="4"/>
        <v>1.065735699532739E-3</v>
      </c>
    </row>
    <row r="48" spans="1:14" x14ac:dyDescent="0.25">
      <c r="A48" s="9">
        <v>1892</v>
      </c>
      <c r="B48" s="9">
        <v>-0.6</v>
      </c>
      <c r="C48" s="9">
        <f t="shared" si="0"/>
        <v>-0.30260000000000009</v>
      </c>
      <c r="G48" s="2">
        <f>carbondioxide!L148</f>
        <v>277.7156070508355</v>
      </c>
      <c r="H48" s="2">
        <f t="shared" si="1"/>
        <v>5.2571754596598019E-2</v>
      </c>
      <c r="I48" s="2">
        <f t="shared" si="5"/>
        <v>1.3920760153874938E-2</v>
      </c>
      <c r="J48" s="2">
        <f t="shared" si="2"/>
        <v>1.1350076028648073E-3</v>
      </c>
      <c r="K48" s="2">
        <f>carbondioxide!S148</f>
        <v>277.7156070508355</v>
      </c>
      <c r="L48" s="2">
        <f t="shared" si="3"/>
        <v>5.2571754596598019E-2</v>
      </c>
      <c r="M48" s="2">
        <f t="shared" si="6"/>
        <v>1.3920760153874938E-2</v>
      </c>
      <c r="N48" s="2">
        <f t="shared" si="4"/>
        <v>1.1350076028648073E-3</v>
      </c>
    </row>
    <row r="49" spans="1:14" x14ac:dyDescent="0.25">
      <c r="A49" s="9">
        <v>1893</v>
      </c>
      <c r="B49" s="9">
        <v>-0.68500000000000005</v>
      </c>
      <c r="C49" s="9">
        <f t="shared" si="0"/>
        <v>-0.38760000000000017</v>
      </c>
      <c r="G49" s="2">
        <f>carbondioxide!L149</f>
        <v>277.83465004564499</v>
      </c>
      <c r="H49" s="2">
        <f t="shared" si="1"/>
        <v>5.4864544578577715E-2</v>
      </c>
      <c r="I49" s="2">
        <f t="shared" si="5"/>
        <v>1.4606279471941505E-2</v>
      </c>
      <c r="J49" s="2">
        <f t="shared" si="2"/>
        <v>1.2076306773545448E-3</v>
      </c>
      <c r="K49" s="2">
        <f>carbondioxide!S149</f>
        <v>277.83465004564499</v>
      </c>
      <c r="L49" s="2">
        <f t="shared" si="3"/>
        <v>5.4864544578577715E-2</v>
      </c>
      <c r="M49" s="2">
        <f t="shared" si="6"/>
        <v>1.4606279471941505E-2</v>
      </c>
      <c r="N49" s="2">
        <f t="shared" si="4"/>
        <v>1.2076306773545448E-3</v>
      </c>
    </row>
    <row r="50" spans="1:14" x14ac:dyDescent="0.25">
      <c r="A50" s="9">
        <v>1894</v>
      </c>
      <c r="B50" s="9">
        <v>-0.54100000000000004</v>
      </c>
      <c r="C50" s="9">
        <f t="shared" si="0"/>
        <v>-0.24360000000000015</v>
      </c>
      <c r="G50" s="2">
        <f>carbondioxide!L150</f>
        <v>277.94954885923289</v>
      </c>
      <c r="H50" s="2">
        <f t="shared" si="1"/>
        <v>5.7076585376656032E-2</v>
      </c>
      <c r="I50" s="2">
        <f t="shared" si="5"/>
        <v>1.5315537884224179E-2</v>
      </c>
      <c r="J50" s="2">
        <f t="shared" si="2"/>
        <v>1.2837350025077987E-3</v>
      </c>
      <c r="K50" s="2">
        <f>carbondioxide!S150</f>
        <v>277.94954885923289</v>
      </c>
      <c r="L50" s="2">
        <f t="shared" si="3"/>
        <v>5.7076585376656032E-2</v>
      </c>
      <c r="M50" s="2">
        <f t="shared" si="6"/>
        <v>1.5315537884224179E-2</v>
      </c>
      <c r="N50" s="2">
        <f t="shared" si="4"/>
        <v>1.2837350025077987E-3</v>
      </c>
    </row>
    <row r="51" spans="1:14" x14ac:dyDescent="0.25">
      <c r="A51" s="9">
        <v>1895</v>
      </c>
      <c r="B51" s="9">
        <v>-0.55900000000000005</v>
      </c>
      <c r="C51" s="9">
        <f t="shared" si="0"/>
        <v>-0.26160000000000017</v>
      </c>
      <c r="G51" s="2">
        <f>carbondioxide!L151</f>
        <v>278.06867118152894</v>
      </c>
      <c r="H51" s="2">
        <f t="shared" si="1"/>
        <v>5.9368972248395324E-2</v>
      </c>
      <c r="I51" s="2">
        <f t="shared" si="5"/>
        <v>1.6049442141406838E-2</v>
      </c>
      <c r="J51" s="2">
        <f t="shared" si="2"/>
        <v>1.3634356428759477E-3</v>
      </c>
      <c r="K51" s="2">
        <f>carbondioxide!S151</f>
        <v>278.06867118152894</v>
      </c>
      <c r="L51" s="2">
        <f t="shared" si="3"/>
        <v>5.9368972248395324E-2</v>
      </c>
      <c r="M51" s="2">
        <f t="shared" si="6"/>
        <v>1.6049442141406838E-2</v>
      </c>
      <c r="N51" s="2">
        <f t="shared" si="4"/>
        <v>1.3634356428759477E-3</v>
      </c>
    </row>
    <row r="52" spans="1:14" x14ac:dyDescent="0.25">
      <c r="A52" s="9">
        <v>1896</v>
      </c>
      <c r="B52" s="9">
        <v>-0.38900000000000001</v>
      </c>
      <c r="C52" s="9">
        <f t="shared" si="0"/>
        <v>-9.1600000000000126E-2</v>
      </c>
      <c r="G52" s="2">
        <f>carbondioxide!L152</f>
        <v>278.19651564576901</v>
      </c>
      <c r="H52" s="2">
        <f t="shared" si="1"/>
        <v>6.182811552007051E-2</v>
      </c>
      <c r="I52" s="2">
        <f t="shared" si="5"/>
        <v>1.681065950430816E-2</v>
      </c>
      <c r="J52" s="2">
        <f t="shared" si="2"/>
        <v>1.4468521597876031E-3</v>
      </c>
      <c r="K52" s="2">
        <f>carbondioxide!S152</f>
        <v>278.19651564576901</v>
      </c>
      <c r="L52" s="2">
        <f t="shared" si="3"/>
        <v>6.182811552007051E-2</v>
      </c>
      <c r="M52" s="2">
        <f t="shared" si="6"/>
        <v>1.681065950430816E-2</v>
      </c>
      <c r="N52" s="2">
        <f t="shared" si="4"/>
        <v>1.4468521597876031E-3</v>
      </c>
    </row>
    <row r="53" spans="1:14" x14ac:dyDescent="0.25">
      <c r="A53" s="9">
        <v>1897</v>
      </c>
      <c r="B53" s="9">
        <v>-0.31</v>
      </c>
      <c r="C53" s="9">
        <f t="shared" si="0"/>
        <v>-1.2600000000000111E-2</v>
      </c>
      <c r="G53" s="2">
        <f>carbondioxide!L153</f>
        <v>278.3279751201917</v>
      </c>
      <c r="H53" s="2">
        <f t="shared" si="1"/>
        <v>6.435561687144549E-2</v>
      </c>
      <c r="I53" s="2">
        <f t="shared" si="5"/>
        <v>1.7599732311823095E-2</v>
      </c>
      <c r="J53" s="2">
        <f t="shared" si="2"/>
        <v>1.5341185855044799E-3</v>
      </c>
      <c r="K53" s="2">
        <f>carbondioxide!S153</f>
        <v>278.3279751201917</v>
      </c>
      <c r="L53" s="2">
        <f t="shared" si="3"/>
        <v>6.435561687144549E-2</v>
      </c>
      <c r="M53" s="2">
        <f t="shared" si="6"/>
        <v>1.7599732311823095E-2</v>
      </c>
      <c r="N53" s="2">
        <f t="shared" si="4"/>
        <v>1.5341185855044799E-3</v>
      </c>
    </row>
    <row r="54" spans="1:14" x14ac:dyDescent="0.25">
      <c r="A54" s="9">
        <v>1898</v>
      </c>
      <c r="B54" s="9">
        <v>-0.38700000000000001</v>
      </c>
      <c r="C54" s="9">
        <f t="shared" si="0"/>
        <v>-8.9600000000000124E-2</v>
      </c>
      <c r="G54" s="2">
        <f>carbondioxide!L154</f>
        <v>278.46678063337981</v>
      </c>
      <c r="H54" s="2">
        <f t="shared" si="1"/>
        <v>6.7023061215223945E-2</v>
      </c>
      <c r="I54" s="2">
        <f t="shared" si="5"/>
        <v>1.8418668535621092E-2</v>
      </c>
      <c r="J54" s="2">
        <f t="shared" si="2"/>
        <v>1.6253712714699696E-3</v>
      </c>
      <c r="K54" s="2">
        <f>carbondioxide!S154</f>
        <v>278.46678063337981</v>
      </c>
      <c r="L54" s="2">
        <f t="shared" si="3"/>
        <v>6.7023061215223945E-2</v>
      </c>
      <c r="M54" s="2">
        <f t="shared" si="6"/>
        <v>1.8418668535621092E-2</v>
      </c>
      <c r="N54" s="2">
        <f t="shared" si="4"/>
        <v>1.6253712714699696E-3</v>
      </c>
    </row>
    <row r="55" spans="1:14" x14ac:dyDescent="0.25">
      <c r="A55" s="9">
        <v>1899</v>
      </c>
      <c r="B55" s="9">
        <v>-0.32800000000000001</v>
      </c>
      <c r="C55" s="9">
        <f t="shared" si="0"/>
        <v>-3.0600000000000127E-2</v>
      </c>
      <c r="G55" s="2">
        <f>carbondioxide!L155</f>
        <v>278.61455941588378</v>
      </c>
      <c r="H55" s="2">
        <f t="shared" si="1"/>
        <v>6.986148515120312E-2</v>
      </c>
      <c r="I55" s="2">
        <f t="shared" si="5"/>
        <v>1.9270053701500988E-2</v>
      </c>
      <c r="J55" s="2">
        <f t="shared" si="2"/>
        <v>1.7207571999303479E-3</v>
      </c>
      <c r="K55" s="2">
        <f>carbondioxide!S155</f>
        <v>278.61455941588378</v>
      </c>
      <c r="L55" s="2">
        <f t="shared" si="3"/>
        <v>6.986148515120312E-2</v>
      </c>
      <c r="M55" s="2">
        <f t="shared" si="6"/>
        <v>1.9270053701500988E-2</v>
      </c>
      <c r="N55" s="2">
        <f t="shared" si="4"/>
        <v>1.7207571999303479E-3</v>
      </c>
    </row>
    <row r="56" spans="1:14" x14ac:dyDescent="0.25">
      <c r="A56" s="9">
        <v>1900</v>
      </c>
      <c r="B56" s="9">
        <v>-0.182</v>
      </c>
      <c r="C56" s="9">
        <f t="shared" si="0"/>
        <v>0.11539999999999989</v>
      </c>
      <c r="G56" s="2">
        <f>carbondioxide!L156</f>
        <v>278.77899037401664</v>
      </c>
      <c r="H56" s="2">
        <f t="shared" si="1"/>
        <v>7.3017982573396104E-2</v>
      </c>
      <c r="I56" s="2">
        <f t="shared" si="5"/>
        <v>2.015943547706835E-2</v>
      </c>
      <c r="J56" s="2">
        <f t="shared" si="2"/>
        <v>1.8204372040592691E-3</v>
      </c>
      <c r="K56" s="2">
        <f>carbondioxide!S156</f>
        <v>278.77899037401664</v>
      </c>
      <c r="L56" s="2">
        <f t="shared" si="3"/>
        <v>7.3017982573396104E-2</v>
      </c>
      <c r="M56" s="2">
        <f t="shared" si="6"/>
        <v>2.015943547706835E-2</v>
      </c>
      <c r="N56" s="2">
        <f t="shared" si="4"/>
        <v>1.8204372040592691E-3</v>
      </c>
    </row>
    <row r="57" spans="1:14" x14ac:dyDescent="0.25">
      <c r="A57" s="9">
        <v>1901</v>
      </c>
      <c r="B57" s="9">
        <v>-0.19500000000000001</v>
      </c>
      <c r="C57" s="9">
        <f t="shared" si="0"/>
        <v>0.10239999999999988</v>
      </c>
      <c r="G57" s="2">
        <f>carbondioxide!L157</f>
        <v>278.95232990231432</v>
      </c>
      <c r="H57" s="2">
        <f t="shared" si="1"/>
        <v>7.634347810336678E-2</v>
      </c>
      <c r="I57" s="2">
        <f t="shared" si="5"/>
        <v>2.108909239036149E-2</v>
      </c>
      <c r="J57" s="2">
        <f t="shared" si="2"/>
        <v>1.9246027142499607E-3</v>
      </c>
      <c r="K57" s="2">
        <f>carbondioxide!S157</f>
        <v>278.95232990231432</v>
      </c>
      <c r="L57" s="2">
        <f t="shared" si="3"/>
        <v>7.634347810336678E-2</v>
      </c>
      <c r="M57" s="2">
        <f t="shared" si="6"/>
        <v>2.108909239036149E-2</v>
      </c>
      <c r="N57" s="2">
        <f t="shared" si="4"/>
        <v>1.9246027142499607E-3</v>
      </c>
    </row>
    <row r="58" spans="1:14" x14ac:dyDescent="0.25">
      <c r="A58" s="9">
        <v>1902</v>
      </c>
      <c r="B58" s="9">
        <v>-0.35599999999999998</v>
      </c>
      <c r="C58" s="9">
        <f t="shared" si="0"/>
        <v>-5.8600000000000096E-2</v>
      </c>
      <c r="G58" s="2">
        <f>carbondioxide!L158</f>
        <v>279.13023678143645</v>
      </c>
      <c r="H58" s="2">
        <f t="shared" si="1"/>
        <v>7.975444949851522E-2</v>
      </c>
      <c r="I58" s="2">
        <f t="shared" si="5"/>
        <v>2.2059499483195896E-2</v>
      </c>
      <c r="J58" s="2">
        <f t="shared" si="2"/>
        <v>2.0334570156102742E-3</v>
      </c>
      <c r="K58" s="2">
        <f>carbondioxide!S158</f>
        <v>279.13023678143645</v>
      </c>
      <c r="L58" s="2">
        <f t="shared" si="3"/>
        <v>7.975444949851522E-2</v>
      </c>
      <c r="M58" s="2">
        <f t="shared" si="6"/>
        <v>2.2059499483195896E-2</v>
      </c>
      <c r="N58" s="2">
        <f t="shared" si="4"/>
        <v>2.0334570156102742E-3</v>
      </c>
    </row>
    <row r="59" spans="1:14" x14ac:dyDescent="0.25">
      <c r="A59" s="9">
        <v>1903</v>
      </c>
      <c r="B59" s="9">
        <v>-0.42199999999999999</v>
      </c>
      <c r="C59" s="9">
        <f t="shared" si="0"/>
        <v>-0.1246000000000001</v>
      </c>
      <c r="G59" s="2">
        <f>carbondioxide!L159</f>
        <v>279.31095881633962</v>
      </c>
      <c r="H59" s="2">
        <f t="shared" si="1"/>
        <v>8.3217170114782857E-2</v>
      </c>
      <c r="I59" s="2">
        <f t="shared" si="5"/>
        <v>2.3070419148933118E-2</v>
      </c>
      <c r="J59" s="2">
        <f t="shared" si="2"/>
        <v>2.1472049368261607E-3</v>
      </c>
      <c r="K59" s="2">
        <f>carbondioxide!S159</f>
        <v>279.31095881633962</v>
      </c>
      <c r="L59" s="2">
        <f t="shared" si="3"/>
        <v>8.3217170114782857E-2</v>
      </c>
      <c r="M59" s="2">
        <f t="shared" si="6"/>
        <v>2.3070419148933118E-2</v>
      </c>
      <c r="N59" s="2">
        <f t="shared" si="4"/>
        <v>2.1472049368261607E-3</v>
      </c>
    </row>
    <row r="60" spans="1:14" x14ac:dyDescent="0.25">
      <c r="A60" s="9">
        <v>1904</v>
      </c>
      <c r="B60" s="9">
        <v>-0.55400000000000005</v>
      </c>
      <c r="C60" s="9">
        <f t="shared" si="0"/>
        <v>-0.25660000000000016</v>
      </c>
      <c r="G60" s="2">
        <f>carbondioxide!L160</f>
        <v>279.51203206643555</v>
      </c>
      <c r="H60" s="2">
        <f t="shared" si="1"/>
        <v>8.7067197590347326E-2</v>
      </c>
      <c r="I60" s="2">
        <f t="shared" si="5"/>
        <v>2.4128572557576177E-2</v>
      </c>
      <c r="J60" s="2">
        <f t="shared" si="2"/>
        <v>2.2660487935509282E-3</v>
      </c>
      <c r="K60" s="2">
        <f>carbondioxide!S160</f>
        <v>279.51203206643555</v>
      </c>
      <c r="L60" s="2">
        <f t="shared" si="3"/>
        <v>8.7067197590347326E-2</v>
      </c>
      <c r="M60" s="2">
        <f t="shared" si="6"/>
        <v>2.4128572557576177E-2</v>
      </c>
      <c r="N60" s="2">
        <f t="shared" si="4"/>
        <v>2.2660487935509282E-3</v>
      </c>
    </row>
    <row r="61" spans="1:14" x14ac:dyDescent="0.25">
      <c r="A61" s="9">
        <v>1905</v>
      </c>
      <c r="B61" s="9">
        <v>-0.44500000000000001</v>
      </c>
      <c r="C61" s="9">
        <f t="shared" si="0"/>
        <v>-0.14760000000000012</v>
      </c>
      <c r="G61" s="2">
        <f>carbondioxide!L161</f>
        <v>279.71187595463942</v>
      </c>
      <c r="H61" s="2">
        <f t="shared" si="1"/>
        <v>9.0890942720225007E-2</v>
      </c>
      <c r="I61" s="2">
        <f t="shared" si="5"/>
        <v>2.5231895238555103E-2</v>
      </c>
      <c r="J61" s="2">
        <f t="shared" si="2"/>
        <v>2.3902279285305918E-3</v>
      </c>
      <c r="K61" s="2">
        <f>carbondioxide!S161</f>
        <v>279.71187595463942</v>
      </c>
      <c r="L61" s="2">
        <f t="shared" si="3"/>
        <v>9.0890942720225007E-2</v>
      </c>
      <c r="M61" s="2">
        <f t="shared" si="6"/>
        <v>2.5231895238555103E-2</v>
      </c>
      <c r="N61" s="2">
        <f t="shared" si="4"/>
        <v>2.3902279285305918E-3</v>
      </c>
    </row>
    <row r="62" spans="1:14" x14ac:dyDescent="0.25">
      <c r="A62" s="9">
        <v>1906</v>
      </c>
      <c r="B62" s="9">
        <v>-0.246</v>
      </c>
      <c r="C62" s="9">
        <f t="shared" si="0"/>
        <v>5.139999999999989E-2</v>
      </c>
      <c r="G62" s="2">
        <f>carbondioxide!L162</f>
        <v>279.92603869132455</v>
      </c>
      <c r="H62" s="2">
        <f t="shared" si="1"/>
        <v>9.4985628470460007E-2</v>
      </c>
      <c r="I62" s="2">
        <f t="shared" si="5"/>
        <v>2.6384548088134535E-2</v>
      </c>
      <c r="J62" s="2">
        <f t="shared" si="2"/>
        <v>2.5199685988515309E-3</v>
      </c>
      <c r="K62" s="2">
        <f>carbondioxide!S162</f>
        <v>279.92603869132455</v>
      </c>
      <c r="L62" s="2">
        <f t="shared" si="3"/>
        <v>9.4985628470460007E-2</v>
      </c>
      <c r="M62" s="2">
        <f t="shared" si="6"/>
        <v>2.6384548088134535E-2</v>
      </c>
      <c r="N62" s="2">
        <f t="shared" si="4"/>
        <v>2.5199685988515309E-3</v>
      </c>
    </row>
    <row r="63" spans="1:14" x14ac:dyDescent="0.25">
      <c r="A63" s="9">
        <v>1907</v>
      </c>
      <c r="B63" s="9">
        <v>-0.6</v>
      </c>
      <c r="C63" s="9">
        <f t="shared" si="0"/>
        <v>-0.30260000000000009</v>
      </c>
      <c r="G63" s="2">
        <f>carbondioxide!L163</f>
        <v>280.1563269502202</v>
      </c>
      <c r="H63" s="2">
        <f t="shared" si="1"/>
        <v>9.9385132293830836E-2</v>
      </c>
      <c r="I63" s="2">
        <f t="shared" si="5"/>
        <v>2.7591258051078666E-2</v>
      </c>
      <c r="J63" s="2">
        <f t="shared" si="2"/>
        <v>2.6555194103506582E-3</v>
      </c>
      <c r="K63" s="2">
        <f>carbondioxide!S163</f>
        <v>280.1563269502202</v>
      </c>
      <c r="L63" s="2">
        <f t="shared" si="3"/>
        <v>9.9385132293830836E-2</v>
      </c>
      <c r="M63" s="2">
        <f t="shared" si="6"/>
        <v>2.7591258051078666E-2</v>
      </c>
      <c r="N63" s="2">
        <f t="shared" si="4"/>
        <v>2.6555194103506582E-3</v>
      </c>
    </row>
    <row r="64" spans="1:14" x14ac:dyDescent="0.25">
      <c r="A64" s="9">
        <v>1908</v>
      </c>
      <c r="B64" s="9">
        <v>-0.48599999999999999</v>
      </c>
      <c r="C64" s="9">
        <f t="shared" si="0"/>
        <v>-0.1886000000000001</v>
      </c>
      <c r="G64" s="2">
        <f>carbondioxide!L164</f>
        <v>280.41768683821363</v>
      </c>
      <c r="H64" s="2">
        <f t="shared" si="1"/>
        <v>0.10437385980416397</v>
      </c>
      <c r="I64" s="2">
        <f t="shared" si="5"/>
        <v>2.8862488077957861E-2</v>
      </c>
      <c r="J64" s="2">
        <f t="shared" si="2"/>
        <v>2.7971544058299934E-3</v>
      </c>
      <c r="K64" s="2">
        <f>carbondioxide!S164</f>
        <v>280.41768683821363</v>
      </c>
      <c r="L64" s="2">
        <f t="shared" si="3"/>
        <v>0.10437385980416397</v>
      </c>
      <c r="M64" s="2">
        <f t="shared" si="6"/>
        <v>2.8862488077957861E-2</v>
      </c>
      <c r="N64" s="2">
        <f t="shared" si="4"/>
        <v>2.7971544058299934E-3</v>
      </c>
    </row>
    <row r="65" spans="1:14" x14ac:dyDescent="0.25">
      <c r="A65" s="9">
        <v>1909</v>
      </c>
      <c r="B65" s="9">
        <v>-0.46600000000000003</v>
      </c>
      <c r="C65" s="9">
        <f t="shared" si="0"/>
        <v>-0.16860000000000014</v>
      </c>
      <c r="G65" s="2">
        <f>carbondioxide!L165</f>
        <v>280.65667420452883</v>
      </c>
      <c r="H65" s="2">
        <f t="shared" si="1"/>
        <v>0.10893148202284685</v>
      </c>
      <c r="I65" s="2">
        <f t="shared" si="5"/>
        <v>3.0187226969141907E-2</v>
      </c>
      <c r="J65" s="2">
        <f t="shared" si="2"/>
        <v>2.9452055010876798E-3</v>
      </c>
      <c r="K65" s="2">
        <f>carbondioxide!S165</f>
        <v>280.65667420452883</v>
      </c>
      <c r="L65" s="2">
        <f t="shared" si="3"/>
        <v>0.10893148202284685</v>
      </c>
      <c r="M65" s="2">
        <f t="shared" si="6"/>
        <v>3.0187226969141907E-2</v>
      </c>
      <c r="N65" s="2">
        <f t="shared" si="4"/>
        <v>2.9452055010876798E-3</v>
      </c>
    </row>
    <row r="66" spans="1:14" x14ac:dyDescent="0.25">
      <c r="A66" s="9">
        <v>1910</v>
      </c>
      <c r="B66" s="9">
        <v>-0.34499999999999997</v>
      </c>
      <c r="C66" s="9">
        <f t="shared" si="0"/>
        <v>-4.7600000000000087E-2</v>
      </c>
      <c r="G66" s="2">
        <f>carbondioxide!L166</f>
        <v>280.90773006382392</v>
      </c>
      <c r="H66" s="2">
        <f t="shared" si="1"/>
        <v>0.11371507915437259</v>
      </c>
      <c r="I66" s="2">
        <f t="shared" si="5"/>
        <v>3.156843731378544E-2</v>
      </c>
      <c r="J66" s="2">
        <f t="shared" si="2"/>
        <v>3.0999401830262277E-3</v>
      </c>
      <c r="K66" s="2">
        <f>carbondioxide!S166</f>
        <v>280.90773006382392</v>
      </c>
      <c r="L66" s="2">
        <f t="shared" si="3"/>
        <v>0.11371507915437259</v>
      </c>
      <c r="M66" s="2">
        <f t="shared" si="6"/>
        <v>3.156843731378544E-2</v>
      </c>
      <c r="N66" s="2">
        <f t="shared" si="4"/>
        <v>3.0999401830262277E-3</v>
      </c>
    </row>
    <row r="67" spans="1:14" x14ac:dyDescent="0.25">
      <c r="A67" s="9">
        <v>1911</v>
      </c>
      <c r="B67" s="9">
        <v>-0.45400000000000001</v>
      </c>
      <c r="C67" s="9">
        <f t="shared" si="0"/>
        <v>-0.15660000000000013</v>
      </c>
      <c r="G67" s="2">
        <f>carbondioxide!L167</f>
        <v>281.16989392203794</v>
      </c>
      <c r="H67" s="2">
        <f t="shared" si="1"/>
        <v>0.11870576614599419</v>
      </c>
      <c r="I67" s="2">
        <f t="shared" si="5"/>
        <v>3.3008594857772404E-2</v>
      </c>
      <c r="J67" s="2">
        <f t="shared" si="2"/>
        <v>3.2616412467289398E-3</v>
      </c>
      <c r="K67" s="2">
        <f>carbondioxide!S167</f>
        <v>281.16989392203794</v>
      </c>
      <c r="L67" s="2">
        <f t="shared" si="3"/>
        <v>0.11870576614599419</v>
      </c>
      <c r="M67" s="2">
        <f t="shared" si="6"/>
        <v>3.3008594857772404E-2</v>
      </c>
      <c r="N67" s="2">
        <f t="shared" si="4"/>
        <v>3.2616412467289398E-3</v>
      </c>
    </row>
    <row r="68" spans="1:14" x14ac:dyDescent="0.25">
      <c r="A68" s="9">
        <v>1912</v>
      </c>
      <c r="B68" s="9">
        <v>-0.38600000000000001</v>
      </c>
      <c r="C68" s="9">
        <f t="shared" si="0"/>
        <v>-8.8600000000000123E-2</v>
      </c>
      <c r="G68" s="2">
        <f>carbondioxide!L168</f>
        <v>281.43485297940884</v>
      </c>
      <c r="H68" s="2">
        <f t="shared" si="1"/>
        <v>0.12374493820965522</v>
      </c>
      <c r="I68" s="2">
        <f t="shared" si="5"/>
        <v>3.4506811064550079E-2</v>
      </c>
      <c r="J68" s="2">
        <f t="shared" si="2"/>
        <v>3.4306039432396669E-3</v>
      </c>
      <c r="K68" s="2">
        <f>carbondioxide!S168</f>
        <v>281.43485297940884</v>
      </c>
      <c r="L68" s="2">
        <f t="shared" si="3"/>
        <v>0.12374493820965522</v>
      </c>
      <c r="M68" s="2">
        <f t="shared" si="6"/>
        <v>3.4506811064550079E-2</v>
      </c>
      <c r="N68" s="2">
        <f t="shared" si="4"/>
        <v>3.4306039432396669E-3</v>
      </c>
    </row>
    <row r="69" spans="1:14" x14ac:dyDescent="0.25">
      <c r="A69" s="9">
        <v>1913</v>
      </c>
      <c r="B69" s="9">
        <v>-0.32600000000000001</v>
      </c>
      <c r="C69" s="9">
        <f t="shared" si="0"/>
        <v>-2.8600000000000125E-2</v>
      </c>
      <c r="G69" s="2">
        <f>carbondioxide!L169</f>
        <v>281.71502369663347</v>
      </c>
      <c r="H69" s="2">
        <f t="shared" si="1"/>
        <v>0.12906825806782743</v>
      </c>
      <c r="I69" s="2">
        <f t="shared" si="5"/>
        <v>3.6067109476542042E-2</v>
      </c>
      <c r="J69" s="2">
        <f t="shared" si="2"/>
        <v>3.6071167996887098E-3</v>
      </c>
      <c r="K69" s="2">
        <f>carbondioxide!S169</f>
        <v>281.71502369663347</v>
      </c>
      <c r="L69" s="2">
        <f t="shared" si="3"/>
        <v>0.12906825806782743</v>
      </c>
      <c r="M69" s="2">
        <f t="shared" si="6"/>
        <v>3.6067109476542042E-2</v>
      </c>
      <c r="N69" s="2">
        <f t="shared" si="4"/>
        <v>3.6071167996887098E-3</v>
      </c>
    </row>
    <row r="70" spans="1:14" x14ac:dyDescent="0.25">
      <c r="A70" s="9">
        <v>1914</v>
      </c>
      <c r="B70" s="9">
        <v>-8.1000000000000003E-2</v>
      </c>
      <c r="C70" s="9">
        <f t="shared" si="0"/>
        <v>0.21639999999999987</v>
      </c>
      <c r="G70" s="2">
        <f>carbondioxide!L170</f>
        <v>282.01967829108679</v>
      </c>
      <c r="H70" s="2">
        <f t="shared" si="1"/>
        <v>0.13485077325893641</v>
      </c>
      <c r="I70" s="2">
        <f t="shared" si="5"/>
        <v>3.769700831927085E-2</v>
      </c>
      <c r="J70" s="2">
        <f t="shared" si="2"/>
        <v>3.7914895580932369E-3</v>
      </c>
      <c r="K70" s="2">
        <f>carbondioxide!S170</f>
        <v>282.01967829108679</v>
      </c>
      <c r="L70" s="2">
        <f t="shared" si="3"/>
        <v>0.13485077325893641</v>
      </c>
      <c r="M70" s="2">
        <f t="shared" si="6"/>
        <v>3.769700831927085E-2</v>
      </c>
      <c r="N70" s="2">
        <f t="shared" si="4"/>
        <v>3.7914895580932369E-3</v>
      </c>
    </row>
    <row r="71" spans="1:14" x14ac:dyDescent="0.25">
      <c r="A71" s="9">
        <v>1915</v>
      </c>
      <c r="B71" s="9">
        <v>-9.6000000000000002E-2</v>
      </c>
      <c r="C71" s="9">
        <f t="shared" ref="C71:C134" si="7">B71-C$4</f>
        <v>0.20139999999999988</v>
      </c>
      <c r="G71" s="2">
        <f>carbondioxide!L171</f>
        <v>282.27409334305258</v>
      </c>
      <c r="H71" s="2">
        <f t="shared" ref="H71:H134" si="8">H$3*LN(G71/G$3)</f>
        <v>0.1396749293586953</v>
      </c>
      <c r="I71" s="2">
        <f t="shared" si="5"/>
        <v>3.9374422473995745E-2</v>
      </c>
      <c r="J71" s="2">
        <f t="shared" ref="J71:J134" si="9">J70+J$3*(I70-J70)</f>
        <v>3.9840729046567254E-3</v>
      </c>
      <c r="K71" s="2">
        <f>carbondioxide!S171</f>
        <v>282.27409334305258</v>
      </c>
      <c r="L71" s="2">
        <f t="shared" ref="L71:L134" si="10">L$3*LN(K71/K$3)</f>
        <v>0.1396749293586953</v>
      </c>
      <c r="M71" s="2">
        <f t="shared" si="6"/>
        <v>3.9374422473995745E-2</v>
      </c>
      <c r="N71" s="2">
        <f t="shared" ref="N71:N134" si="11">N70+N$3*(M70-N70)</f>
        <v>3.9840729046567254E-3</v>
      </c>
    </row>
    <row r="72" spans="1:14" x14ac:dyDescent="0.25">
      <c r="A72" s="9">
        <v>1916</v>
      </c>
      <c r="B72" s="9">
        <v>-0.35699999999999998</v>
      </c>
      <c r="C72" s="9">
        <f t="shared" si="7"/>
        <v>-5.9600000000000097E-2</v>
      </c>
      <c r="G72" s="2">
        <f>carbondioxide!L172</f>
        <v>282.51984749413043</v>
      </c>
      <c r="H72" s="2">
        <f t="shared" si="8"/>
        <v>0.1443307328161258</v>
      </c>
      <c r="I72" s="2">
        <f t="shared" ref="I72:I135" si="12">I71+I$3*(I$4*H72-I71)+I$5*(J71-I71)</f>
        <v>4.1094358881567608E-2</v>
      </c>
      <c r="J72" s="2">
        <f t="shared" si="9"/>
        <v>4.1850900902105706E-3</v>
      </c>
      <c r="K72" s="2">
        <f>carbondioxide!S172</f>
        <v>282.51984749413043</v>
      </c>
      <c r="L72" s="2">
        <f t="shared" si="10"/>
        <v>0.1443307328161258</v>
      </c>
      <c r="M72" s="2">
        <f t="shared" ref="M72:M135" si="13">M71+M$3*(M$4*L72-M71)+M$5*(N71-M71)</f>
        <v>4.1094358881567608E-2</v>
      </c>
      <c r="N72" s="2">
        <f t="shared" si="11"/>
        <v>4.1850900902105706E-3</v>
      </c>
    </row>
    <row r="73" spans="1:14" x14ac:dyDescent="0.25">
      <c r="A73" s="9">
        <v>1917</v>
      </c>
      <c r="B73" s="9">
        <v>-0.66800000000000004</v>
      </c>
      <c r="C73" s="9">
        <f t="shared" si="7"/>
        <v>-0.37060000000000015</v>
      </c>
      <c r="G73" s="2">
        <f>carbondioxide!L173</f>
        <v>282.79243384820057</v>
      </c>
      <c r="H73" s="2">
        <f t="shared" si="8"/>
        <v>0.14949013640748537</v>
      </c>
      <c r="I73" s="2">
        <f t="shared" si="12"/>
        <v>4.2865907003694866E-2</v>
      </c>
      <c r="J73" s="2">
        <f t="shared" si="9"/>
        <v>4.3947347369454786E-3</v>
      </c>
      <c r="K73" s="2">
        <f>carbondioxide!S173</f>
        <v>282.79243384820057</v>
      </c>
      <c r="L73" s="2">
        <f t="shared" si="10"/>
        <v>0.14949013640748537</v>
      </c>
      <c r="M73" s="2">
        <f t="shared" si="13"/>
        <v>4.2865907003694866E-2</v>
      </c>
      <c r="N73" s="2">
        <f t="shared" si="11"/>
        <v>4.3947347369454786E-3</v>
      </c>
    </row>
    <row r="74" spans="1:14" x14ac:dyDescent="0.25">
      <c r="A74" s="9">
        <v>1918</v>
      </c>
      <c r="B74" s="9">
        <v>-0.46400000000000002</v>
      </c>
      <c r="C74" s="9">
        <f t="shared" si="7"/>
        <v>-0.16660000000000014</v>
      </c>
      <c r="G74" s="2">
        <f>carbondioxide!L174</f>
        <v>283.08582201038428</v>
      </c>
      <c r="H74" s="2">
        <f t="shared" si="8"/>
        <v>0.15503771414907191</v>
      </c>
      <c r="I74" s="2">
        <f t="shared" si="12"/>
        <v>4.4695467478110644E-2</v>
      </c>
      <c r="J74" s="2">
        <f t="shared" si="9"/>
        <v>4.613250995420615E-3</v>
      </c>
      <c r="K74" s="2">
        <f>carbondioxide!S174</f>
        <v>283.08582201038428</v>
      </c>
      <c r="L74" s="2">
        <f t="shared" si="10"/>
        <v>0.15503771414907191</v>
      </c>
      <c r="M74" s="2">
        <f t="shared" si="13"/>
        <v>4.4695467478110644E-2</v>
      </c>
      <c r="N74" s="2">
        <f t="shared" si="11"/>
        <v>4.613250995420615E-3</v>
      </c>
    </row>
    <row r="75" spans="1:14" x14ac:dyDescent="0.25">
      <c r="A75" s="9">
        <v>1919</v>
      </c>
      <c r="B75" s="9">
        <v>-0.26700000000000002</v>
      </c>
      <c r="C75" s="9">
        <f t="shared" si="7"/>
        <v>3.0399999999999872E-2</v>
      </c>
      <c r="G75" s="2">
        <f>carbondioxide!L175</f>
        <v>283.36473673587744</v>
      </c>
      <c r="H75" s="2">
        <f t="shared" si="8"/>
        <v>0.16030629012253247</v>
      </c>
      <c r="I75" s="2">
        <f t="shared" si="12"/>
        <v>4.657541437832613E-2</v>
      </c>
      <c r="J75" s="2">
        <f t="shared" si="9"/>
        <v>4.8409179850422944E-3</v>
      </c>
      <c r="K75" s="2">
        <f>carbondioxide!S175</f>
        <v>283.36473673587744</v>
      </c>
      <c r="L75" s="2">
        <f t="shared" si="10"/>
        <v>0.16030629012253247</v>
      </c>
      <c r="M75" s="2">
        <f t="shared" si="13"/>
        <v>4.657541437832613E-2</v>
      </c>
      <c r="N75" s="2">
        <f t="shared" si="11"/>
        <v>4.8409179850422944E-3</v>
      </c>
    </row>
    <row r="76" spans="1:14" x14ac:dyDescent="0.25">
      <c r="A76" s="9">
        <v>1920</v>
      </c>
      <c r="B76" s="9">
        <v>-0.307</v>
      </c>
      <c r="C76" s="9">
        <f t="shared" si="7"/>
        <v>-9.6000000000001084E-3</v>
      </c>
      <c r="G76" s="2">
        <f>carbondioxide!L176</f>
        <v>283.57834066581739</v>
      </c>
      <c r="H76" s="2">
        <f t="shared" si="8"/>
        <v>0.16433766866758526</v>
      </c>
      <c r="I76" s="2">
        <f t="shared" si="12"/>
        <v>4.8478531022869906E-2</v>
      </c>
      <c r="J76" s="2">
        <f t="shared" si="9"/>
        <v>5.0779699245561468E-3</v>
      </c>
      <c r="K76" s="2">
        <f>carbondioxide!S176</f>
        <v>283.57834066581739</v>
      </c>
      <c r="L76" s="2">
        <f t="shared" si="10"/>
        <v>0.16433766866758526</v>
      </c>
      <c r="M76" s="2">
        <f t="shared" si="13"/>
        <v>4.8478531022869906E-2</v>
      </c>
      <c r="N76" s="2">
        <f t="shared" si="11"/>
        <v>5.0779699245561468E-3</v>
      </c>
    </row>
    <row r="77" spans="1:14" x14ac:dyDescent="0.25">
      <c r="A77" s="9">
        <v>1921</v>
      </c>
      <c r="B77" s="9">
        <v>-0.16</v>
      </c>
      <c r="C77" s="9">
        <f t="shared" si="7"/>
        <v>0.13739999999999988</v>
      </c>
      <c r="G77" s="2">
        <f>carbondioxide!L177</f>
        <v>283.85075497057267</v>
      </c>
      <c r="H77" s="2">
        <f t="shared" si="8"/>
        <v>0.16947458058704029</v>
      </c>
      <c r="I77" s="2">
        <f t="shared" si="12"/>
        <v>5.0427018229698486E-2</v>
      </c>
      <c r="J77" s="2">
        <f t="shared" si="9"/>
        <v>5.324485111594569E-3</v>
      </c>
      <c r="K77" s="2">
        <f>carbondioxide!S177</f>
        <v>283.85075497057267</v>
      </c>
      <c r="L77" s="2">
        <f t="shared" si="10"/>
        <v>0.16947458058704029</v>
      </c>
      <c r="M77" s="2">
        <f t="shared" si="13"/>
        <v>5.0427018229698486E-2</v>
      </c>
      <c r="N77" s="2">
        <f t="shared" si="11"/>
        <v>5.324485111594569E-3</v>
      </c>
    </row>
    <row r="78" spans="1:14" x14ac:dyDescent="0.25">
      <c r="A78" s="9">
        <v>1922</v>
      </c>
      <c r="B78" s="9">
        <v>-0.26500000000000001</v>
      </c>
      <c r="C78" s="9">
        <f t="shared" si="7"/>
        <v>3.2399999999999873E-2</v>
      </c>
      <c r="G78" s="2">
        <f>carbondioxide!L178</f>
        <v>284.05807303274543</v>
      </c>
      <c r="H78" s="2">
        <f t="shared" si="8"/>
        <v>0.17338067123822554</v>
      </c>
      <c r="I78" s="2">
        <f t="shared" si="12"/>
        <v>5.2393959097737551E-2</v>
      </c>
      <c r="J78" s="2">
        <f t="shared" si="9"/>
        <v>5.5806674997053995E-3</v>
      </c>
      <c r="K78" s="2">
        <f>carbondioxide!S178</f>
        <v>284.05807303274543</v>
      </c>
      <c r="L78" s="2">
        <f t="shared" si="10"/>
        <v>0.17338067123822554</v>
      </c>
      <c r="M78" s="2">
        <f t="shared" si="13"/>
        <v>5.2393959097737551E-2</v>
      </c>
      <c r="N78" s="2">
        <f t="shared" si="11"/>
        <v>5.5806674997053995E-3</v>
      </c>
    </row>
    <row r="79" spans="1:14" x14ac:dyDescent="0.25">
      <c r="A79" s="9">
        <v>1923</v>
      </c>
      <c r="B79" s="9">
        <v>-0.28799999999999998</v>
      </c>
      <c r="C79" s="9">
        <f t="shared" si="7"/>
        <v>9.3999999999999084E-3</v>
      </c>
      <c r="G79" s="2">
        <f>carbondioxide!L179</f>
        <v>284.28467057452542</v>
      </c>
      <c r="H79" s="2">
        <f t="shared" si="8"/>
        <v>0.17764674809552605</v>
      </c>
      <c r="I79" s="2">
        <f t="shared" si="12"/>
        <v>5.4386271715752915E-2</v>
      </c>
      <c r="J79" s="2">
        <f t="shared" si="9"/>
        <v>5.8465669959822221E-3</v>
      </c>
      <c r="K79" s="2">
        <f>carbondioxide!S179</f>
        <v>284.28467057452542</v>
      </c>
      <c r="L79" s="2">
        <f t="shared" si="10"/>
        <v>0.17764674809552605</v>
      </c>
      <c r="M79" s="2">
        <f t="shared" si="13"/>
        <v>5.4386271715752915E-2</v>
      </c>
      <c r="N79" s="2">
        <f t="shared" si="11"/>
        <v>5.8465669959822221E-3</v>
      </c>
    </row>
    <row r="80" spans="1:14" x14ac:dyDescent="0.25">
      <c r="A80" s="9">
        <v>1924</v>
      </c>
      <c r="B80" s="9">
        <v>-0.37</v>
      </c>
      <c r="C80" s="9">
        <f t="shared" si="7"/>
        <v>-7.2600000000000109E-2</v>
      </c>
      <c r="G80" s="2">
        <f>carbondioxide!L180</f>
        <v>284.56774992684393</v>
      </c>
      <c r="H80" s="2">
        <f t="shared" si="8"/>
        <v>0.18297141440733752</v>
      </c>
      <c r="I80" s="2">
        <f t="shared" si="12"/>
        <v>5.6425114518097681E-2</v>
      </c>
      <c r="J80" s="2">
        <f t="shared" si="9"/>
        <v>6.1222725187905199E-3</v>
      </c>
      <c r="K80" s="2">
        <f>carbondioxide!S180</f>
        <v>284.56774992684393</v>
      </c>
      <c r="L80" s="2">
        <f t="shared" si="10"/>
        <v>0.18297141440733752</v>
      </c>
      <c r="M80" s="2">
        <f t="shared" si="13"/>
        <v>5.6425114518097681E-2</v>
      </c>
      <c r="N80" s="2">
        <f t="shared" si="11"/>
        <v>6.1222725187905199E-3</v>
      </c>
    </row>
    <row r="81" spans="1:14" x14ac:dyDescent="0.25">
      <c r="A81" s="9">
        <v>1925</v>
      </c>
      <c r="B81" s="9">
        <v>-0.28000000000000003</v>
      </c>
      <c r="C81" s="9">
        <f t="shared" si="7"/>
        <v>1.739999999999986E-2</v>
      </c>
      <c r="G81" s="2">
        <f>carbondioxide!L181</f>
        <v>284.84188260624722</v>
      </c>
      <c r="H81" s="2">
        <f t="shared" si="8"/>
        <v>0.18812274963007458</v>
      </c>
      <c r="I81" s="2">
        <f t="shared" si="12"/>
        <v>5.8505435605390392E-2</v>
      </c>
      <c r="J81" s="2">
        <f t="shared" si="9"/>
        <v>6.4079926613465846E-3</v>
      </c>
      <c r="K81" s="2">
        <f>carbondioxide!S181</f>
        <v>284.84188260624722</v>
      </c>
      <c r="L81" s="2">
        <f t="shared" si="10"/>
        <v>0.18812274963007458</v>
      </c>
      <c r="M81" s="2">
        <f t="shared" si="13"/>
        <v>5.8505435605390392E-2</v>
      </c>
      <c r="N81" s="2">
        <f t="shared" si="11"/>
        <v>6.4079926613465846E-3</v>
      </c>
    </row>
    <row r="82" spans="1:14" x14ac:dyDescent="0.25">
      <c r="A82" s="9">
        <v>1926</v>
      </c>
      <c r="B82" s="9">
        <v>-6.7000000000000004E-2</v>
      </c>
      <c r="C82" s="9">
        <f t="shared" si="7"/>
        <v>0.23039999999999988</v>
      </c>
      <c r="G82" s="2">
        <f>carbondioxide!L182</f>
        <v>285.11715389581775</v>
      </c>
      <c r="H82" s="2">
        <f t="shared" si="8"/>
        <v>0.19329049474644777</v>
      </c>
      <c r="I82" s="2">
        <f t="shared" si="12"/>
        <v>6.0626280782054065E-2</v>
      </c>
      <c r="J82" s="2">
        <f t="shared" si="9"/>
        <v>6.7039061372687536E-3</v>
      </c>
      <c r="K82" s="2">
        <f>carbondioxide!S182</f>
        <v>285.11715389581775</v>
      </c>
      <c r="L82" s="2">
        <f t="shared" si="10"/>
        <v>0.19329049474644777</v>
      </c>
      <c r="M82" s="2">
        <f t="shared" si="13"/>
        <v>6.0626280782054065E-2</v>
      </c>
      <c r="N82" s="2">
        <f t="shared" si="11"/>
        <v>6.7039061372687536E-3</v>
      </c>
    </row>
    <row r="83" spans="1:14" x14ac:dyDescent="0.25">
      <c r="A83" s="9">
        <v>1927</v>
      </c>
      <c r="B83" s="9">
        <v>-0.23899999999999999</v>
      </c>
      <c r="C83" s="9">
        <f t="shared" si="7"/>
        <v>5.8399999999999896E-2</v>
      </c>
      <c r="G83" s="2">
        <f>carbondioxide!L183</f>
        <v>285.39193708333994</v>
      </c>
      <c r="H83" s="2">
        <f t="shared" si="8"/>
        <v>0.1984441029541594</v>
      </c>
      <c r="I83" s="2">
        <f t="shared" si="12"/>
        <v>6.2786096013777007E-2</v>
      </c>
      <c r="J83" s="2">
        <f t="shared" si="9"/>
        <v>7.0101852252511341E-3</v>
      </c>
      <c r="K83" s="2">
        <f>carbondioxide!S183</f>
        <v>285.39193708333994</v>
      </c>
      <c r="L83" s="2">
        <f t="shared" si="10"/>
        <v>0.1984441029541594</v>
      </c>
      <c r="M83" s="2">
        <f t="shared" si="13"/>
        <v>6.2786096013777007E-2</v>
      </c>
      <c r="N83" s="2">
        <f t="shared" si="11"/>
        <v>7.0101852252511341E-3</v>
      </c>
    </row>
    <row r="84" spans="1:14" x14ac:dyDescent="0.25">
      <c r="A84" s="9">
        <v>1928</v>
      </c>
      <c r="B84" s="9">
        <v>-0.161</v>
      </c>
      <c r="C84" s="9">
        <f t="shared" si="7"/>
        <v>0.13639999999999988</v>
      </c>
      <c r="G84" s="2">
        <f>carbondioxide!L184</f>
        <v>285.69983132344504</v>
      </c>
      <c r="H84" s="2">
        <f t="shared" si="8"/>
        <v>0.20421282327297943</v>
      </c>
      <c r="I84" s="2">
        <f t="shared" si="12"/>
        <v>6.4996411593270229E-2</v>
      </c>
      <c r="J84" s="2">
        <f t="shared" si="9"/>
        <v>7.3269923985299608E-3</v>
      </c>
      <c r="K84" s="2">
        <f>carbondioxide!S184</f>
        <v>285.69983132344504</v>
      </c>
      <c r="L84" s="2">
        <f t="shared" si="10"/>
        <v>0.20421282327297943</v>
      </c>
      <c r="M84" s="2">
        <f t="shared" si="13"/>
        <v>6.4996411593270229E-2</v>
      </c>
      <c r="N84" s="2">
        <f t="shared" si="11"/>
        <v>7.3269923985299608E-3</v>
      </c>
    </row>
    <row r="85" spans="1:14" x14ac:dyDescent="0.25">
      <c r="A85" s="9">
        <v>1929</v>
      </c>
      <c r="B85" s="9">
        <v>-0.42699999999999999</v>
      </c>
      <c r="C85" s="9">
        <f t="shared" si="7"/>
        <v>-0.1296000000000001</v>
      </c>
      <c r="G85" s="2">
        <f>carbondioxide!L185</f>
        <v>286.00338371617079</v>
      </c>
      <c r="H85" s="2">
        <f t="shared" si="8"/>
        <v>0.20989411178412948</v>
      </c>
      <c r="I85" s="2">
        <f t="shared" si="12"/>
        <v>6.7253828995766596E-2</v>
      </c>
      <c r="J85" s="2">
        <f t="shared" si="9"/>
        <v>7.6545546995560858E-3</v>
      </c>
      <c r="K85" s="2">
        <f>carbondioxide!S185</f>
        <v>286.00338371617079</v>
      </c>
      <c r="L85" s="2">
        <f t="shared" si="10"/>
        <v>0.20989411178412948</v>
      </c>
      <c r="M85" s="2">
        <f t="shared" si="13"/>
        <v>6.7253828995766596E-2</v>
      </c>
      <c r="N85" s="2">
        <f t="shared" si="11"/>
        <v>7.6545546995560858E-3</v>
      </c>
    </row>
    <row r="86" spans="1:14" x14ac:dyDescent="0.25">
      <c r="A86" s="9">
        <v>1930</v>
      </c>
      <c r="B86" s="9">
        <v>-0.14099999999999999</v>
      </c>
      <c r="C86" s="9">
        <f t="shared" si="7"/>
        <v>0.1563999999999999</v>
      </c>
      <c r="G86" s="2">
        <f>carbondioxide!L186</f>
        <v>286.3395491918323</v>
      </c>
      <c r="H86" s="2">
        <f t="shared" si="8"/>
        <v>0.21617875477767559</v>
      </c>
      <c r="I86" s="2">
        <f t="shared" si="12"/>
        <v>6.956936970135244E-2</v>
      </c>
      <c r="J86" s="2">
        <f t="shared" si="9"/>
        <v>7.9930785775585607E-3</v>
      </c>
      <c r="K86" s="2">
        <f>carbondioxide!S186</f>
        <v>286.3395491918323</v>
      </c>
      <c r="L86" s="2">
        <f t="shared" si="10"/>
        <v>0.21617875477767559</v>
      </c>
      <c r="M86" s="2">
        <f t="shared" si="13"/>
        <v>6.956936970135244E-2</v>
      </c>
      <c r="N86" s="2">
        <f t="shared" si="11"/>
        <v>7.9930785775585607E-3</v>
      </c>
    </row>
    <row r="87" spans="1:14" x14ac:dyDescent="0.25">
      <c r="A87" s="9">
        <v>1931</v>
      </c>
      <c r="B87" s="9">
        <v>-0.13500000000000001</v>
      </c>
      <c r="C87" s="9">
        <f t="shared" si="7"/>
        <v>0.16239999999999988</v>
      </c>
      <c r="G87" s="2">
        <f>carbondioxide!L187</f>
        <v>286.62599031076252</v>
      </c>
      <c r="H87" s="2">
        <f t="shared" si="8"/>
        <v>0.22152797740378574</v>
      </c>
      <c r="I87" s="2">
        <f t="shared" si="12"/>
        <v>7.1921825060345113E-2</v>
      </c>
      <c r="J87" s="2">
        <f t="shared" si="9"/>
        <v>8.3428319111417092E-3</v>
      </c>
      <c r="K87" s="2">
        <f>carbondioxide!S187</f>
        <v>286.62599031076252</v>
      </c>
      <c r="L87" s="2">
        <f t="shared" si="10"/>
        <v>0.22152797740378574</v>
      </c>
      <c r="M87" s="2">
        <f t="shared" si="13"/>
        <v>7.1921825060345113E-2</v>
      </c>
      <c r="N87" s="2">
        <f t="shared" si="11"/>
        <v>8.3428319111417092E-3</v>
      </c>
    </row>
    <row r="88" spans="1:14" x14ac:dyDescent="0.25">
      <c r="A88" s="9">
        <v>1932</v>
      </c>
      <c r="B88" s="9">
        <v>-0.08</v>
      </c>
      <c r="C88" s="9">
        <f t="shared" si="7"/>
        <v>0.21739999999999987</v>
      </c>
      <c r="G88" s="2">
        <f>carbondioxide!L188</f>
        <v>286.85640469937374</v>
      </c>
      <c r="H88" s="2">
        <f t="shared" si="8"/>
        <v>0.22582703542588944</v>
      </c>
      <c r="I88" s="2">
        <f t="shared" si="12"/>
        <v>7.4288311497856849E-2</v>
      </c>
      <c r="J88" s="2">
        <f t="shared" si="9"/>
        <v>8.7039605922291843E-3</v>
      </c>
      <c r="K88" s="2">
        <f>carbondioxide!S188</f>
        <v>286.85640469937374</v>
      </c>
      <c r="L88" s="2">
        <f t="shared" si="10"/>
        <v>0.22582703542588944</v>
      </c>
      <c r="M88" s="2">
        <f t="shared" si="13"/>
        <v>7.4288311497856849E-2</v>
      </c>
      <c r="N88" s="2">
        <f t="shared" si="11"/>
        <v>8.7039605922291843E-3</v>
      </c>
    </row>
    <row r="89" spans="1:14" x14ac:dyDescent="0.25">
      <c r="A89" s="9">
        <v>1933</v>
      </c>
      <c r="B89" s="9">
        <v>-0.28100000000000003</v>
      </c>
      <c r="C89" s="9">
        <f t="shared" si="7"/>
        <v>1.6399999999999859E-2</v>
      </c>
      <c r="G89" s="2">
        <f>carbondioxide!L189</f>
        <v>287.04325876279489</v>
      </c>
      <c r="H89" s="2">
        <f t="shared" si="8"/>
        <v>0.22931081260253522</v>
      </c>
      <c r="I89" s="2">
        <f t="shared" si="12"/>
        <v>7.6651565679657557E-2</v>
      </c>
      <c r="J89" s="2">
        <f t="shared" si="9"/>
        <v>9.0764797053731489E-3</v>
      </c>
      <c r="K89" s="2">
        <f>carbondioxide!S189</f>
        <v>287.04325876279489</v>
      </c>
      <c r="L89" s="2">
        <f t="shared" si="10"/>
        <v>0.22931081260253522</v>
      </c>
      <c r="M89" s="2">
        <f t="shared" si="13"/>
        <v>7.6651565679657557E-2</v>
      </c>
      <c r="N89" s="2">
        <f t="shared" si="11"/>
        <v>9.0764797053731489E-3</v>
      </c>
    </row>
    <row r="90" spans="1:14" x14ac:dyDescent="0.25">
      <c r="A90" s="9">
        <v>1934</v>
      </c>
      <c r="B90" s="9">
        <v>-7.0000000000000007E-2</v>
      </c>
      <c r="C90" s="9">
        <f t="shared" si="7"/>
        <v>0.22739999999999988</v>
      </c>
      <c r="G90" s="2">
        <f>carbondioxide!L190</f>
        <v>287.25352066893055</v>
      </c>
      <c r="H90" s="2">
        <f t="shared" si="8"/>
        <v>0.23322830365725103</v>
      </c>
      <c r="I90" s="2">
        <f t="shared" si="12"/>
        <v>7.9020760520186972E-2</v>
      </c>
      <c r="J90" s="2">
        <f t="shared" si="9"/>
        <v>9.460306193707085E-3</v>
      </c>
      <c r="K90" s="2">
        <f>carbondioxide!S190</f>
        <v>287.25352066893055</v>
      </c>
      <c r="L90" s="2">
        <f t="shared" si="10"/>
        <v>0.23322830365725103</v>
      </c>
      <c r="M90" s="2">
        <f t="shared" si="13"/>
        <v>7.9020760520186972E-2</v>
      </c>
      <c r="N90" s="2">
        <f t="shared" si="11"/>
        <v>9.460306193707085E-3</v>
      </c>
    </row>
    <row r="91" spans="1:14" x14ac:dyDescent="0.25">
      <c r="A91" s="9">
        <v>1935</v>
      </c>
      <c r="B91" s="9">
        <v>-0.16800000000000001</v>
      </c>
      <c r="C91" s="9">
        <f t="shared" si="7"/>
        <v>0.12939999999999988</v>
      </c>
      <c r="G91" s="2">
        <f>carbondioxide!L191</f>
        <v>287.50068678885862</v>
      </c>
      <c r="H91" s="2">
        <f t="shared" si="8"/>
        <v>0.23782970998354333</v>
      </c>
      <c r="I91" s="2">
        <f t="shared" si="12"/>
        <v>8.1409947491474149E-2</v>
      </c>
      <c r="J91" s="2">
        <f t="shared" si="9"/>
        <v>9.8554095742814912E-3</v>
      </c>
      <c r="K91" s="2">
        <f>carbondioxide!S191</f>
        <v>287.50068678885862</v>
      </c>
      <c r="L91" s="2">
        <f t="shared" si="10"/>
        <v>0.23782970998354333</v>
      </c>
      <c r="M91" s="2">
        <f t="shared" si="13"/>
        <v>8.1409947491474149E-2</v>
      </c>
      <c r="N91" s="2">
        <f t="shared" si="11"/>
        <v>9.8554095742814912E-3</v>
      </c>
    </row>
    <row r="92" spans="1:14" x14ac:dyDescent="0.25">
      <c r="A92" s="9">
        <v>1936</v>
      </c>
      <c r="B92" s="9">
        <v>-0.115</v>
      </c>
      <c r="C92" s="9">
        <f t="shared" si="7"/>
        <v>0.1823999999999999</v>
      </c>
      <c r="G92" s="2">
        <f>carbondioxide!L192</f>
        <v>287.76998612133667</v>
      </c>
      <c r="H92" s="2">
        <f t="shared" si="8"/>
        <v>0.24283866177561847</v>
      </c>
      <c r="I92" s="2">
        <f t="shared" si="12"/>
        <v>8.3826990779607161E-2</v>
      </c>
      <c r="J92" s="2">
        <f t="shared" si="9"/>
        <v>1.0261839349651145E-2</v>
      </c>
      <c r="K92" s="2">
        <f>carbondioxide!S192</f>
        <v>287.76998612133667</v>
      </c>
      <c r="L92" s="2">
        <f t="shared" si="10"/>
        <v>0.24283866177561847</v>
      </c>
      <c r="M92" s="2">
        <f t="shared" si="13"/>
        <v>8.3826990779607161E-2</v>
      </c>
      <c r="N92" s="2">
        <f t="shared" si="11"/>
        <v>1.0261839349651145E-2</v>
      </c>
    </row>
    <row r="93" spans="1:14" x14ac:dyDescent="0.25">
      <c r="A93" s="9">
        <v>1937</v>
      </c>
      <c r="B93" s="9">
        <v>-7.1999999999999995E-2</v>
      </c>
      <c r="C93" s="9">
        <f t="shared" si="7"/>
        <v>0.22539999999999988</v>
      </c>
      <c r="G93" s="2">
        <f>carbondioxide!L193</f>
        <v>288.08334642406845</v>
      </c>
      <c r="H93" s="2">
        <f t="shared" si="8"/>
        <v>0.24866124780697024</v>
      </c>
      <c r="I93" s="2">
        <f t="shared" si="12"/>
        <v>8.6287905710013643E-2</v>
      </c>
      <c r="J93" s="2">
        <f t="shared" si="9"/>
        <v>1.0679689409773294E-2</v>
      </c>
      <c r="K93" s="2">
        <f>carbondioxide!S193</f>
        <v>288.08334642406845</v>
      </c>
      <c r="L93" s="2">
        <f t="shared" si="10"/>
        <v>0.24866124780697024</v>
      </c>
      <c r="M93" s="2">
        <f t="shared" si="13"/>
        <v>8.6287905710013643E-2</v>
      </c>
      <c r="N93" s="2">
        <f t="shared" si="11"/>
        <v>1.0679689409773294E-2</v>
      </c>
    </row>
    <row r="94" spans="1:14" x14ac:dyDescent="0.25">
      <c r="A94" s="9">
        <v>1938</v>
      </c>
      <c r="B94" s="9">
        <v>0.10199999999999999</v>
      </c>
      <c r="C94" s="9">
        <f t="shared" si="7"/>
        <v>0.39939999999999987</v>
      </c>
      <c r="G94" s="2">
        <f>carbondioxide!L194</f>
        <v>288.42735816366667</v>
      </c>
      <c r="H94" s="2">
        <f t="shared" si="8"/>
        <v>0.25504608337254531</v>
      </c>
      <c r="I94" s="2">
        <f t="shared" si="12"/>
        <v>8.8802973915841119E-2</v>
      </c>
      <c r="J94" s="2">
        <f t="shared" si="9"/>
        <v>1.1109144078358659E-2</v>
      </c>
      <c r="K94" s="2">
        <f>carbondioxide!S194</f>
        <v>288.42735816366667</v>
      </c>
      <c r="L94" s="2">
        <f t="shared" si="10"/>
        <v>0.25504608337254531</v>
      </c>
      <c r="M94" s="2">
        <f t="shared" si="13"/>
        <v>8.8802973915841119E-2</v>
      </c>
      <c r="N94" s="2">
        <f t="shared" si="11"/>
        <v>1.1109144078358659E-2</v>
      </c>
    </row>
    <row r="95" spans="1:14" x14ac:dyDescent="0.25">
      <c r="A95" s="9">
        <v>1939</v>
      </c>
      <c r="B95" s="9">
        <v>-5.2999999999999999E-2</v>
      </c>
      <c r="C95" s="9">
        <f t="shared" si="7"/>
        <v>0.2443999999999999</v>
      </c>
      <c r="G95" s="2">
        <f>carbondioxide!L195</f>
        <v>288.73254627004951</v>
      </c>
      <c r="H95" s="2">
        <f t="shared" si="8"/>
        <v>0.26070398340607281</v>
      </c>
      <c r="I95" s="2">
        <f t="shared" si="12"/>
        <v>9.1355440164104379E-2</v>
      </c>
      <c r="J95" s="2">
        <f t="shared" si="9"/>
        <v>1.155044503183556E-2</v>
      </c>
      <c r="K95" s="2">
        <f>carbondioxide!S195</f>
        <v>288.73254627004951</v>
      </c>
      <c r="L95" s="2">
        <f t="shared" si="10"/>
        <v>0.26070398340607281</v>
      </c>
      <c r="M95" s="2">
        <f t="shared" si="13"/>
        <v>9.1355440164104379E-2</v>
      </c>
      <c r="N95" s="2">
        <f t="shared" si="11"/>
        <v>1.155044503183556E-2</v>
      </c>
    </row>
    <row r="96" spans="1:14" x14ac:dyDescent="0.25">
      <c r="A96" s="9">
        <v>1940</v>
      </c>
      <c r="B96" s="9">
        <v>-3.6999999999999998E-2</v>
      </c>
      <c r="C96" s="9">
        <f t="shared" si="7"/>
        <v>0.26039999999999991</v>
      </c>
      <c r="G96" s="2">
        <f>carbondioxide!L196</f>
        <v>289.05708165529205</v>
      </c>
      <c r="H96" s="2">
        <f t="shared" si="8"/>
        <v>0.26671400646541016</v>
      </c>
      <c r="I96" s="2">
        <f t="shared" si="12"/>
        <v>9.3951450992346683E-2</v>
      </c>
      <c r="J96" s="2">
        <f t="shared" si="9"/>
        <v>1.2003737404186846E-2</v>
      </c>
      <c r="K96" s="2">
        <f>carbondioxide!S196</f>
        <v>289.05708165529205</v>
      </c>
      <c r="L96" s="2">
        <f t="shared" si="10"/>
        <v>0.26671400646541016</v>
      </c>
      <c r="M96" s="2">
        <f t="shared" si="13"/>
        <v>9.3951450992346683E-2</v>
      </c>
      <c r="N96" s="2">
        <f t="shared" si="11"/>
        <v>1.2003737404186846E-2</v>
      </c>
    </row>
    <row r="97" spans="1:14" x14ac:dyDescent="0.25">
      <c r="A97" s="9">
        <v>1941</v>
      </c>
      <c r="B97" s="9">
        <v>-1.7999999999999999E-2</v>
      </c>
      <c r="C97" s="9">
        <f t="shared" si="7"/>
        <v>0.27939999999999987</v>
      </c>
      <c r="G97" s="2">
        <f>carbondioxide!L197</f>
        <v>289.42674120904542</v>
      </c>
      <c r="H97" s="2">
        <f t="shared" si="8"/>
        <v>0.27355146260022906</v>
      </c>
      <c r="I97" s="2">
        <f t="shared" si="12"/>
        <v>9.6606795010088869E-2</v>
      </c>
      <c r="J97" s="2">
        <f t="shared" si="9"/>
        <v>1.2469200417367593E-2</v>
      </c>
      <c r="K97" s="2">
        <f>carbondioxide!S197</f>
        <v>289.42674120904542</v>
      </c>
      <c r="L97" s="2">
        <f t="shared" si="10"/>
        <v>0.27355146260022906</v>
      </c>
      <c r="M97" s="2">
        <f t="shared" si="13"/>
        <v>9.6606795010088869E-2</v>
      </c>
      <c r="N97" s="2">
        <f t="shared" si="11"/>
        <v>1.2469200417367593E-2</v>
      </c>
    </row>
    <row r="98" spans="1:14" x14ac:dyDescent="0.25">
      <c r="A98" s="9">
        <v>1942</v>
      </c>
      <c r="B98" s="9">
        <v>-3.2000000000000001E-2</v>
      </c>
      <c r="C98" s="9">
        <f t="shared" si="7"/>
        <v>0.26539999999999986</v>
      </c>
      <c r="G98" s="2">
        <f>carbondioxide!L198</f>
        <v>289.80544566670903</v>
      </c>
      <c r="H98" s="2">
        <f t="shared" si="8"/>
        <v>0.28054716892696563</v>
      </c>
      <c r="I98" s="2">
        <f t="shared" si="12"/>
        <v>9.9322882603717869E-2</v>
      </c>
      <c r="J98" s="2">
        <f t="shared" si="9"/>
        <v>1.2947101954654251E-2</v>
      </c>
      <c r="K98" s="2">
        <f>carbondioxide!S198</f>
        <v>289.80544566670903</v>
      </c>
      <c r="L98" s="2">
        <f t="shared" si="10"/>
        <v>0.28054716892696563</v>
      </c>
      <c r="M98" s="2">
        <f t="shared" si="13"/>
        <v>9.9322882603717869E-2</v>
      </c>
      <c r="N98" s="2">
        <f t="shared" si="11"/>
        <v>1.2947101954654251E-2</v>
      </c>
    </row>
    <row r="99" spans="1:14" x14ac:dyDescent="0.25">
      <c r="A99" s="9">
        <v>1943</v>
      </c>
      <c r="B99" s="9">
        <v>-6.8000000000000005E-2</v>
      </c>
      <c r="C99" s="9">
        <f t="shared" si="7"/>
        <v>0.22939999999999988</v>
      </c>
      <c r="G99" s="2">
        <f>carbondioxide!L199</f>
        <v>290.18082678020602</v>
      </c>
      <c r="H99" s="2">
        <f t="shared" si="8"/>
        <v>0.28747246813847915</v>
      </c>
      <c r="I99" s="2">
        <f t="shared" si="12"/>
        <v>0.10209634410874699</v>
      </c>
      <c r="J99" s="2">
        <f t="shared" si="9"/>
        <v>1.3437716388740932E-2</v>
      </c>
      <c r="K99" s="2">
        <f>carbondioxide!S199</f>
        <v>290.18082678020602</v>
      </c>
      <c r="L99" s="2">
        <f t="shared" si="10"/>
        <v>0.28747246813847915</v>
      </c>
      <c r="M99" s="2">
        <f t="shared" si="13"/>
        <v>0.10209634410874699</v>
      </c>
      <c r="N99" s="2">
        <f t="shared" si="11"/>
        <v>1.3437716388740932E-2</v>
      </c>
    </row>
    <row r="100" spans="1:14" x14ac:dyDescent="0.25">
      <c r="A100" s="9">
        <v>1944</v>
      </c>
      <c r="B100" s="9">
        <v>7.3999999999999996E-2</v>
      </c>
      <c r="C100" s="9">
        <f t="shared" si="7"/>
        <v>0.3713999999999999</v>
      </c>
      <c r="G100" s="2">
        <f>carbondioxide!L200</f>
        <v>290.5730107039663</v>
      </c>
      <c r="H100" s="2">
        <f t="shared" si="8"/>
        <v>0.29469819503217703</v>
      </c>
      <c r="I100" s="2">
        <f t="shared" si="12"/>
        <v>0.10493160303896065</v>
      </c>
      <c r="J100" s="2">
        <f t="shared" si="9"/>
        <v>1.3941297394190567E-2</v>
      </c>
      <c r="K100" s="2">
        <f>carbondioxide!S200</f>
        <v>290.5730107039663</v>
      </c>
      <c r="L100" s="2">
        <f t="shared" si="10"/>
        <v>0.29469819503217703</v>
      </c>
      <c r="M100" s="2">
        <f t="shared" si="13"/>
        <v>0.10493160303896065</v>
      </c>
      <c r="N100" s="2">
        <f t="shared" si="11"/>
        <v>1.3941297394190567E-2</v>
      </c>
    </row>
    <row r="101" spans="1:14" x14ac:dyDescent="0.25">
      <c r="A101" s="9">
        <v>1945</v>
      </c>
      <c r="B101" s="9">
        <v>-0.109</v>
      </c>
      <c r="C101" s="9">
        <f t="shared" si="7"/>
        <v>0.1883999999999999</v>
      </c>
      <c r="G101" s="2">
        <f>carbondioxide!L201</f>
        <v>290.9546790874428</v>
      </c>
      <c r="H101" s="2">
        <f t="shared" si="8"/>
        <v>0.30172082243457093</v>
      </c>
      <c r="I101" s="2">
        <f t="shared" si="12"/>
        <v>0.10782251079991867</v>
      </c>
      <c r="J101" s="2">
        <f t="shared" si="9"/>
        <v>1.4458122330252862E-2</v>
      </c>
      <c r="K101" s="2">
        <f>carbondioxide!S201</f>
        <v>290.9546790874428</v>
      </c>
      <c r="L101" s="2">
        <f t="shared" si="10"/>
        <v>0.30172082243457093</v>
      </c>
      <c r="M101" s="2">
        <f t="shared" si="13"/>
        <v>0.10782251079991867</v>
      </c>
      <c r="N101" s="2">
        <f t="shared" si="11"/>
        <v>1.4458122330252862E-2</v>
      </c>
    </row>
    <row r="102" spans="1:14" x14ac:dyDescent="0.25">
      <c r="A102" s="9">
        <v>1946</v>
      </c>
      <c r="B102" s="9">
        <v>-7.9000000000000001E-2</v>
      </c>
      <c r="C102" s="9">
        <f t="shared" si="7"/>
        <v>0.21839999999999987</v>
      </c>
      <c r="G102" s="2">
        <f>carbondioxide!L202</f>
        <v>291.2260251318898</v>
      </c>
      <c r="H102" s="2">
        <f t="shared" si="8"/>
        <v>0.30670793874533481</v>
      </c>
      <c r="I102" s="2">
        <f t="shared" si="12"/>
        <v>0.11072517421638514</v>
      </c>
      <c r="J102" s="2">
        <f t="shared" si="9"/>
        <v>1.4988432056760564E-2</v>
      </c>
      <c r="K102" s="2">
        <f>carbondioxide!S202</f>
        <v>291.2260251318898</v>
      </c>
      <c r="L102" s="2">
        <f t="shared" si="10"/>
        <v>0.30670793874533481</v>
      </c>
      <c r="M102" s="2">
        <f t="shared" si="13"/>
        <v>0.11072517421638514</v>
      </c>
      <c r="N102" s="2">
        <f t="shared" si="11"/>
        <v>1.4988432056760564E-2</v>
      </c>
    </row>
    <row r="103" spans="1:14" x14ac:dyDescent="0.25">
      <c r="A103" s="9">
        <v>1947</v>
      </c>
      <c r="B103" s="9">
        <v>-3.4000000000000002E-2</v>
      </c>
      <c r="C103" s="9">
        <f t="shared" si="7"/>
        <v>0.26339999999999986</v>
      </c>
      <c r="G103" s="2">
        <f>carbondioxide!L203</f>
        <v>291.53503995286815</v>
      </c>
      <c r="H103" s="2">
        <f t="shared" si="8"/>
        <v>0.3123817201498732</v>
      </c>
      <c r="I103" s="2">
        <f t="shared" si="12"/>
        <v>0.11365352600018395</v>
      </c>
      <c r="J103" s="2">
        <f t="shared" si="9"/>
        <v>1.5532216752227232E-2</v>
      </c>
      <c r="K103" s="2">
        <f>carbondioxide!S203</f>
        <v>291.53503995286815</v>
      </c>
      <c r="L103" s="2">
        <f t="shared" si="10"/>
        <v>0.3123817201498732</v>
      </c>
      <c r="M103" s="2">
        <f t="shared" si="13"/>
        <v>0.11365352600018395</v>
      </c>
      <c r="N103" s="2">
        <f t="shared" si="11"/>
        <v>1.5532216752227232E-2</v>
      </c>
    </row>
    <row r="104" spans="1:14" x14ac:dyDescent="0.25">
      <c r="A104" s="9">
        <v>1948</v>
      </c>
      <c r="B104" s="9">
        <v>-6.2E-2</v>
      </c>
      <c r="C104" s="9">
        <f t="shared" si="7"/>
        <v>0.23539999999999989</v>
      </c>
      <c r="G104" s="2">
        <f>carbondioxide!L204</f>
        <v>291.9139452257117</v>
      </c>
      <c r="H104" s="2">
        <f t="shared" si="8"/>
        <v>0.31933054874051797</v>
      </c>
      <c r="I104" s="2">
        <f t="shared" si="12"/>
        <v>0.11663322473564754</v>
      </c>
      <c r="J104" s="2">
        <f t="shared" si="9"/>
        <v>1.6089545788755627E-2</v>
      </c>
      <c r="K104" s="2">
        <f>carbondioxide!S204</f>
        <v>291.9139452257117</v>
      </c>
      <c r="L104" s="2">
        <f t="shared" si="10"/>
        <v>0.31933054874051797</v>
      </c>
      <c r="M104" s="2">
        <f t="shared" si="13"/>
        <v>0.11663322473564754</v>
      </c>
      <c r="N104" s="2">
        <f t="shared" si="11"/>
        <v>1.6089545788755627E-2</v>
      </c>
    </row>
    <row r="105" spans="1:14" x14ac:dyDescent="0.25">
      <c r="A105" s="9">
        <v>1949</v>
      </c>
      <c r="B105" s="9">
        <v>-0.14499999999999999</v>
      </c>
      <c r="C105" s="9">
        <f t="shared" si="7"/>
        <v>0.1523999999999999</v>
      </c>
      <c r="G105" s="2">
        <f>carbondioxide!L205</f>
        <v>292.32218703515588</v>
      </c>
      <c r="H105" s="2">
        <f t="shared" si="8"/>
        <v>0.32680729971635664</v>
      </c>
      <c r="I105" s="2">
        <f t="shared" si="12"/>
        <v>0.11967361027742453</v>
      </c>
      <c r="J105" s="2">
        <f t="shared" si="9"/>
        <v>1.6660633885173973E-2</v>
      </c>
      <c r="K105" s="2">
        <f>carbondioxide!S205</f>
        <v>292.32218703515588</v>
      </c>
      <c r="L105" s="2">
        <f t="shared" si="10"/>
        <v>0.32680729971635664</v>
      </c>
      <c r="M105" s="2">
        <f t="shared" si="13"/>
        <v>0.11967361027742453</v>
      </c>
      <c r="N105" s="2">
        <f t="shared" si="11"/>
        <v>1.6660633885173973E-2</v>
      </c>
    </row>
    <row r="106" spans="1:14" x14ac:dyDescent="0.25">
      <c r="A106" s="9">
        <v>1950</v>
      </c>
      <c r="B106" s="9">
        <v>-0.30499999999999999</v>
      </c>
      <c r="C106" s="9">
        <f t="shared" si="7"/>
        <v>-7.6000000000001067E-3</v>
      </c>
      <c r="G106" s="2">
        <f>carbondioxide!L206</f>
        <v>292.69913708981255</v>
      </c>
      <c r="H106" s="2">
        <f t="shared" si="8"/>
        <v>0.3337016913849582</v>
      </c>
      <c r="I106" s="2">
        <f t="shared" si="12"/>
        <v>0.12276072200309637</v>
      </c>
      <c r="J106" s="2">
        <f t="shared" si="9"/>
        <v>1.7245747591081956E-2</v>
      </c>
      <c r="K106" s="2">
        <f>carbondioxide!S206</f>
        <v>292.69913708981255</v>
      </c>
      <c r="L106" s="2">
        <f t="shared" si="10"/>
        <v>0.3337016913849582</v>
      </c>
      <c r="M106" s="2">
        <f t="shared" si="13"/>
        <v>0.12276072200309637</v>
      </c>
      <c r="N106" s="2">
        <f t="shared" si="11"/>
        <v>1.7245747591081956E-2</v>
      </c>
    </row>
    <row r="107" spans="1:14" x14ac:dyDescent="0.25">
      <c r="A107" s="9">
        <v>1951</v>
      </c>
      <c r="B107" s="9">
        <v>-0.13</v>
      </c>
      <c r="C107" s="9">
        <f t="shared" si="7"/>
        <v>0.16739999999999988</v>
      </c>
      <c r="G107" s="2">
        <f>carbondioxide!L207</f>
        <v>293.17002172932069</v>
      </c>
      <c r="H107" s="2">
        <f t="shared" si="8"/>
        <v>0.34230167766488251</v>
      </c>
      <c r="I107" s="2">
        <f t="shared" si="12"/>
        <v>0.12592844540926795</v>
      </c>
      <c r="J107" s="2">
        <f t="shared" si="9"/>
        <v>1.7845072645742199E-2</v>
      </c>
      <c r="K107" s="2">
        <f>carbondioxide!S207</f>
        <v>293.17002172932069</v>
      </c>
      <c r="L107" s="2">
        <f t="shared" si="10"/>
        <v>0.34230167766488251</v>
      </c>
      <c r="M107" s="2">
        <f t="shared" si="13"/>
        <v>0.12592844540926795</v>
      </c>
      <c r="N107" s="2">
        <f t="shared" si="11"/>
        <v>1.7845072645742199E-2</v>
      </c>
    </row>
    <row r="108" spans="1:14" x14ac:dyDescent="0.25">
      <c r="A108" s="9">
        <v>1952</v>
      </c>
      <c r="B108" s="9">
        <v>-4.8000000000000001E-2</v>
      </c>
      <c r="C108" s="9">
        <f t="shared" si="7"/>
        <v>0.2493999999999999</v>
      </c>
      <c r="G108" s="2">
        <f>carbondioxide!L208</f>
        <v>293.69478442929693</v>
      </c>
      <c r="H108" s="2">
        <f t="shared" si="8"/>
        <v>0.35186940489493213</v>
      </c>
      <c r="I108" s="2">
        <f t="shared" si="12"/>
        <v>0.12919426880421711</v>
      </c>
      <c r="J108" s="2">
        <f t="shared" si="9"/>
        <v>1.8458986203039027E-2</v>
      </c>
      <c r="K108" s="2">
        <f>carbondioxide!S208</f>
        <v>293.69478442929693</v>
      </c>
      <c r="L108" s="2">
        <f t="shared" si="10"/>
        <v>0.35186940489493213</v>
      </c>
      <c r="M108" s="2">
        <f t="shared" si="13"/>
        <v>0.12919426880421711</v>
      </c>
      <c r="N108" s="2">
        <f t="shared" si="11"/>
        <v>1.8458986203039027E-2</v>
      </c>
    </row>
    <row r="109" spans="1:14" x14ac:dyDescent="0.25">
      <c r="A109" s="9">
        <v>1953</v>
      </c>
      <c r="B109" s="9">
        <v>4.5999999999999999E-2</v>
      </c>
      <c r="C109" s="9">
        <f t="shared" si="7"/>
        <v>0.34339999999999987</v>
      </c>
      <c r="G109" s="2">
        <f>carbondioxide!L209</f>
        <v>294.22045251891308</v>
      </c>
      <c r="H109" s="2">
        <f t="shared" si="8"/>
        <v>0.3614365154310934</v>
      </c>
      <c r="I109" s="2">
        <f t="shared" si="12"/>
        <v>0.13255505174167778</v>
      </c>
      <c r="J109" s="2">
        <f t="shared" si="9"/>
        <v>1.9087962608213719E-2</v>
      </c>
      <c r="K109" s="2">
        <f>carbondioxide!S209</f>
        <v>294.22045251891308</v>
      </c>
      <c r="L109" s="2">
        <f t="shared" si="10"/>
        <v>0.3614365154310934</v>
      </c>
      <c r="M109" s="2">
        <f t="shared" si="13"/>
        <v>0.13255505174167778</v>
      </c>
      <c r="N109" s="2">
        <f t="shared" si="11"/>
        <v>1.9087962608213719E-2</v>
      </c>
    </row>
    <row r="110" spans="1:14" x14ac:dyDescent="0.25">
      <c r="A110" s="9">
        <v>1954</v>
      </c>
      <c r="B110" s="9">
        <v>-0.185</v>
      </c>
      <c r="C110" s="9">
        <f t="shared" si="7"/>
        <v>0.11239999999999989</v>
      </c>
      <c r="G110" s="2">
        <f>carbondioxide!L210</f>
        <v>294.75702892844942</v>
      </c>
      <c r="H110" s="2">
        <f t="shared" si="8"/>
        <v>0.37118454375355259</v>
      </c>
      <c r="I110" s="2">
        <f t="shared" si="12"/>
        <v>0.1360115204433123</v>
      </c>
      <c r="J110" s="2">
        <f t="shared" si="9"/>
        <v>1.9732455674491795E-2</v>
      </c>
      <c r="K110" s="2">
        <f>carbondioxide!S210</f>
        <v>294.75702892844942</v>
      </c>
      <c r="L110" s="2">
        <f t="shared" si="10"/>
        <v>0.37118454375355259</v>
      </c>
      <c r="M110" s="2">
        <f t="shared" si="13"/>
        <v>0.1360115204433123</v>
      </c>
      <c r="N110" s="2">
        <f t="shared" si="11"/>
        <v>1.9732455674491795E-2</v>
      </c>
    </row>
    <row r="111" spans="1:14" x14ac:dyDescent="0.25">
      <c r="A111" s="9">
        <v>1955</v>
      </c>
      <c r="B111" s="9">
        <v>-0.20499999999999999</v>
      </c>
      <c r="C111" s="9">
        <f t="shared" si="7"/>
        <v>9.2399999999999899E-2</v>
      </c>
      <c r="D111" s="2">
        <v>-0.13300000000000001</v>
      </c>
      <c r="E111" s="2">
        <v>-3.4000000000000002E-2</v>
      </c>
      <c r="F111" s="2">
        <v>-1.2999999999999999E-2</v>
      </c>
      <c r="G111" s="2">
        <f>carbondioxide!L211</f>
        <v>295.29463880968268</v>
      </c>
      <c r="H111" s="2">
        <f t="shared" si="8"/>
        <v>0.38093356682306151</v>
      </c>
      <c r="I111" s="2">
        <f t="shared" si="12"/>
        <v>0.13956065430687764</v>
      </c>
      <c r="J111" s="2">
        <f t="shared" si="9"/>
        <v>2.0392920762378697E-2</v>
      </c>
      <c r="K111" s="2">
        <f>carbondioxide!S211</f>
        <v>295.29463880968268</v>
      </c>
      <c r="L111" s="2">
        <f t="shared" si="10"/>
        <v>0.38093356682306151</v>
      </c>
      <c r="M111" s="2">
        <f t="shared" si="13"/>
        <v>0.13956065430687764</v>
      </c>
      <c r="N111" s="2">
        <f t="shared" si="11"/>
        <v>2.0392920762378697E-2</v>
      </c>
    </row>
    <row r="112" spans="1:14" x14ac:dyDescent="0.25">
      <c r="A112" s="9">
        <v>1956</v>
      </c>
      <c r="B112" s="9">
        <v>-0.41699999999999998</v>
      </c>
      <c r="C112" s="9">
        <f t="shared" si="7"/>
        <v>-0.1196000000000001</v>
      </c>
      <c r="D112" s="2">
        <v>-0.123</v>
      </c>
      <c r="E112" s="2">
        <v>-2.8000000000000001E-2</v>
      </c>
      <c r="F112" s="2">
        <v>-1.0999999999999999E-2</v>
      </c>
      <c r="G112" s="2">
        <f>carbondioxide!L212</f>
        <v>295.90641118542766</v>
      </c>
      <c r="H112" s="2">
        <f t="shared" si="8"/>
        <v>0.39200588605694109</v>
      </c>
      <c r="I112" s="2">
        <f t="shared" si="12"/>
        <v>0.1432269206909299</v>
      </c>
      <c r="J112" s="2">
        <f t="shared" si="9"/>
        <v>2.1069793488911449E-2</v>
      </c>
      <c r="K112" s="2">
        <f>carbondioxide!S212</f>
        <v>295.90641118542766</v>
      </c>
      <c r="L112" s="2">
        <f t="shared" si="10"/>
        <v>0.39200588605694109</v>
      </c>
      <c r="M112" s="2">
        <f t="shared" si="13"/>
        <v>0.1432269206909299</v>
      </c>
      <c r="N112" s="2">
        <f t="shared" si="11"/>
        <v>2.1069793488911449E-2</v>
      </c>
    </row>
    <row r="113" spans="1:14" x14ac:dyDescent="0.25">
      <c r="A113" s="9">
        <v>1957</v>
      </c>
      <c r="B113" s="9">
        <v>-0.06</v>
      </c>
      <c r="C113" s="9">
        <f t="shared" si="7"/>
        <v>0.23739999999999989</v>
      </c>
      <c r="D113" s="2">
        <v>-0.09</v>
      </c>
      <c r="E113" s="2">
        <v>-4.9000000000000002E-2</v>
      </c>
      <c r="F113" s="2">
        <v>-2.4E-2</v>
      </c>
      <c r="G113" s="2">
        <f>carbondioxide!L213</f>
        <v>296.56798333456965</v>
      </c>
      <c r="H113" s="2">
        <f t="shared" si="8"/>
        <v>0.40395378625883893</v>
      </c>
      <c r="I113" s="2">
        <f t="shared" si="12"/>
        <v>0.14702471101358039</v>
      </c>
      <c r="J113" s="2">
        <f t="shared" si="9"/>
        <v>2.1763645971418916E-2</v>
      </c>
      <c r="K113" s="2">
        <f>carbondioxide!S213</f>
        <v>296.56798333456965</v>
      </c>
      <c r="L113" s="2">
        <f t="shared" si="10"/>
        <v>0.40395378625883893</v>
      </c>
      <c r="M113" s="2">
        <f t="shared" si="13"/>
        <v>0.14702471101358039</v>
      </c>
      <c r="N113" s="2">
        <f t="shared" si="11"/>
        <v>2.1763645971418916E-2</v>
      </c>
    </row>
    <row r="114" spans="1:14" x14ac:dyDescent="0.25">
      <c r="A114" s="9">
        <v>1958</v>
      </c>
      <c r="B114" s="9">
        <v>7.0000000000000007E-2</v>
      </c>
      <c r="C114" s="9">
        <f t="shared" si="7"/>
        <v>0.36739999999999989</v>
      </c>
      <c r="D114" s="2">
        <v>-2.7E-2</v>
      </c>
      <c r="E114" s="2">
        <v>-1.6E-2</v>
      </c>
      <c r="F114" s="2">
        <v>-0.01</v>
      </c>
      <c r="G114" s="2">
        <f>carbondioxide!L214</f>
        <v>297.25860425044135</v>
      </c>
      <c r="H114" s="2">
        <f t="shared" si="8"/>
        <v>0.41639790258168025</v>
      </c>
      <c r="I114" s="2">
        <f t="shared" si="12"/>
        <v>0.15096008960623852</v>
      </c>
      <c r="J114" s="2">
        <f t="shared" si="9"/>
        <v>2.2475128820858392E-2</v>
      </c>
      <c r="K114" s="2">
        <f>carbondioxide!S214</f>
        <v>297.25860425044135</v>
      </c>
      <c r="L114" s="2">
        <f t="shared" si="10"/>
        <v>0.41639790258168025</v>
      </c>
      <c r="M114" s="2">
        <f t="shared" si="13"/>
        <v>0.15096008960623852</v>
      </c>
      <c r="N114" s="2">
        <f t="shared" si="11"/>
        <v>2.2475128820858392E-2</v>
      </c>
    </row>
    <row r="115" spans="1:14" x14ac:dyDescent="0.25">
      <c r="A115" s="9">
        <v>1959</v>
      </c>
      <c r="B115" s="9">
        <v>-1.2999999999999999E-2</v>
      </c>
      <c r="C115" s="9">
        <f t="shared" si="7"/>
        <v>0.28439999999999988</v>
      </c>
      <c r="D115" s="2">
        <v>-7.0999999999999994E-2</v>
      </c>
      <c r="E115" s="2">
        <v>-2.3E-2</v>
      </c>
      <c r="F115" s="2">
        <v>-1.2999999999999999E-2</v>
      </c>
      <c r="G115" s="2">
        <f>carbondioxide!L215</f>
        <v>297.96269024586809</v>
      </c>
      <c r="H115" s="2">
        <f t="shared" si="8"/>
        <v>0.4290549155860453</v>
      </c>
      <c r="I115" s="2">
        <f t="shared" si="12"/>
        <v>0.15503305802920861</v>
      </c>
      <c r="J115" s="2">
        <f t="shared" si="9"/>
        <v>2.3204923398119352E-2</v>
      </c>
      <c r="K115" s="2">
        <f>carbondioxide!S215</f>
        <v>297.96269024586809</v>
      </c>
      <c r="L115" s="2">
        <f t="shared" si="10"/>
        <v>0.4290549155860453</v>
      </c>
      <c r="M115" s="2">
        <f t="shared" si="13"/>
        <v>0.15503305802920861</v>
      </c>
      <c r="N115" s="2">
        <f t="shared" si="11"/>
        <v>2.3204923398119352E-2</v>
      </c>
    </row>
    <row r="116" spans="1:14" x14ac:dyDescent="0.25">
      <c r="A116" s="9">
        <v>1960</v>
      </c>
      <c r="B116" s="9">
        <v>-9.0999999999999998E-2</v>
      </c>
      <c r="C116" s="9">
        <f t="shared" si="7"/>
        <v>0.20639999999999989</v>
      </c>
      <c r="D116" s="2">
        <v>-4.7E-2</v>
      </c>
      <c r="E116" s="2">
        <v>-1.4999999999999999E-2</v>
      </c>
      <c r="F116" s="2">
        <v>-1.0999999999999999E-2</v>
      </c>
      <c r="G116" s="2">
        <f>carbondioxide!L216</f>
        <v>298.71097489646547</v>
      </c>
      <c r="H116" s="2">
        <f t="shared" si="8"/>
        <v>0.44247372460449386</v>
      </c>
      <c r="I116" s="2">
        <f t="shared" si="12"/>
        <v>0.15925499057411557</v>
      </c>
      <c r="J116" s="2">
        <f t="shared" si="9"/>
        <v>2.3953707202823939E-2</v>
      </c>
      <c r="K116" s="2">
        <f>carbondioxide!S216</f>
        <v>298.71097489646547</v>
      </c>
      <c r="L116" s="2">
        <f t="shared" si="10"/>
        <v>0.44247372460449386</v>
      </c>
      <c r="M116" s="2">
        <f t="shared" si="13"/>
        <v>0.15925499057411557</v>
      </c>
      <c r="N116" s="2">
        <f t="shared" si="11"/>
        <v>2.3953707202823939E-2</v>
      </c>
    </row>
    <row r="117" spans="1:14" x14ac:dyDescent="0.25">
      <c r="A117" s="9">
        <v>1961</v>
      </c>
      <c r="B117" s="9">
        <v>3.7999999999999999E-2</v>
      </c>
      <c r="C117" s="9">
        <f t="shared" si="7"/>
        <v>0.33539999999999986</v>
      </c>
      <c r="D117" s="2">
        <v>-5.5E-2</v>
      </c>
      <c r="E117" s="2">
        <v>-2.1999999999999999E-2</v>
      </c>
      <c r="F117" s="2">
        <v>-1.2999999999999999E-2</v>
      </c>
      <c r="G117" s="2">
        <f>carbondioxide!L217</f>
        <v>299.49783757631923</v>
      </c>
      <c r="H117" s="2">
        <f t="shared" si="8"/>
        <v>0.4565481336646986</v>
      </c>
      <c r="I117" s="2">
        <f t="shared" si="12"/>
        <v>0.16363469208029607</v>
      </c>
      <c r="J117" s="2">
        <f t="shared" si="9"/>
        <v>2.4722218492372876E-2</v>
      </c>
      <c r="K117" s="2">
        <f>carbondioxide!S217</f>
        <v>299.49783757631923</v>
      </c>
      <c r="L117" s="2">
        <f t="shared" si="10"/>
        <v>0.4565481336646986</v>
      </c>
      <c r="M117" s="2">
        <f t="shared" si="13"/>
        <v>0.16363469208029607</v>
      </c>
      <c r="N117" s="2">
        <f t="shared" si="11"/>
        <v>2.4722218492372876E-2</v>
      </c>
    </row>
    <row r="118" spans="1:14" x14ac:dyDescent="0.25">
      <c r="A118" s="9">
        <v>1962</v>
      </c>
      <c r="B118" s="9">
        <v>-2E-3</v>
      </c>
      <c r="C118" s="9">
        <f t="shared" si="7"/>
        <v>0.29539999999999988</v>
      </c>
      <c r="D118" s="2">
        <v>-7.0000000000000007E-2</v>
      </c>
      <c r="E118" s="2">
        <v>-1.0999999999999999E-2</v>
      </c>
      <c r="F118" s="2">
        <v>-8.0000000000000002E-3</v>
      </c>
      <c r="G118" s="2">
        <f>carbondioxide!L218</f>
        <v>300.27359972053625</v>
      </c>
      <c r="H118" s="2">
        <f t="shared" si="8"/>
        <v>0.47038783835191411</v>
      </c>
      <c r="I118" s="2">
        <f t="shared" si="12"/>
        <v>0.16816224416766098</v>
      </c>
      <c r="J118" s="2">
        <f t="shared" si="9"/>
        <v>2.5511241342352279E-2</v>
      </c>
      <c r="K118" s="2">
        <f>carbondioxide!S218</f>
        <v>300.27359972053625</v>
      </c>
      <c r="L118" s="2">
        <f t="shared" si="10"/>
        <v>0.47038783835191411</v>
      </c>
      <c r="M118" s="2">
        <f t="shared" si="13"/>
        <v>0.16816224416766098</v>
      </c>
      <c r="N118" s="2">
        <f t="shared" si="11"/>
        <v>2.5511241342352279E-2</v>
      </c>
    </row>
    <row r="119" spans="1:14" x14ac:dyDescent="0.25">
      <c r="A119" s="9">
        <v>1963</v>
      </c>
      <c r="B119" s="9">
        <v>-4.0000000000000001E-3</v>
      </c>
      <c r="C119" s="9">
        <f t="shared" si="7"/>
        <v>0.29339999999999988</v>
      </c>
      <c r="D119" s="2">
        <v>-1.9E-2</v>
      </c>
      <c r="E119" s="2">
        <v>-2.4E-2</v>
      </c>
      <c r="F119" s="2">
        <v>-1.4999999999999999E-2</v>
      </c>
      <c r="G119" s="2">
        <f>carbondioxide!L219</f>
        <v>301.08498582896891</v>
      </c>
      <c r="H119" s="2">
        <f t="shared" si="8"/>
        <v>0.48482487614808284</v>
      </c>
      <c r="I119" s="2">
        <f t="shared" si="12"/>
        <v>0.17284529292154174</v>
      </c>
      <c r="J119" s="2">
        <f t="shared" si="9"/>
        <v>2.6321499038400031E-2</v>
      </c>
      <c r="K119" s="2">
        <f>carbondioxide!S219</f>
        <v>301.08498582896891</v>
      </c>
      <c r="L119" s="2">
        <f t="shared" si="10"/>
        <v>0.48482487614808284</v>
      </c>
      <c r="M119" s="2">
        <f t="shared" si="13"/>
        <v>0.17284529292154174</v>
      </c>
      <c r="N119" s="2">
        <f t="shared" si="11"/>
        <v>2.6321499038400031E-2</v>
      </c>
    </row>
    <row r="120" spans="1:14" x14ac:dyDescent="0.25">
      <c r="A120" s="9">
        <v>1964</v>
      </c>
      <c r="B120" s="9">
        <v>-0.27100000000000002</v>
      </c>
      <c r="C120" s="9">
        <f t="shared" si="7"/>
        <v>2.6399999999999868E-2</v>
      </c>
      <c r="D120" s="2">
        <v>-0.14299999999999999</v>
      </c>
      <c r="E120" s="2">
        <v>-3.3000000000000002E-2</v>
      </c>
      <c r="F120" s="2">
        <v>-1.4999999999999999E-2</v>
      </c>
      <c r="G120" s="2">
        <f>carbondioxide!L220</f>
        <v>301.95004347737819</v>
      </c>
      <c r="H120" s="2">
        <f t="shared" si="8"/>
        <v>0.50017410585657951</v>
      </c>
      <c r="I120" s="2">
        <f t="shared" si="12"/>
        <v>0.17769775835123991</v>
      </c>
      <c r="J120" s="2">
        <f t="shared" si="9"/>
        <v>2.7153754187656275E-2</v>
      </c>
      <c r="K120" s="2">
        <f>carbondioxide!S220</f>
        <v>301.95004347737819</v>
      </c>
      <c r="L120" s="2">
        <f t="shared" si="10"/>
        <v>0.50017410585657951</v>
      </c>
      <c r="M120" s="2">
        <f t="shared" si="13"/>
        <v>0.17769775835123991</v>
      </c>
      <c r="N120" s="2">
        <f t="shared" si="11"/>
        <v>2.7153754187656275E-2</v>
      </c>
    </row>
    <row r="121" spans="1:14" x14ac:dyDescent="0.25">
      <c r="A121" s="9">
        <v>1965</v>
      </c>
      <c r="B121" s="9">
        <v>-0.19500000000000001</v>
      </c>
      <c r="C121" s="9">
        <f t="shared" si="7"/>
        <v>0.10239999999999988</v>
      </c>
      <c r="D121" s="2">
        <v>-0.115</v>
      </c>
      <c r="E121" s="2">
        <v>-3.2000000000000001E-2</v>
      </c>
      <c r="F121" s="2">
        <v>-1.4E-2</v>
      </c>
      <c r="G121" s="2">
        <f>carbondioxide!L221</f>
        <v>302.87377651516817</v>
      </c>
      <c r="H121" s="2">
        <f t="shared" si="8"/>
        <v>0.51651597412078054</v>
      </c>
      <c r="I121" s="2">
        <f t="shared" si="12"/>
        <v>0.18273477306937996</v>
      </c>
      <c r="J121" s="2">
        <f t="shared" si="9"/>
        <v>2.800884413130543E-2</v>
      </c>
      <c r="K121" s="2">
        <f>carbondioxide!S221</f>
        <v>302.87377651516817</v>
      </c>
      <c r="L121" s="2">
        <f t="shared" si="10"/>
        <v>0.51651597412078054</v>
      </c>
      <c r="M121" s="2">
        <f t="shared" si="13"/>
        <v>0.18273477306937996</v>
      </c>
      <c r="N121" s="2">
        <f t="shared" si="11"/>
        <v>2.800884413130543E-2</v>
      </c>
    </row>
    <row r="122" spans="1:14" x14ac:dyDescent="0.25">
      <c r="A122" s="9">
        <v>1966</v>
      </c>
      <c r="B122" s="9">
        <v>-0.123</v>
      </c>
      <c r="C122" s="9">
        <f t="shared" si="7"/>
        <v>0.17439999999999989</v>
      </c>
      <c r="D122" s="2">
        <v>-9.4E-2</v>
      </c>
      <c r="E122" s="2">
        <v>-4.2000000000000003E-2</v>
      </c>
      <c r="F122" s="2">
        <v>-1.7000000000000001E-2</v>
      </c>
      <c r="G122" s="2">
        <f>carbondioxide!L222</f>
        <v>303.84155571014884</v>
      </c>
      <c r="H122" s="2">
        <f t="shared" si="8"/>
        <v>0.53358369207491796</v>
      </c>
      <c r="I122" s="2">
        <f t="shared" si="12"/>
        <v>0.18796545157329664</v>
      </c>
      <c r="J122" s="2">
        <f t="shared" si="9"/>
        <v>2.8887687407673692E-2</v>
      </c>
      <c r="K122" s="2">
        <f>carbondioxide!S222</f>
        <v>303.84155571014884</v>
      </c>
      <c r="L122" s="2">
        <f t="shared" si="10"/>
        <v>0.53358369207491796</v>
      </c>
      <c r="M122" s="2">
        <f t="shared" si="13"/>
        <v>0.18796545157329664</v>
      </c>
      <c r="N122" s="2">
        <f t="shared" si="11"/>
        <v>2.8887687407673692E-2</v>
      </c>
    </row>
    <row r="123" spans="1:14" x14ac:dyDescent="0.25">
      <c r="A123" s="9">
        <v>1967</v>
      </c>
      <c r="B123" s="9">
        <v>-0.121</v>
      </c>
      <c r="C123" s="9">
        <f t="shared" si="7"/>
        <v>0.17639999999999989</v>
      </c>
      <c r="D123" s="2">
        <v>-0.16200000000000001</v>
      </c>
      <c r="E123" s="2">
        <v>-4.5999999999999999E-2</v>
      </c>
      <c r="F123" s="2">
        <v>-2.1000000000000001E-2</v>
      </c>
      <c r="G123" s="2">
        <f>carbondioxide!L223</f>
        <v>304.86339645633899</v>
      </c>
      <c r="H123" s="2">
        <f t="shared" si="8"/>
        <v>0.55154593505651406</v>
      </c>
      <c r="I123" s="2">
        <f t="shared" si="12"/>
        <v>0.19340210782436185</v>
      </c>
      <c r="J123" s="2">
        <f t="shared" si="9"/>
        <v>2.9791249108134431E-2</v>
      </c>
      <c r="K123" s="2">
        <f>carbondioxide!S223</f>
        <v>304.86339645633899</v>
      </c>
      <c r="L123" s="2">
        <f t="shared" si="10"/>
        <v>0.55154593505651406</v>
      </c>
      <c r="M123" s="2">
        <f t="shared" si="13"/>
        <v>0.19340210782436185</v>
      </c>
      <c r="N123" s="2">
        <f t="shared" si="11"/>
        <v>2.9791249108134431E-2</v>
      </c>
    </row>
    <row r="124" spans="1:14" x14ac:dyDescent="0.25">
      <c r="A124" s="9">
        <v>1968</v>
      </c>
      <c r="B124" s="9">
        <v>-0.20599999999999999</v>
      </c>
      <c r="C124" s="9">
        <f t="shared" si="7"/>
        <v>9.1399999999999898E-2</v>
      </c>
      <c r="D124" s="2">
        <v>-0.13700000000000001</v>
      </c>
      <c r="E124" s="2">
        <v>-6.0999999999999999E-2</v>
      </c>
      <c r="F124" s="2">
        <v>-2.8000000000000001E-2</v>
      </c>
      <c r="G124" s="2">
        <f>carbondioxide!L224</f>
        <v>305.91306899560601</v>
      </c>
      <c r="H124" s="2">
        <f t="shared" si="8"/>
        <v>0.56993483486363039</v>
      </c>
      <c r="I124" s="2">
        <f t="shared" si="12"/>
        <v>0.19904696719951187</v>
      </c>
      <c r="J124" s="2">
        <f t="shared" si="9"/>
        <v>3.0720558785642602E-2</v>
      </c>
      <c r="K124" s="2">
        <f>carbondioxide!S224</f>
        <v>305.91306899560601</v>
      </c>
      <c r="L124" s="2">
        <f t="shared" si="10"/>
        <v>0.56993483486363039</v>
      </c>
      <c r="M124" s="2">
        <f t="shared" si="13"/>
        <v>0.19904696719951187</v>
      </c>
      <c r="N124" s="2">
        <f t="shared" si="11"/>
        <v>3.0720558785642602E-2</v>
      </c>
    </row>
    <row r="125" spans="1:14" x14ac:dyDescent="0.25">
      <c r="A125" s="9">
        <v>1969</v>
      </c>
      <c r="B125" s="9">
        <v>-6.8000000000000005E-2</v>
      </c>
      <c r="C125" s="9">
        <f t="shared" si="7"/>
        <v>0.22939999999999988</v>
      </c>
      <c r="D125" s="2">
        <v>-6.9000000000000006E-2</v>
      </c>
      <c r="E125" s="2">
        <v>-4.7E-2</v>
      </c>
      <c r="F125" s="2">
        <v>-2.1999999999999999E-2</v>
      </c>
      <c r="G125" s="2">
        <f>carbondioxide!L225</f>
        <v>307.02283284658216</v>
      </c>
      <c r="H125" s="2">
        <f t="shared" si="8"/>
        <v>0.58930796367739735</v>
      </c>
      <c r="I125" s="2">
        <f t="shared" si="12"/>
        <v>0.20491373665065923</v>
      </c>
      <c r="J125" s="2">
        <f t="shared" si="9"/>
        <v>3.1676652785433378E-2</v>
      </c>
      <c r="K125" s="2">
        <f>carbondioxide!S225</f>
        <v>307.02283284658216</v>
      </c>
      <c r="L125" s="2">
        <f t="shared" si="10"/>
        <v>0.58930796367739735</v>
      </c>
      <c r="M125" s="2">
        <f t="shared" si="13"/>
        <v>0.20491373665065923</v>
      </c>
      <c r="N125" s="2">
        <f t="shared" si="11"/>
        <v>3.1676652785433378E-2</v>
      </c>
    </row>
    <row r="126" spans="1:14" x14ac:dyDescent="0.25">
      <c r="A126" s="9">
        <v>1970</v>
      </c>
      <c r="B126" s="9">
        <v>-2.5000000000000001E-2</v>
      </c>
      <c r="C126" s="9">
        <f t="shared" si="7"/>
        <v>0.27239999999999986</v>
      </c>
      <c r="D126" s="2">
        <v>-0.14299999999999999</v>
      </c>
      <c r="E126" s="2">
        <v>-5.6000000000000001E-2</v>
      </c>
      <c r="F126" s="2">
        <v>-2.5000000000000001E-2</v>
      </c>
      <c r="G126" s="2">
        <f>carbondioxide!L226</f>
        <v>308.21014746015669</v>
      </c>
      <c r="H126" s="2">
        <f t="shared" si="8"/>
        <v>0.60995751034300372</v>
      </c>
      <c r="I126" s="2">
        <f t="shared" si="12"/>
        <v>0.21102172997982224</v>
      </c>
      <c r="J126" s="2">
        <f t="shared" si="9"/>
        <v>3.266063942178786E-2</v>
      </c>
      <c r="K126" s="2">
        <f>carbondioxide!S226</f>
        <v>308.21014746015669</v>
      </c>
      <c r="L126" s="2">
        <f t="shared" si="10"/>
        <v>0.60995751034300372</v>
      </c>
      <c r="M126" s="2">
        <f t="shared" si="13"/>
        <v>0.21102172997982224</v>
      </c>
      <c r="N126" s="2">
        <f t="shared" si="11"/>
        <v>3.266063942178786E-2</v>
      </c>
    </row>
    <row r="127" spans="1:14" x14ac:dyDescent="0.25">
      <c r="A127" s="9">
        <v>1971</v>
      </c>
      <c r="B127" s="9">
        <v>-0.19900000000000001</v>
      </c>
      <c r="C127" s="9">
        <f t="shared" si="7"/>
        <v>9.8399999999999876E-2</v>
      </c>
      <c r="D127" s="2">
        <v>-0.25900000000000001</v>
      </c>
      <c r="E127" s="2">
        <v>-0.04</v>
      </c>
      <c r="F127" s="2">
        <v>-1.6E-2</v>
      </c>
      <c r="G127" s="2">
        <f>carbondioxide!L227</f>
        <v>309.50016780010583</v>
      </c>
      <c r="H127" s="2">
        <f t="shared" si="8"/>
        <v>0.63230332093335151</v>
      </c>
      <c r="I127" s="2">
        <f t="shared" si="12"/>
        <v>0.21739832724895869</v>
      </c>
      <c r="J127" s="2">
        <f t="shared" si="9"/>
        <v>3.3673730416157496E-2</v>
      </c>
      <c r="K127" s="2">
        <f>carbondioxide!S227</f>
        <v>309.50016780010583</v>
      </c>
      <c r="L127" s="2">
        <f t="shared" si="10"/>
        <v>0.63230332093335151</v>
      </c>
      <c r="M127" s="2">
        <f t="shared" si="13"/>
        <v>0.21739832724895869</v>
      </c>
      <c r="N127" s="2">
        <f t="shared" si="11"/>
        <v>3.3673730416157496E-2</v>
      </c>
    </row>
    <row r="128" spans="1:14" x14ac:dyDescent="0.25">
      <c r="A128" s="9">
        <v>1972</v>
      </c>
      <c r="B128" s="9">
        <v>-0.17199999999999999</v>
      </c>
      <c r="C128" s="9">
        <f t="shared" si="7"/>
        <v>0.1253999999999999</v>
      </c>
      <c r="D128" s="2">
        <v>-0.13400000000000001</v>
      </c>
      <c r="E128" s="2">
        <v>-5.5E-2</v>
      </c>
      <c r="F128" s="2">
        <v>-2.5000000000000001E-2</v>
      </c>
      <c r="G128" s="2">
        <f>carbondioxide!L228</f>
        <v>310.83388349146423</v>
      </c>
      <c r="H128" s="2">
        <f t="shared" si="8"/>
        <v>0.65530831293187208</v>
      </c>
      <c r="I128" s="2">
        <f t="shared" si="12"/>
        <v>0.2240485363962893</v>
      </c>
      <c r="J128" s="2">
        <f t="shared" si="9"/>
        <v>3.4717286126167805E-2</v>
      </c>
      <c r="K128" s="2">
        <f>carbondioxide!S228</f>
        <v>310.83388349146423</v>
      </c>
      <c r="L128" s="2">
        <f t="shared" si="10"/>
        <v>0.65530831293187208</v>
      </c>
      <c r="M128" s="2">
        <f t="shared" si="13"/>
        <v>0.2240485363962893</v>
      </c>
      <c r="N128" s="2">
        <f t="shared" si="11"/>
        <v>3.4717286126167805E-2</v>
      </c>
    </row>
    <row r="129" spans="1:14" x14ac:dyDescent="0.25">
      <c r="A129" s="9">
        <v>1973</v>
      </c>
      <c r="B129" s="9">
        <v>0.13100000000000001</v>
      </c>
      <c r="C129" s="9">
        <f t="shared" si="7"/>
        <v>0.42839999999999989</v>
      </c>
      <c r="D129" s="2">
        <v>-0.09</v>
      </c>
      <c r="E129" s="2">
        <v>-3.6999999999999998E-2</v>
      </c>
      <c r="F129" s="2">
        <v>-1.6E-2</v>
      </c>
      <c r="G129" s="2">
        <f>carbondioxide!L229</f>
        <v>312.2178328595374</v>
      </c>
      <c r="H129" s="2">
        <f t="shared" si="8"/>
        <v>0.67907565391512381</v>
      </c>
      <c r="I129" s="2">
        <f t="shared" si="12"/>
        <v>0.23097934684742158</v>
      </c>
      <c r="J129" s="2">
        <f t="shared" si="9"/>
        <v>3.5792687627702095E-2</v>
      </c>
      <c r="K129" s="2">
        <f>carbondioxide!S229</f>
        <v>312.2178328595374</v>
      </c>
      <c r="L129" s="2">
        <f t="shared" si="10"/>
        <v>0.67907565391512381</v>
      </c>
      <c r="M129" s="2">
        <f t="shared" si="13"/>
        <v>0.23097934684742158</v>
      </c>
      <c r="N129" s="2">
        <f t="shared" si="11"/>
        <v>3.5792687627702095E-2</v>
      </c>
    </row>
    <row r="130" spans="1:14" x14ac:dyDescent="0.25">
      <c r="A130" s="9">
        <v>1974</v>
      </c>
      <c r="B130" s="9">
        <v>-0.29499999999999998</v>
      </c>
      <c r="C130" s="9">
        <f t="shared" si="7"/>
        <v>2.3999999999999022E-3</v>
      </c>
      <c r="D130" s="2">
        <v>-0.14299999999999999</v>
      </c>
      <c r="E130" s="2">
        <v>-2.9000000000000001E-2</v>
      </c>
      <c r="F130" s="2">
        <v>-1.2E-2</v>
      </c>
      <c r="G130" s="2">
        <f>carbondioxide!L230</f>
        <v>313.68503640675294</v>
      </c>
      <c r="H130" s="2">
        <f t="shared" si="8"/>
        <v>0.70415799093832032</v>
      </c>
      <c r="I130" s="2">
        <f t="shared" si="12"/>
        <v>0.23820897307905448</v>
      </c>
      <c r="J130" s="2">
        <f t="shared" si="9"/>
        <v>3.6901347852070103E-2</v>
      </c>
      <c r="K130" s="2">
        <f>carbondioxide!S230</f>
        <v>313.68503640675294</v>
      </c>
      <c r="L130" s="2">
        <f t="shared" si="10"/>
        <v>0.70415799093832032</v>
      </c>
      <c r="M130" s="2">
        <f t="shared" si="13"/>
        <v>0.23820897307905448</v>
      </c>
      <c r="N130" s="2">
        <f t="shared" si="11"/>
        <v>3.6901347852070103E-2</v>
      </c>
    </row>
    <row r="131" spans="1:14" x14ac:dyDescent="0.25">
      <c r="A131" s="9">
        <v>1975</v>
      </c>
      <c r="B131" s="9">
        <v>-0.109</v>
      </c>
      <c r="C131" s="9">
        <f t="shared" si="7"/>
        <v>0.1883999999999999</v>
      </c>
      <c r="D131" s="2">
        <v>-0.156</v>
      </c>
      <c r="E131" s="2">
        <v>-1.6E-2</v>
      </c>
      <c r="F131" s="2">
        <v>-5.0000000000000001E-3</v>
      </c>
      <c r="G131" s="2">
        <f>carbondioxide!L231</f>
        <v>315.12465207114838</v>
      </c>
      <c r="H131" s="2">
        <f t="shared" si="8"/>
        <v>0.72865493302505169</v>
      </c>
      <c r="I131" s="2">
        <f t="shared" si="12"/>
        <v>0.24571568201456009</v>
      </c>
      <c r="J131" s="2">
        <f t="shared" si="9"/>
        <v>3.8044775163359378E-2</v>
      </c>
      <c r="K131" s="2">
        <f>carbondioxide!S231</f>
        <v>315.12465207114838</v>
      </c>
      <c r="L131" s="2">
        <f t="shared" si="10"/>
        <v>0.72865493302505169</v>
      </c>
      <c r="M131" s="2">
        <f t="shared" si="13"/>
        <v>0.24571568201456009</v>
      </c>
      <c r="N131" s="2">
        <f t="shared" si="11"/>
        <v>3.8044775163359378E-2</v>
      </c>
    </row>
    <row r="132" spans="1:14" x14ac:dyDescent="0.25">
      <c r="A132" s="9">
        <v>1976</v>
      </c>
      <c r="B132" s="9">
        <v>-0.34899999999999998</v>
      </c>
      <c r="C132" s="9">
        <f t="shared" si="7"/>
        <v>-5.160000000000009E-2</v>
      </c>
      <c r="D132" s="2">
        <v>-0.13900000000000001</v>
      </c>
      <c r="E132" s="2">
        <v>-2.7E-2</v>
      </c>
      <c r="F132" s="2">
        <v>-8.9999999999999993E-3</v>
      </c>
      <c r="G132" s="2">
        <f>carbondioxide!L232</f>
        <v>316.52467421250219</v>
      </c>
      <c r="H132" s="2">
        <f t="shared" si="8"/>
        <v>0.75237103754730339</v>
      </c>
      <c r="I132" s="2">
        <f t="shared" si="12"/>
        <v>0.25347442083157479</v>
      </c>
      <c r="J132" s="2">
        <f t="shared" si="9"/>
        <v>3.9224345914274199E-2</v>
      </c>
      <c r="K132" s="2">
        <f>carbondioxide!S232</f>
        <v>316.52467421250219</v>
      </c>
      <c r="L132" s="2">
        <f t="shared" si="10"/>
        <v>0.75237103754730339</v>
      </c>
      <c r="M132" s="2">
        <f t="shared" si="13"/>
        <v>0.25347442083157479</v>
      </c>
      <c r="N132" s="2">
        <f t="shared" si="11"/>
        <v>3.9224345914274199E-2</v>
      </c>
    </row>
    <row r="133" spans="1:14" x14ac:dyDescent="0.25">
      <c r="A133" s="9">
        <v>1977</v>
      </c>
      <c r="B133" s="9">
        <v>6.5000000000000002E-2</v>
      </c>
      <c r="C133" s="9">
        <f t="shared" si="7"/>
        <v>0.36239999999999989</v>
      </c>
      <c r="D133" s="2">
        <v>2.7E-2</v>
      </c>
      <c r="E133" s="2">
        <v>0</v>
      </c>
      <c r="F133" s="2">
        <v>1E-3</v>
      </c>
      <c r="G133" s="2">
        <f>carbondioxide!L233</f>
        <v>318.02752121879541</v>
      </c>
      <c r="H133" s="2">
        <f t="shared" si="8"/>
        <v>0.77771251953881215</v>
      </c>
      <c r="I133" s="2">
        <f t="shared" si="12"/>
        <v>0.26151080603614624</v>
      </c>
      <c r="J133" s="2">
        <f t="shared" si="9"/>
        <v>4.0441286339804469E-2</v>
      </c>
      <c r="K133" s="2">
        <f>carbondioxide!S233</f>
        <v>318.02752121879541</v>
      </c>
      <c r="L133" s="2">
        <f t="shared" si="10"/>
        <v>0.77771251953881215</v>
      </c>
      <c r="M133" s="2">
        <f t="shared" si="13"/>
        <v>0.26151080603614624</v>
      </c>
      <c r="N133" s="2">
        <f t="shared" si="11"/>
        <v>4.0441286339804469E-2</v>
      </c>
    </row>
    <row r="134" spans="1:14" x14ac:dyDescent="0.25">
      <c r="A134" s="9">
        <v>1978</v>
      </c>
      <c r="B134" s="9">
        <v>-4.7E-2</v>
      </c>
      <c r="C134" s="9">
        <f t="shared" si="7"/>
        <v>0.2503999999999999</v>
      </c>
      <c r="D134" s="2">
        <v>0.02</v>
      </c>
      <c r="E134" s="2">
        <v>1E-3</v>
      </c>
      <c r="F134" s="2">
        <v>2E-3</v>
      </c>
      <c r="G134" s="2">
        <f>carbondioxide!L234</f>
        <v>319.5780774360698</v>
      </c>
      <c r="H134" s="2">
        <f t="shared" si="8"/>
        <v>0.80373328263351618</v>
      </c>
      <c r="I134" s="2">
        <f t="shared" si="12"/>
        <v>0.26983002461109434</v>
      </c>
      <c r="J134" s="2">
        <f t="shared" si="9"/>
        <v>4.1696961211679692E-2</v>
      </c>
      <c r="K134" s="2">
        <f>carbondioxide!S234</f>
        <v>319.5780774360698</v>
      </c>
      <c r="L134" s="2">
        <f t="shared" si="10"/>
        <v>0.80373328263351618</v>
      </c>
      <c r="M134" s="2">
        <f t="shared" si="13"/>
        <v>0.26983002461109434</v>
      </c>
      <c r="N134" s="2">
        <f t="shared" si="11"/>
        <v>4.1696961211679692E-2</v>
      </c>
    </row>
    <row r="135" spans="1:14" x14ac:dyDescent="0.25">
      <c r="A135" s="9">
        <v>1979</v>
      </c>
      <c r="B135" s="9">
        <v>6.8000000000000005E-2</v>
      </c>
      <c r="C135" s="9">
        <f t="shared" ref="C135:C168" si="14">B135-C$4</f>
        <v>0.36539999999999989</v>
      </c>
      <c r="D135" s="2">
        <v>3.2000000000000001E-2</v>
      </c>
      <c r="E135" s="2">
        <v>-0.01</v>
      </c>
      <c r="F135" s="2">
        <v>-4.0000000000000001E-3</v>
      </c>
      <c r="G135" s="2">
        <f>carbondioxide!L235</f>
        <v>321.12802027624508</v>
      </c>
      <c r="H135" s="2">
        <f t="shared" ref="H135:H198" si="15">H$3*LN(G135/G$3)</f>
        <v>0.82961788214101762</v>
      </c>
      <c r="I135" s="2">
        <f t="shared" si="12"/>
        <v>0.27842021461199246</v>
      </c>
      <c r="J135" s="2">
        <f t="shared" ref="J135:J198" si="16">J134+J$3*(I134-J134)</f>
        <v>4.2992757011788368E-2</v>
      </c>
      <c r="K135" s="2">
        <f>carbondioxide!S235</f>
        <v>321.12802027624508</v>
      </c>
      <c r="L135" s="2">
        <f t="shared" ref="L135:L198" si="17">L$3*LN(K135/K$3)</f>
        <v>0.82961788214101762</v>
      </c>
      <c r="M135" s="2">
        <f t="shared" si="13"/>
        <v>0.27842021461199246</v>
      </c>
      <c r="N135" s="2">
        <f t="shared" ref="N135:N198" si="18">N134+N$3*(M134-N134)</f>
        <v>4.2992757011788368E-2</v>
      </c>
    </row>
    <row r="136" spans="1:14" x14ac:dyDescent="0.25">
      <c r="A136" s="9">
        <v>1980</v>
      </c>
      <c r="B136" s="9">
        <v>0.128</v>
      </c>
      <c r="C136" s="9">
        <f t="shared" si="14"/>
        <v>0.42539999999999989</v>
      </c>
      <c r="D136" s="2">
        <v>7.5999999999999998E-2</v>
      </c>
      <c r="E136" s="2">
        <v>1.2E-2</v>
      </c>
      <c r="F136" s="2">
        <v>6.0000000000000001E-3</v>
      </c>
      <c r="G136" s="2">
        <f>carbondioxide!L236</f>
        <v>322.78311465500713</v>
      </c>
      <c r="H136" s="2">
        <f t="shared" si="15"/>
        <v>0.85712097673509802</v>
      </c>
      <c r="I136" s="2">
        <f t="shared" ref="I136:I199" si="19">I135+I$3*(I$4*H136-I135)+I$5*(J135-I135)</f>
        <v>0.28730625467185689</v>
      </c>
      <c r="J136" s="2">
        <f t="shared" si="16"/>
        <v>4.4329984970957526E-2</v>
      </c>
      <c r="K136" s="2">
        <f>carbondioxide!S236</f>
        <v>322.78311465500713</v>
      </c>
      <c r="L136" s="2">
        <f t="shared" si="17"/>
        <v>0.85712097673509802</v>
      </c>
      <c r="M136" s="2">
        <f t="shared" ref="M136:M199" si="20">M135+M$3*(M$4*L136-M135)+M$5*(N135-M135)</f>
        <v>0.28730625467185689</v>
      </c>
      <c r="N136" s="2">
        <f t="shared" si="18"/>
        <v>4.4329984970957526E-2</v>
      </c>
    </row>
    <row r="137" spans="1:14" x14ac:dyDescent="0.25">
      <c r="A137" s="9">
        <v>1981</v>
      </c>
      <c r="B137" s="9">
        <v>0.23100000000000001</v>
      </c>
      <c r="C137" s="9">
        <f t="shared" si="14"/>
        <v>0.52839999999999987</v>
      </c>
      <c r="D137" s="2">
        <v>2.7E-2</v>
      </c>
      <c r="E137" s="2">
        <v>1E-3</v>
      </c>
      <c r="F137" s="2">
        <v>-1E-3</v>
      </c>
      <c r="G137" s="2">
        <f>carbondioxide!L237</f>
        <v>324.38134318563186</v>
      </c>
      <c r="H137" s="2">
        <f t="shared" si="15"/>
        <v>0.88354560471989507</v>
      </c>
      <c r="I137" s="2">
        <f t="shared" si="19"/>
        <v>0.29645635828501216</v>
      </c>
      <c r="J137" s="2">
        <f t="shared" si="16"/>
        <v>4.5710090182858633E-2</v>
      </c>
      <c r="K137" s="2">
        <f>carbondioxide!S237</f>
        <v>324.38134318563186</v>
      </c>
      <c r="L137" s="2">
        <f t="shared" si="17"/>
        <v>0.88354560471989507</v>
      </c>
      <c r="M137" s="2">
        <f t="shared" si="20"/>
        <v>0.29645635828501216</v>
      </c>
      <c r="N137" s="2">
        <f t="shared" si="18"/>
        <v>4.5710090182858633E-2</v>
      </c>
    </row>
    <row r="138" spans="1:14" x14ac:dyDescent="0.25">
      <c r="A138" s="9">
        <v>1982</v>
      </c>
      <c r="B138" s="9">
        <v>3.1E-2</v>
      </c>
      <c r="C138" s="9">
        <f t="shared" si="14"/>
        <v>0.32839999999999991</v>
      </c>
      <c r="D138" s="2">
        <v>-2E-3</v>
      </c>
      <c r="E138" s="2">
        <v>-2.4E-2</v>
      </c>
      <c r="F138" s="2">
        <v>-1.2E-2</v>
      </c>
      <c r="G138" s="2">
        <f>carbondioxide!L238</f>
        <v>325.87632581499628</v>
      </c>
      <c r="H138" s="2">
        <f t="shared" si="15"/>
        <v>0.90814561034951224</v>
      </c>
      <c r="I138" s="2">
        <f t="shared" si="19"/>
        <v>0.30582434497720901</v>
      </c>
      <c r="J138" s="2">
        <f t="shared" si="16"/>
        <v>4.7134328985678868E-2</v>
      </c>
      <c r="K138" s="2">
        <f>carbondioxide!S238</f>
        <v>325.87632581499628</v>
      </c>
      <c r="L138" s="2">
        <f t="shared" si="17"/>
        <v>0.90814561034951224</v>
      </c>
      <c r="M138" s="2">
        <f t="shared" si="20"/>
        <v>0.30582434497720901</v>
      </c>
      <c r="N138" s="2">
        <f t="shared" si="18"/>
        <v>4.7134328985678868E-2</v>
      </c>
    </row>
    <row r="139" spans="1:14" x14ac:dyDescent="0.25">
      <c r="A139" s="9">
        <v>1983</v>
      </c>
      <c r="B139" s="9">
        <v>0.30499999999999999</v>
      </c>
      <c r="C139" s="9">
        <f t="shared" si="14"/>
        <v>0.60239999999999982</v>
      </c>
      <c r="D139" s="2">
        <v>6.4000000000000001E-2</v>
      </c>
      <c r="E139" s="2">
        <v>-2.9000000000000001E-2</v>
      </c>
      <c r="F139" s="2">
        <v>-0.01</v>
      </c>
      <c r="G139" s="2">
        <f>carbondioxide!L239</f>
        <v>327.3337538345445</v>
      </c>
      <c r="H139" s="2">
        <f t="shared" si="15"/>
        <v>0.93201925555544629</v>
      </c>
      <c r="I139" s="2">
        <f t="shared" si="19"/>
        <v>0.31538831168097498</v>
      </c>
      <c r="J139" s="2">
        <f t="shared" si="16"/>
        <v>4.8603688276510758E-2</v>
      </c>
      <c r="K139" s="2">
        <f>carbondioxide!S239</f>
        <v>327.3337538345445</v>
      </c>
      <c r="L139" s="2">
        <f t="shared" si="17"/>
        <v>0.93201925555544629</v>
      </c>
      <c r="M139" s="2">
        <f t="shared" si="20"/>
        <v>0.31538831168097498</v>
      </c>
      <c r="N139" s="2">
        <f t="shared" si="18"/>
        <v>4.8603688276510758E-2</v>
      </c>
    </row>
    <row r="140" spans="1:14" x14ac:dyDescent="0.25">
      <c r="A140" s="9">
        <v>1984</v>
      </c>
      <c r="B140" s="9">
        <v>-4.8000000000000001E-2</v>
      </c>
      <c r="C140" s="9">
        <f t="shared" si="14"/>
        <v>0.2493999999999999</v>
      </c>
      <c r="D140" s="2">
        <v>-3.5999999999999997E-2</v>
      </c>
      <c r="E140" s="2">
        <v>-5.0000000000000001E-3</v>
      </c>
      <c r="F140" s="2">
        <v>-2E-3</v>
      </c>
      <c r="G140" s="2">
        <f>carbondioxide!L240</f>
        <v>328.76510865971892</v>
      </c>
      <c r="H140" s="2">
        <f t="shared" si="15"/>
        <v>0.95536256828266342</v>
      </c>
      <c r="I140" s="2">
        <f t="shared" si="19"/>
        <v>0.32513114473159987</v>
      </c>
      <c r="J140" s="2">
        <f t="shared" si="16"/>
        <v>5.0119024937448117E-2</v>
      </c>
      <c r="K140" s="2">
        <f>carbondioxide!S240</f>
        <v>328.76510865971892</v>
      </c>
      <c r="L140" s="2">
        <f t="shared" si="17"/>
        <v>0.95536256828266342</v>
      </c>
      <c r="M140" s="2">
        <f t="shared" si="20"/>
        <v>0.32513114473159987</v>
      </c>
      <c r="N140" s="2">
        <f t="shared" si="18"/>
        <v>5.0119024937448117E-2</v>
      </c>
    </row>
    <row r="141" spans="1:14" x14ac:dyDescent="0.25">
      <c r="A141" s="9">
        <v>1985</v>
      </c>
      <c r="B141" s="9">
        <v>-2E-3</v>
      </c>
      <c r="C141" s="9">
        <f t="shared" si="14"/>
        <v>0.29539999999999988</v>
      </c>
      <c r="D141" s="2">
        <v>-4.2000000000000003E-2</v>
      </c>
      <c r="E141" s="2">
        <v>1E-3</v>
      </c>
      <c r="F141" s="2">
        <v>3.0000000000000001E-3</v>
      </c>
      <c r="G141" s="2">
        <f>carbondioxide!L241</f>
        <v>330.26788783446779</v>
      </c>
      <c r="H141" s="2">
        <f t="shared" si="15"/>
        <v>0.97976159704940036</v>
      </c>
      <c r="I141" s="2">
        <f t="shared" si="19"/>
        <v>0.3350691484036829</v>
      </c>
      <c r="J141" s="2">
        <f t="shared" si="16"/>
        <v>5.1681093777878898E-2</v>
      </c>
      <c r="K141" s="2">
        <f>carbondioxide!S241</f>
        <v>330.26788783446779</v>
      </c>
      <c r="L141" s="2">
        <f t="shared" si="17"/>
        <v>0.97976159704940036</v>
      </c>
      <c r="M141" s="2">
        <f t="shared" si="20"/>
        <v>0.3350691484036829</v>
      </c>
      <c r="N141" s="2">
        <f t="shared" si="18"/>
        <v>5.1681093777878898E-2</v>
      </c>
    </row>
    <row r="142" spans="1:14" x14ac:dyDescent="0.25">
      <c r="A142" s="9">
        <v>1986</v>
      </c>
      <c r="B142" s="9">
        <v>0.124</v>
      </c>
      <c r="C142" s="9">
        <f t="shared" si="14"/>
        <v>0.42139999999999989</v>
      </c>
      <c r="D142" s="2">
        <v>-1.0999999999999999E-2</v>
      </c>
      <c r="E142" s="2">
        <v>-1.0999999999999999E-2</v>
      </c>
      <c r="F142" s="2">
        <v>-3.0000000000000001E-3</v>
      </c>
      <c r="G142" s="2">
        <f>carbondioxide!L242</f>
        <v>331.82311969899791</v>
      </c>
      <c r="H142" s="2">
        <f t="shared" si="15"/>
        <v>1.0048956214775397</v>
      </c>
      <c r="I142" s="2">
        <f t="shared" si="19"/>
        <v>0.34521145267958608</v>
      </c>
      <c r="J142" s="2">
        <f t="shared" si="16"/>
        <v>5.3290737928153462E-2</v>
      </c>
      <c r="K142" s="2">
        <f>carbondioxide!S242</f>
        <v>331.82311969899791</v>
      </c>
      <c r="L142" s="2">
        <f t="shared" si="17"/>
        <v>1.0048956214775397</v>
      </c>
      <c r="M142" s="2">
        <f t="shared" si="20"/>
        <v>0.34521145267958608</v>
      </c>
      <c r="N142" s="2">
        <f t="shared" si="18"/>
        <v>5.3290737928153462E-2</v>
      </c>
    </row>
    <row r="143" spans="1:14" x14ac:dyDescent="0.25">
      <c r="A143" s="9">
        <v>1987</v>
      </c>
      <c r="B143" s="9">
        <v>0.28399999999999997</v>
      </c>
      <c r="C143" s="9">
        <f t="shared" si="14"/>
        <v>0.58139999999999992</v>
      </c>
      <c r="D143" s="2">
        <v>0.13200000000000001</v>
      </c>
      <c r="E143" s="2">
        <v>-8.9999999999999993E-3</v>
      </c>
      <c r="F143" s="2">
        <v>-4.0000000000000001E-3</v>
      </c>
      <c r="G143" s="2">
        <f>carbondioxide!L243</f>
        <v>333.43299346979262</v>
      </c>
      <c r="H143" s="2">
        <f t="shared" si="15"/>
        <v>1.0307889317853733</v>
      </c>
      <c r="I143" s="2">
        <f t="shared" si="19"/>
        <v>0.35556739570975138</v>
      </c>
      <c r="J143" s="2">
        <f t="shared" si="16"/>
        <v>5.49488475879416E-2</v>
      </c>
      <c r="K143" s="2">
        <f>carbondioxide!S243</f>
        <v>333.43299346979262</v>
      </c>
      <c r="L143" s="2">
        <f t="shared" si="17"/>
        <v>1.0307889317853733</v>
      </c>
      <c r="M143" s="2">
        <f t="shared" si="20"/>
        <v>0.35556739570975138</v>
      </c>
      <c r="N143" s="2">
        <f t="shared" si="18"/>
        <v>5.49488475879416E-2</v>
      </c>
    </row>
    <row r="144" spans="1:14" x14ac:dyDescent="0.25">
      <c r="A144" s="9">
        <v>1988</v>
      </c>
      <c r="B144" s="9">
        <v>0.33800000000000002</v>
      </c>
      <c r="C144" s="9">
        <f t="shared" si="14"/>
        <v>0.63539999999999996</v>
      </c>
      <c r="D144" s="2">
        <v>5.8000000000000003E-2</v>
      </c>
      <c r="E144" s="2">
        <v>1.2E-2</v>
      </c>
      <c r="F144" s="2">
        <v>4.0000000000000001E-3</v>
      </c>
      <c r="G144" s="2">
        <f>carbondioxide!L244</f>
        <v>335.08513007162856</v>
      </c>
      <c r="H144" s="2">
        <f t="shared" si="15"/>
        <v>1.0572323399842118</v>
      </c>
      <c r="I144" s="2">
        <f t="shared" si="19"/>
        <v>0.36614168194011237</v>
      </c>
      <c r="J144" s="2">
        <f t="shared" si="16"/>
        <v>5.6656360941273479E-2</v>
      </c>
      <c r="K144" s="2">
        <f>carbondioxide!S244</f>
        <v>335.08513007162856</v>
      </c>
      <c r="L144" s="2">
        <f t="shared" si="17"/>
        <v>1.0572323399842118</v>
      </c>
      <c r="M144" s="2">
        <f t="shared" si="20"/>
        <v>0.36614168194011237</v>
      </c>
      <c r="N144" s="2">
        <f t="shared" si="18"/>
        <v>5.6656360941273479E-2</v>
      </c>
    </row>
    <row r="145" spans="1:14" x14ac:dyDescent="0.25">
      <c r="A145" s="9">
        <v>1989</v>
      </c>
      <c r="B145" s="9">
        <v>0.21</v>
      </c>
      <c r="C145" s="9">
        <f t="shared" si="14"/>
        <v>0.50739999999999985</v>
      </c>
      <c r="D145" s="2">
        <v>4.2000000000000003E-2</v>
      </c>
      <c r="E145" s="2">
        <v>0.01</v>
      </c>
      <c r="F145" s="2">
        <v>3.0000000000000001E-3</v>
      </c>
      <c r="G145" s="2">
        <f>carbondioxide!L245</f>
        <v>336.8100679671719</v>
      </c>
      <c r="H145" s="2">
        <f t="shared" si="15"/>
        <v>1.0847022133890509</v>
      </c>
      <c r="I145" s="2">
        <f t="shared" si="19"/>
        <v>0.37694873319753031</v>
      </c>
      <c r="J145" s="2">
        <f t="shared" si="16"/>
        <v>5.8414237564546882E-2</v>
      </c>
      <c r="K145" s="2">
        <f>carbondioxide!S245</f>
        <v>336.8100679671719</v>
      </c>
      <c r="L145" s="2">
        <f t="shared" si="17"/>
        <v>1.0847022133890509</v>
      </c>
      <c r="M145" s="2">
        <f t="shared" si="20"/>
        <v>0.37694873319753031</v>
      </c>
      <c r="N145" s="2">
        <f t="shared" si="18"/>
        <v>5.8414237564546882E-2</v>
      </c>
    </row>
    <row r="146" spans="1:14" x14ac:dyDescent="0.25">
      <c r="A146" s="9">
        <v>1990</v>
      </c>
      <c r="B146" s="9">
        <v>0.42499999999999999</v>
      </c>
      <c r="C146" s="9">
        <f t="shared" si="14"/>
        <v>0.72239999999999993</v>
      </c>
      <c r="D146" s="2">
        <v>0.13300000000000001</v>
      </c>
      <c r="E146" s="2">
        <v>2E-3</v>
      </c>
      <c r="F146" s="2">
        <v>1E-3</v>
      </c>
      <c r="G146" s="2">
        <f>carbondioxide!L246</f>
        <v>338.56155218651242</v>
      </c>
      <c r="H146" s="2">
        <f t="shared" si="15"/>
        <v>1.1124512668020434</v>
      </c>
      <c r="I146" s="2">
        <f t="shared" si="19"/>
        <v>0.3879870264153169</v>
      </c>
      <c r="J146" s="2">
        <f t="shared" si="16"/>
        <v>6.0223513499742226E-2</v>
      </c>
      <c r="K146" s="2">
        <f>carbondioxide!S246</f>
        <v>338.56155218651242</v>
      </c>
      <c r="L146" s="2">
        <f t="shared" si="17"/>
        <v>1.1124512668020434</v>
      </c>
      <c r="M146" s="2">
        <f t="shared" si="20"/>
        <v>0.3879870264153169</v>
      </c>
      <c r="N146" s="2">
        <f t="shared" si="18"/>
        <v>6.0223513499742226E-2</v>
      </c>
    </row>
    <row r="147" spans="1:14" x14ac:dyDescent="0.25">
      <c r="A147" s="9">
        <v>1991</v>
      </c>
      <c r="B147" s="9">
        <v>0.33100000000000002</v>
      </c>
      <c r="C147" s="9">
        <f t="shared" si="14"/>
        <v>0.62839999999999985</v>
      </c>
      <c r="D147" s="2">
        <v>0.14000000000000001</v>
      </c>
      <c r="E147" s="2">
        <v>2.8000000000000001E-2</v>
      </c>
      <c r="F147" s="2">
        <v>8.0000000000000002E-3</v>
      </c>
      <c r="G147" s="2">
        <f>carbondioxide!L247</f>
        <v>340.31340318166463</v>
      </c>
      <c r="H147" s="2">
        <f t="shared" si="15"/>
        <v>1.1400629014747341</v>
      </c>
      <c r="I147" s="2">
        <f t="shared" si="19"/>
        <v>0.39924646860612256</v>
      </c>
      <c r="J147" s="2">
        <f t="shared" si="16"/>
        <v>6.2085210253102693E-2</v>
      </c>
      <c r="K147" s="2">
        <f>carbondioxide!S247</f>
        <v>340.31340318166463</v>
      </c>
      <c r="L147" s="2">
        <f t="shared" si="17"/>
        <v>1.1400629014747341</v>
      </c>
      <c r="M147" s="2">
        <f t="shared" si="20"/>
        <v>0.39924646860612256</v>
      </c>
      <c r="N147" s="2">
        <f t="shared" si="18"/>
        <v>6.2085210253102693E-2</v>
      </c>
    </row>
    <row r="148" spans="1:14" x14ac:dyDescent="0.25">
      <c r="A148" s="9">
        <v>1992</v>
      </c>
      <c r="B148" s="9">
        <v>0.11600000000000001</v>
      </c>
      <c r="C148" s="9">
        <f t="shared" si="14"/>
        <v>0.41339999999999988</v>
      </c>
      <c r="D148" s="2">
        <v>0.13500000000000001</v>
      </c>
      <c r="E148" s="2">
        <v>6.0000000000000001E-3</v>
      </c>
      <c r="F148" s="2">
        <v>0</v>
      </c>
      <c r="G148" s="2">
        <f>carbondioxide!L248</f>
        <v>342.07918263701623</v>
      </c>
      <c r="H148" s="2">
        <f t="shared" si="15"/>
        <v>1.1677506031512332</v>
      </c>
      <c r="I148" s="2">
        <f t="shared" si="19"/>
        <v>0.41072172849691646</v>
      </c>
      <c r="J148" s="2">
        <f t="shared" si="16"/>
        <v>6.4000286200547846E-2</v>
      </c>
      <c r="K148" s="2">
        <f>carbondioxide!S248</f>
        <v>342.07918263701623</v>
      </c>
      <c r="L148" s="2">
        <f t="shared" si="17"/>
        <v>1.1677506031512332</v>
      </c>
      <c r="M148" s="2">
        <f t="shared" si="20"/>
        <v>0.41072172849691646</v>
      </c>
      <c r="N148" s="2">
        <f t="shared" si="18"/>
        <v>6.4000286200547846E-2</v>
      </c>
    </row>
    <row r="149" spans="1:14" x14ac:dyDescent="0.25">
      <c r="A149" s="9">
        <v>1993</v>
      </c>
      <c r="B149" s="9">
        <v>0.19600000000000001</v>
      </c>
      <c r="C149" s="9">
        <f t="shared" si="14"/>
        <v>0.49339999999999989</v>
      </c>
      <c r="D149" s="2">
        <v>0.128</v>
      </c>
      <c r="E149" s="2">
        <v>7.0000000000000001E-3</v>
      </c>
      <c r="F149" s="2">
        <v>4.0000000000000001E-3</v>
      </c>
      <c r="G149" s="2">
        <f>carbondioxide!L249</f>
        <v>343.78944575568528</v>
      </c>
      <c r="H149" s="2">
        <f t="shared" si="15"/>
        <v>1.19443188370727</v>
      </c>
      <c r="I149" s="2">
        <f t="shared" si="19"/>
        <v>0.42238523928686655</v>
      </c>
      <c r="J149" s="2">
        <f t="shared" si="16"/>
        <v>6.5969663992791222E-2</v>
      </c>
      <c r="K149" s="2">
        <f>carbondioxide!S249</f>
        <v>343.78944575568528</v>
      </c>
      <c r="L149" s="2">
        <f t="shared" si="17"/>
        <v>1.19443188370727</v>
      </c>
      <c r="M149" s="2">
        <f t="shared" si="20"/>
        <v>0.42238523928686655</v>
      </c>
      <c r="N149" s="2">
        <f t="shared" si="18"/>
        <v>6.5969663992791222E-2</v>
      </c>
    </row>
    <row r="150" spans="1:14" x14ac:dyDescent="0.25">
      <c r="A150" s="9">
        <v>1994</v>
      </c>
      <c r="B150" s="9">
        <v>0.33</v>
      </c>
      <c r="C150" s="9">
        <f t="shared" si="14"/>
        <v>0.62739999999999996</v>
      </c>
      <c r="D150" s="2">
        <v>7.8E-2</v>
      </c>
      <c r="E150" s="2">
        <v>1.6E-2</v>
      </c>
      <c r="F150" s="2">
        <v>7.0000000000000001E-3</v>
      </c>
      <c r="G150" s="2">
        <f>carbondioxide!L250</f>
        <v>345.47441714684123</v>
      </c>
      <c r="H150" s="2">
        <f t="shared" si="15"/>
        <v>1.2205891084949083</v>
      </c>
      <c r="I150" s="2">
        <f t="shared" si="19"/>
        <v>0.43422033996703585</v>
      </c>
      <c r="J150" s="2">
        <f t="shared" si="16"/>
        <v>6.7994104460461571E-2</v>
      </c>
      <c r="K150" s="2">
        <f>carbondioxide!S250</f>
        <v>345.47441714684123</v>
      </c>
      <c r="L150" s="2">
        <f t="shared" si="17"/>
        <v>1.2205891084949083</v>
      </c>
      <c r="M150" s="2">
        <f t="shared" si="20"/>
        <v>0.43422033996703585</v>
      </c>
      <c r="N150" s="2">
        <f t="shared" si="18"/>
        <v>6.7994104460461571E-2</v>
      </c>
    </row>
    <row r="151" spans="1:14" x14ac:dyDescent="0.25">
      <c r="A151" s="9">
        <v>1995</v>
      </c>
      <c r="B151" s="9">
        <v>0.46</v>
      </c>
      <c r="C151" s="9">
        <f t="shared" si="14"/>
        <v>0.75739999999999985</v>
      </c>
      <c r="D151" s="2">
        <v>0.115</v>
      </c>
      <c r="E151" s="2">
        <v>2.3E-2</v>
      </c>
      <c r="F151" s="2">
        <v>0.01</v>
      </c>
      <c r="G151" s="2">
        <f>carbondioxide!L251</f>
        <v>347.19112436073488</v>
      </c>
      <c r="H151" s="2">
        <f t="shared" si="15"/>
        <v>1.2471081190391364</v>
      </c>
      <c r="I151" s="2">
        <f t="shared" si="19"/>
        <v>0.44622927048080974</v>
      </c>
      <c r="J151" s="2">
        <f t="shared" si="16"/>
        <v>7.0074269478138912E-2</v>
      </c>
      <c r="K151" s="2">
        <f>carbondioxide!S251</f>
        <v>347.19112436073488</v>
      </c>
      <c r="L151" s="2">
        <f t="shared" si="17"/>
        <v>1.2471081190391364</v>
      </c>
      <c r="M151" s="2">
        <f t="shared" si="20"/>
        <v>0.44622927048080974</v>
      </c>
      <c r="N151" s="2">
        <f t="shared" si="18"/>
        <v>7.0074269478138912E-2</v>
      </c>
    </row>
    <row r="152" spans="1:14" x14ac:dyDescent="0.25">
      <c r="A152" s="9">
        <v>1996</v>
      </c>
      <c r="B152" s="9">
        <v>0.20699999999999999</v>
      </c>
      <c r="C152" s="9">
        <f t="shared" si="14"/>
        <v>0.50439999999999985</v>
      </c>
      <c r="D152" s="2">
        <v>9.2999999999999999E-2</v>
      </c>
      <c r="E152" s="2">
        <v>4.3999999999999997E-2</v>
      </c>
      <c r="F152" s="2">
        <v>1.9E-2</v>
      </c>
      <c r="G152" s="2">
        <f>carbondioxide!L252</f>
        <v>348.94979598741145</v>
      </c>
      <c r="H152" s="2">
        <f t="shared" si="15"/>
        <v>1.2741397528491138</v>
      </c>
      <c r="I152" s="2">
        <f t="shared" si="19"/>
        <v>0.45841732564119864</v>
      </c>
      <c r="J152" s="2">
        <f t="shared" si="16"/>
        <v>7.221082988383408E-2</v>
      </c>
      <c r="K152" s="2">
        <f>carbondioxide!S252</f>
        <v>348.94979598741145</v>
      </c>
      <c r="L152" s="2">
        <f t="shared" si="17"/>
        <v>1.2741397528491138</v>
      </c>
      <c r="M152" s="2">
        <f t="shared" si="20"/>
        <v>0.45841732564119864</v>
      </c>
      <c r="N152" s="2">
        <f t="shared" si="18"/>
        <v>7.221082988383408E-2</v>
      </c>
    </row>
    <row r="153" spans="1:14" x14ac:dyDescent="0.25">
      <c r="A153" s="9">
        <v>1997</v>
      </c>
      <c r="B153" s="9">
        <v>0.47199999999999998</v>
      </c>
      <c r="C153" s="9">
        <f t="shared" si="14"/>
        <v>0.76939999999999986</v>
      </c>
      <c r="D153" s="2">
        <v>0.13800000000000001</v>
      </c>
      <c r="E153" s="2">
        <v>1.9E-2</v>
      </c>
      <c r="F153" s="2">
        <v>8.9999999999999993E-3</v>
      </c>
      <c r="G153" s="2">
        <f>carbondioxide!L253</f>
        <v>350.74371546597212</v>
      </c>
      <c r="H153" s="2">
        <f t="shared" si="15"/>
        <v>1.3015731650006379</v>
      </c>
      <c r="I153" s="2">
        <f t="shared" si="19"/>
        <v>0.47078733498075703</v>
      </c>
      <c r="J153" s="2">
        <f t="shared" si="16"/>
        <v>7.4404482779735909E-2</v>
      </c>
      <c r="K153" s="2">
        <f>carbondioxide!S253</f>
        <v>350.74371546597212</v>
      </c>
      <c r="L153" s="2">
        <f t="shared" si="17"/>
        <v>1.3015731650006379</v>
      </c>
      <c r="M153" s="2">
        <f t="shared" si="20"/>
        <v>0.47078733498075703</v>
      </c>
      <c r="N153" s="2">
        <f t="shared" si="18"/>
        <v>7.4404482779735909E-2</v>
      </c>
    </row>
    <row r="154" spans="1:14" x14ac:dyDescent="0.25">
      <c r="A154" s="9">
        <v>1998</v>
      </c>
      <c r="B154" s="9">
        <v>0.79800000000000004</v>
      </c>
      <c r="C154" s="9">
        <f t="shared" si="14"/>
        <v>1.0953999999999999</v>
      </c>
      <c r="D154" s="2">
        <v>0.215</v>
      </c>
      <c r="E154" s="2">
        <v>0.03</v>
      </c>
      <c r="F154" s="2">
        <v>1.2E-2</v>
      </c>
      <c r="G154" s="2">
        <f>carbondioxide!L254</f>
        <v>352.56470309445297</v>
      </c>
      <c r="H154" s="2">
        <f t="shared" si="15"/>
        <v>1.3292773850143107</v>
      </c>
      <c r="I154" s="2">
        <f t="shared" si="19"/>
        <v>0.48333932744831204</v>
      </c>
      <c r="J154" s="2">
        <f t="shared" si="16"/>
        <v>7.665593738023771E-2</v>
      </c>
      <c r="K154" s="2">
        <f>carbondioxide!S254</f>
        <v>352.56470309445297</v>
      </c>
      <c r="L154" s="2">
        <f t="shared" si="17"/>
        <v>1.3292773850143107</v>
      </c>
      <c r="M154" s="2">
        <f t="shared" si="20"/>
        <v>0.48333932744831204</v>
      </c>
      <c r="N154" s="2">
        <f t="shared" si="18"/>
        <v>7.665593738023771E-2</v>
      </c>
    </row>
    <row r="155" spans="1:14" x14ac:dyDescent="0.25">
      <c r="A155" s="9">
        <v>1999</v>
      </c>
      <c r="B155" s="9">
        <v>0.502</v>
      </c>
      <c r="C155" s="9">
        <f t="shared" si="14"/>
        <v>0.79939999999999989</v>
      </c>
      <c r="D155" s="2">
        <v>4.2999999999999997E-2</v>
      </c>
      <c r="E155" s="2">
        <v>4.1000000000000002E-2</v>
      </c>
      <c r="F155" s="2">
        <v>1.4999999999999999E-2</v>
      </c>
      <c r="G155" s="2">
        <f>carbondioxide!L255</f>
        <v>354.34754466009747</v>
      </c>
      <c r="H155" s="2">
        <f t="shared" si="15"/>
        <v>1.3562629765903571</v>
      </c>
      <c r="I155" s="2">
        <f t="shared" si="19"/>
        <v>0.49605284495757934</v>
      </c>
      <c r="J155" s="2">
        <f t="shared" si="16"/>
        <v>7.8965899035824377E-2</v>
      </c>
      <c r="K155" s="2">
        <f>carbondioxide!S255</f>
        <v>354.34754466009747</v>
      </c>
      <c r="L155" s="2">
        <f t="shared" si="17"/>
        <v>1.3562629765903571</v>
      </c>
      <c r="M155" s="2">
        <f t="shared" si="20"/>
        <v>0.49605284495757934</v>
      </c>
      <c r="N155" s="2">
        <f t="shared" si="18"/>
        <v>7.8965899035824377E-2</v>
      </c>
    </row>
    <row r="156" spans="1:14" x14ac:dyDescent="0.25">
      <c r="A156" s="9">
        <v>2000</v>
      </c>
      <c r="B156" s="9">
        <v>0.379</v>
      </c>
      <c r="C156" s="9">
        <f t="shared" si="14"/>
        <v>0.67639999999999989</v>
      </c>
      <c r="D156" s="2">
        <v>7.4999999999999997E-2</v>
      </c>
      <c r="E156" s="2">
        <v>4.2999999999999997E-2</v>
      </c>
      <c r="F156" s="2">
        <v>1.7999999999999999E-2</v>
      </c>
      <c r="G156" s="2">
        <f>carbondioxide!L256</f>
        <v>356.08206037649791</v>
      </c>
      <c r="H156" s="2">
        <f t="shared" si="15"/>
        <v>1.3823871061466175</v>
      </c>
      <c r="I156" s="2">
        <f t="shared" si="19"/>
        <v>0.50890515123916857</v>
      </c>
      <c r="J156" s="2">
        <f t="shared" si="16"/>
        <v>8.1334952888659939E-2</v>
      </c>
      <c r="K156" s="2">
        <f>carbondioxide!S256</f>
        <v>356.08206037649791</v>
      </c>
      <c r="L156" s="2">
        <f t="shared" si="17"/>
        <v>1.3823871061466175</v>
      </c>
      <c r="M156" s="2">
        <f t="shared" si="20"/>
        <v>0.50890515123916857</v>
      </c>
      <c r="N156" s="2">
        <f t="shared" si="18"/>
        <v>8.1334952888659939E-2</v>
      </c>
    </row>
    <row r="157" spans="1:14" x14ac:dyDescent="0.25">
      <c r="A157" s="9">
        <v>2001</v>
      </c>
      <c r="B157" s="9">
        <v>0.55900000000000005</v>
      </c>
      <c r="C157" s="9">
        <f t="shared" si="14"/>
        <v>0.85639999999999994</v>
      </c>
      <c r="D157" s="2">
        <v>0.14000000000000001</v>
      </c>
      <c r="E157" s="2">
        <v>3.4000000000000002E-2</v>
      </c>
      <c r="F157" s="2">
        <v>1.2999999999999999E-2</v>
      </c>
      <c r="G157" s="2">
        <f>carbondioxide!L257</f>
        <v>357.87475509017264</v>
      </c>
      <c r="H157" s="2">
        <f t="shared" si="15"/>
        <v>1.4092541005267196</v>
      </c>
      <c r="I157" s="2">
        <f t="shared" si="19"/>
        <v>0.52190748993681602</v>
      </c>
      <c r="J157" s="2">
        <f t="shared" si="16"/>
        <v>8.3763551615290824E-2</v>
      </c>
      <c r="K157" s="2">
        <f>carbondioxide!S257</f>
        <v>357.87475509017264</v>
      </c>
      <c r="L157" s="2">
        <f t="shared" si="17"/>
        <v>1.4092541005267196</v>
      </c>
      <c r="M157" s="2">
        <f t="shared" si="20"/>
        <v>0.52190748993681602</v>
      </c>
      <c r="N157" s="2">
        <f t="shared" si="18"/>
        <v>8.3763551615290824E-2</v>
      </c>
    </row>
    <row r="158" spans="1:14" x14ac:dyDescent="0.25">
      <c r="A158" s="9">
        <v>2002</v>
      </c>
      <c r="B158" s="9">
        <v>0.65200000000000002</v>
      </c>
      <c r="C158" s="9">
        <f t="shared" si="14"/>
        <v>0.94939999999999991</v>
      </c>
      <c r="D158" s="2">
        <v>0.20599999999999999</v>
      </c>
      <c r="E158" s="2">
        <v>6.8000000000000005E-2</v>
      </c>
      <c r="F158" s="2">
        <v>2.7E-2</v>
      </c>
      <c r="G158" s="2">
        <f>carbondioxide!L258</f>
        <v>359.72195426131492</v>
      </c>
      <c r="H158" s="2">
        <f t="shared" si="15"/>
        <v>1.4367975306034066</v>
      </c>
      <c r="I158" s="2">
        <f t="shared" si="19"/>
        <v>0.53506936146646578</v>
      </c>
      <c r="J158" s="2">
        <f t="shared" si="16"/>
        <v>8.6252209184957088E-2</v>
      </c>
      <c r="K158" s="2">
        <f>carbondioxide!S258</f>
        <v>359.72195426131492</v>
      </c>
      <c r="L158" s="2">
        <f t="shared" si="17"/>
        <v>1.4367975306034066</v>
      </c>
      <c r="M158" s="2">
        <f t="shared" si="20"/>
        <v>0.53506936146646578</v>
      </c>
      <c r="N158" s="2">
        <f t="shared" si="18"/>
        <v>8.6252209184957088E-2</v>
      </c>
    </row>
    <row r="159" spans="1:14" x14ac:dyDescent="0.25">
      <c r="A159" s="9">
        <v>2003</v>
      </c>
      <c r="B159" s="9">
        <v>0.64600000000000002</v>
      </c>
      <c r="C159" s="9">
        <f t="shared" si="14"/>
        <v>0.94339999999999991</v>
      </c>
      <c r="D159" s="2">
        <v>0.22700000000000001</v>
      </c>
      <c r="E159" s="2">
        <v>9.0999999999999998E-2</v>
      </c>
      <c r="F159" s="2">
        <v>4.1000000000000002E-2</v>
      </c>
      <c r="G159" s="2">
        <f>carbondioxide!L259</f>
        <v>361.57371780769779</v>
      </c>
      <c r="H159" s="2">
        <f t="shared" si="15"/>
        <v>1.4642674215844711</v>
      </c>
      <c r="I159" s="2">
        <f t="shared" si="19"/>
        <v>0.54838442466832382</v>
      </c>
      <c r="J159" s="2">
        <f t="shared" si="16"/>
        <v>8.8801490609916059E-2</v>
      </c>
      <c r="K159" s="2">
        <f>carbondioxide!S259</f>
        <v>361.57371780769779</v>
      </c>
      <c r="L159" s="2">
        <f t="shared" si="17"/>
        <v>1.4642674215844711</v>
      </c>
      <c r="M159" s="2">
        <f t="shared" si="20"/>
        <v>0.54838442466832382</v>
      </c>
      <c r="N159" s="2">
        <f t="shared" si="18"/>
        <v>8.8801490609916059E-2</v>
      </c>
    </row>
    <row r="160" spans="1:14" x14ac:dyDescent="0.25">
      <c r="A160" s="9">
        <v>2004</v>
      </c>
      <c r="B160" s="9">
        <v>0.621</v>
      </c>
      <c r="C160" s="9">
        <f t="shared" si="14"/>
        <v>0.91839999999999988</v>
      </c>
      <c r="D160" s="2">
        <v>0.25900000000000001</v>
      </c>
      <c r="E160" s="2">
        <v>0.105</v>
      </c>
      <c r="F160" s="2">
        <v>4.9000000000000002E-2</v>
      </c>
      <c r="G160" s="2">
        <f>carbondioxide!L260</f>
        <v>363.59579605631433</v>
      </c>
      <c r="H160" s="2">
        <f t="shared" si="15"/>
        <v>1.4941036087418835</v>
      </c>
      <c r="I160" s="2">
        <f t="shared" si="19"/>
        <v>0.56189708089082779</v>
      </c>
      <c r="J160" s="2">
        <f t="shared" si="16"/>
        <v>9.141192167536781E-2</v>
      </c>
      <c r="K160" s="2">
        <f>carbondioxide!S260</f>
        <v>363.59579605631433</v>
      </c>
      <c r="L160" s="2">
        <f t="shared" si="17"/>
        <v>1.4941036087418835</v>
      </c>
      <c r="M160" s="2">
        <f t="shared" si="20"/>
        <v>0.56189708089082779</v>
      </c>
      <c r="N160" s="2">
        <f t="shared" si="18"/>
        <v>9.141192167536781E-2</v>
      </c>
    </row>
    <row r="161" spans="1:14" x14ac:dyDescent="0.25">
      <c r="A161" s="9">
        <v>2005</v>
      </c>
      <c r="B161" s="9">
        <v>0.73899999999999999</v>
      </c>
      <c r="C161" s="9">
        <f t="shared" si="14"/>
        <v>1.0364</v>
      </c>
      <c r="D161" s="2">
        <v>0.247</v>
      </c>
      <c r="E161" s="2">
        <v>8.6999999999999994E-2</v>
      </c>
      <c r="F161" s="2">
        <v>3.9E-2</v>
      </c>
      <c r="G161" s="2">
        <f>carbondioxide!L261</f>
        <v>365.76462802191975</v>
      </c>
      <c r="H161" s="2">
        <f t="shared" si="15"/>
        <v>1.5259213077370404</v>
      </c>
      <c r="I161" s="2">
        <f t="shared" si="19"/>
        <v>0.57564230208812528</v>
      </c>
      <c r="J161" s="2">
        <f t="shared" si="16"/>
        <v>9.4084277379711617E-2</v>
      </c>
      <c r="K161" s="2">
        <f>carbondioxide!S261</f>
        <v>365.76462802191975</v>
      </c>
      <c r="L161" s="2">
        <f t="shared" si="17"/>
        <v>1.5259213077370404</v>
      </c>
      <c r="M161" s="2">
        <f t="shared" si="20"/>
        <v>0.57564230208812528</v>
      </c>
      <c r="N161" s="2">
        <f t="shared" si="18"/>
        <v>9.4084277379711617E-2</v>
      </c>
    </row>
    <row r="162" spans="1:14" x14ac:dyDescent="0.25">
      <c r="A162" s="9">
        <v>2006</v>
      </c>
      <c r="B162" s="9">
        <v>0.67</v>
      </c>
      <c r="C162" s="9">
        <f t="shared" si="14"/>
        <v>0.96739999999999993</v>
      </c>
      <c r="D162" s="2">
        <v>0.23699999999999999</v>
      </c>
      <c r="E162" s="2">
        <v>0.10199999999999999</v>
      </c>
      <c r="F162" s="2">
        <v>4.8000000000000001E-2</v>
      </c>
      <c r="G162" s="2">
        <f>carbondioxide!L262</f>
        <v>368.03652007621258</v>
      </c>
      <c r="H162" s="2">
        <f t="shared" si="15"/>
        <v>1.5590492508005818</v>
      </c>
      <c r="I162" s="2">
        <f t="shared" si="19"/>
        <v>0.58964001054318305</v>
      </c>
      <c r="J162" s="2">
        <f t="shared" si="16"/>
        <v>9.6819526960055413E-2</v>
      </c>
      <c r="K162" s="2">
        <f>carbondioxide!S262</f>
        <v>368.03652007621258</v>
      </c>
      <c r="L162" s="2">
        <f t="shared" si="17"/>
        <v>1.5590492508005818</v>
      </c>
      <c r="M162" s="2">
        <f t="shared" si="20"/>
        <v>0.58964001054318305</v>
      </c>
      <c r="N162" s="2">
        <f t="shared" si="18"/>
        <v>9.6819526960055413E-2</v>
      </c>
    </row>
    <row r="163" spans="1:14" x14ac:dyDescent="0.25">
      <c r="A163" s="9">
        <v>2007</v>
      </c>
      <c r="B163" s="9">
        <v>0.66800000000000004</v>
      </c>
      <c r="C163" s="9">
        <f t="shared" si="14"/>
        <v>0.96539999999999992</v>
      </c>
      <c r="D163" s="2">
        <v>0.19</v>
      </c>
      <c r="E163" s="2">
        <v>9.6000000000000002E-2</v>
      </c>
      <c r="F163" s="2">
        <v>4.7E-2</v>
      </c>
      <c r="G163" s="2">
        <f>carbondioxide!L263</f>
        <v>370.39056958277882</v>
      </c>
      <c r="H163" s="2">
        <f t="shared" si="15"/>
        <v>1.593160154100324</v>
      </c>
      <c r="I163" s="2">
        <f t="shared" si="19"/>
        <v>0.60390270057756956</v>
      </c>
      <c r="J163" s="2">
        <f t="shared" si="16"/>
        <v>9.9618747306807573E-2</v>
      </c>
      <c r="K163" s="2">
        <f>carbondioxide!S263</f>
        <v>370.39056958277882</v>
      </c>
      <c r="L163" s="2">
        <f t="shared" si="17"/>
        <v>1.593160154100324</v>
      </c>
      <c r="M163" s="2">
        <f t="shared" si="20"/>
        <v>0.60390270057756956</v>
      </c>
      <c r="N163" s="2">
        <f t="shared" si="18"/>
        <v>9.9618747306807573E-2</v>
      </c>
    </row>
    <row r="164" spans="1:14" x14ac:dyDescent="0.25">
      <c r="A164" s="9">
        <v>2008</v>
      </c>
      <c r="B164" s="9">
        <v>0.54</v>
      </c>
      <c r="C164" s="9">
        <f t="shared" si="14"/>
        <v>0.83739999999999992</v>
      </c>
      <c r="D164" s="2">
        <v>0.14899999999999999</v>
      </c>
      <c r="E164" s="2">
        <v>0.10299999999999999</v>
      </c>
      <c r="F164" s="2">
        <v>0.05</v>
      </c>
      <c r="G164" s="2">
        <f>carbondioxide!L264</f>
        <v>372.79263492279495</v>
      </c>
      <c r="H164" s="2">
        <f t="shared" si="15"/>
        <v>1.6277440743011036</v>
      </c>
      <c r="I164" s="2">
        <f t="shared" si="19"/>
        <v>0.61843190142543814</v>
      </c>
      <c r="J164" s="2">
        <f t="shared" si="16"/>
        <v>0.10248308016138551</v>
      </c>
      <c r="K164" s="2">
        <f>carbondioxide!S264</f>
        <v>372.79263492279495</v>
      </c>
      <c r="L164" s="2">
        <f t="shared" si="17"/>
        <v>1.6277440743011036</v>
      </c>
      <c r="M164" s="2">
        <f t="shared" si="20"/>
        <v>0.61843190142543814</v>
      </c>
      <c r="N164" s="2">
        <f t="shared" si="18"/>
        <v>0.10248308016138551</v>
      </c>
    </row>
    <row r="165" spans="1:14" x14ac:dyDescent="0.25">
      <c r="A165" s="9">
        <v>2009</v>
      </c>
      <c r="B165" s="9">
        <v>0.63300000000000001</v>
      </c>
      <c r="C165" s="9">
        <f t="shared" si="14"/>
        <v>0.93039999999999989</v>
      </c>
      <c r="D165" s="2">
        <v>0.255</v>
      </c>
      <c r="E165" s="2">
        <v>0.105</v>
      </c>
      <c r="F165" s="2">
        <v>5.0999999999999997E-2</v>
      </c>
      <c r="G165" s="4">
        <f>carbondioxide!L265</f>
        <v>375.2498104521967</v>
      </c>
      <c r="H165" s="4">
        <f t="shared" si="15"/>
        <v>1.6628916423170492</v>
      </c>
      <c r="I165" s="4">
        <f t="shared" si="19"/>
        <v>0.63323097728719946</v>
      </c>
      <c r="J165" s="4">
        <f t="shared" si="16"/>
        <v>0.10541366946616533</v>
      </c>
      <c r="K165" s="4">
        <f>carbondioxide!S265</f>
        <v>375.2498104521967</v>
      </c>
      <c r="L165" s="4">
        <f t="shared" si="17"/>
        <v>1.6628916423170492</v>
      </c>
      <c r="M165" s="4">
        <f t="shared" si="20"/>
        <v>0.63323097728719946</v>
      </c>
      <c r="N165" s="4">
        <f t="shared" si="18"/>
        <v>0.10541366946616533</v>
      </c>
    </row>
    <row r="166" spans="1:14" x14ac:dyDescent="0.25">
      <c r="A166" s="9">
        <v>2010</v>
      </c>
      <c r="B166" s="9">
        <v>0.70599999999999996</v>
      </c>
      <c r="C166" s="9">
        <f t="shared" si="14"/>
        <v>1.0033999999999998</v>
      </c>
      <c r="D166" s="2">
        <v>0.26700000000000002</v>
      </c>
      <c r="E166" s="2">
        <v>0.11</v>
      </c>
      <c r="F166" s="2">
        <v>5.5E-2</v>
      </c>
      <c r="G166" s="4">
        <f>carbondioxide!L266</f>
        <v>377.66488722913277</v>
      </c>
      <c r="H166" s="4">
        <f t="shared" si="15"/>
        <v>1.6972134721603038</v>
      </c>
      <c r="I166" s="4">
        <f t="shared" si="19"/>
        <v>0.64827441554598941</v>
      </c>
      <c r="J166" s="4">
        <f t="shared" si="16"/>
        <v>0.1084116717745888</v>
      </c>
      <c r="K166" s="4">
        <f>carbondioxide!S266</f>
        <v>377.66488722913277</v>
      </c>
      <c r="L166" s="4">
        <f t="shared" si="17"/>
        <v>1.6972134721603038</v>
      </c>
      <c r="M166" s="4">
        <f t="shared" si="20"/>
        <v>0.64827441554598941</v>
      </c>
      <c r="N166" s="4">
        <f t="shared" si="18"/>
        <v>0.1084116717745888</v>
      </c>
    </row>
    <row r="167" spans="1:14" x14ac:dyDescent="0.25">
      <c r="A167" s="9">
        <v>2011</v>
      </c>
      <c r="B167" s="9">
        <v>0.54200000000000004</v>
      </c>
      <c r="C167" s="9">
        <f t="shared" si="14"/>
        <v>0.83939999999999992</v>
      </c>
      <c r="D167" s="2">
        <v>0.19700000000000001</v>
      </c>
      <c r="E167" s="2">
        <v>0.115</v>
      </c>
      <c r="F167" s="2">
        <v>5.8000000000000003E-2</v>
      </c>
      <c r="G167" s="4">
        <f>carbondioxide!L267</f>
        <v>380.01331910607092</v>
      </c>
      <c r="H167" s="4">
        <f t="shared" si="15"/>
        <v>1.7303783452452985</v>
      </c>
      <c r="I167" s="4">
        <f t="shared" si="19"/>
        <v>0.66353069395984143</v>
      </c>
      <c r="J167" s="4">
        <f t="shared" si="16"/>
        <v>0.11147809215921035</v>
      </c>
      <c r="K167" s="4">
        <f>carbondioxide!S267</f>
        <v>380.01331910607092</v>
      </c>
      <c r="L167" s="4">
        <f t="shared" si="17"/>
        <v>1.7303783452452985</v>
      </c>
      <c r="M167" s="4">
        <f t="shared" si="20"/>
        <v>0.66353069395984143</v>
      </c>
      <c r="N167" s="4">
        <f t="shared" si="18"/>
        <v>0.11147809215921035</v>
      </c>
    </row>
    <row r="168" spans="1:14" x14ac:dyDescent="0.25">
      <c r="A168" s="9">
        <v>2012</v>
      </c>
      <c r="B168" s="9">
        <v>0.623</v>
      </c>
      <c r="C168" s="9">
        <f t="shared" si="14"/>
        <v>0.92039999999999988</v>
      </c>
      <c r="D168" s="2">
        <v>0.215</v>
      </c>
      <c r="E168" s="2">
        <v>0.11600000000000001</v>
      </c>
      <c r="F168" s="2">
        <v>6.0999999999999999E-2</v>
      </c>
      <c r="G168" s="4">
        <f>carbondioxide!L268</f>
        <v>382.4322730970452</v>
      </c>
      <c r="H168" s="4">
        <f t="shared" si="15"/>
        <v>1.7643255472623276</v>
      </c>
      <c r="I168" s="4">
        <f t="shared" si="19"/>
        <v>0.6790095000880908</v>
      </c>
      <c r="J168" s="4">
        <f t="shared" si="16"/>
        <v>0.11461375093743793</v>
      </c>
      <c r="K168" s="4">
        <f>carbondioxide!S268</f>
        <v>382.4322730970452</v>
      </c>
      <c r="L168" s="4">
        <f t="shared" si="17"/>
        <v>1.7643255472623276</v>
      </c>
      <c r="M168" s="4">
        <f t="shared" si="20"/>
        <v>0.6790095000880908</v>
      </c>
      <c r="N168" s="4">
        <f t="shared" si="18"/>
        <v>0.11461375093743793</v>
      </c>
    </row>
    <row r="169" spans="1:14" x14ac:dyDescent="0.25">
      <c r="A169" s="4">
        <f>1+A168</f>
        <v>2013</v>
      </c>
      <c r="G169" s="4">
        <f>carbondioxide!L269</f>
        <v>384.92454799073164</v>
      </c>
      <c r="H169" s="4">
        <f t="shared" si="15"/>
        <v>1.7990778742090634</v>
      </c>
      <c r="I169" s="4">
        <f t="shared" si="19"/>
        <v>0.69472068015546196</v>
      </c>
      <c r="J169" s="4">
        <f t="shared" si="16"/>
        <v>0.11781951879261364</v>
      </c>
      <c r="K169" s="4">
        <f>carbondioxide!S269</f>
        <v>384.92454799073164</v>
      </c>
      <c r="L169" s="4">
        <f t="shared" si="17"/>
        <v>1.7990778742090634</v>
      </c>
      <c r="M169" s="4">
        <f t="shared" si="20"/>
        <v>0.69472068015546196</v>
      </c>
      <c r="N169" s="4">
        <f t="shared" si="18"/>
        <v>0.11781951879261364</v>
      </c>
    </row>
    <row r="170" spans="1:14" x14ac:dyDescent="0.25">
      <c r="A170" s="4">
        <f t="shared" ref="A170:A233" si="21">1+A169</f>
        <v>2014</v>
      </c>
      <c r="G170" s="4">
        <f>carbondioxide!L270</f>
        <v>387.48785163786459</v>
      </c>
      <c r="H170" s="4">
        <f t="shared" si="15"/>
        <v>1.8345866901253363</v>
      </c>
      <c r="I170" s="4">
        <f t="shared" si="19"/>
        <v>0.71067275482873993</v>
      </c>
      <c r="J170" s="4">
        <f t="shared" si="16"/>
        <v>0.12109631738915462</v>
      </c>
      <c r="K170" s="4">
        <f>carbondioxide!S270</f>
        <v>387.48785163786459</v>
      </c>
      <c r="L170" s="4">
        <f t="shared" si="17"/>
        <v>1.8345866901253363</v>
      </c>
      <c r="M170" s="4">
        <f t="shared" si="20"/>
        <v>0.71067275482873993</v>
      </c>
      <c r="N170" s="4">
        <f t="shared" si="18"/>
        <v>0.12109631738915462</v>
      </c>
    </row>
    <row r="171" spans="1:14" x14ac:dyDescent="0.25">
      <c r="A171" s="4">
        <f t="shared" si="21"/>
        <v>2015</v>
      </c>
      <c r="G171" s="4">
        <f>carbondioxide!L271</f>
        <v>390.12061313352865</v>
      </c>
      <c r="H171" s="4">
        <f t="shared" si="15"/>
        <v>1.8708139907797623</v>
      </c>
      <c r="I171" s="4">
        <f t="shared" si="19"/>
        <v>0.72687318349396712</v>
      </c>
      <c r="J171" s="4">
        <f t="shared" si="16"/>
        <v>0.12444511155381147</v>
      </c>
      <c r="K171" s="4">
        <f>carbondioxide!S271</f>
        <v>390.12061313352865</v>
      </c>
      <c r="L171" s="4">
        <f t="shared" si="17"/>
        <v>1.8708139907797623</v>
      </c>
      <c r="M171" s="4">
        <f t="shared" si="20"/>
        <v>0.72687318349396712</v>
      </c>
      <c r="N171" s="4">
        <f t="shared" si="18"/>
        <v>0.12444511155381147</v>
      </c>
    </row>
    <row r="172" spans="1:14" x14ac:dyDescent="0.25">
      <c r="A172" s="4">
        <f t="shared" si="21"/>
        <v>2016</v>
      </c>
      <c r="G172" s="4">
        <f>carbondioxide!L272</f>
        <v>392.82168754394274</v>
      </c>
      <c r="H172" s="4">
        <f t="shared" si="15"/>
        <v>1.9077280913813393</v>
      </c>
      <c r="I172" s="4">
        <f t="shared" si="19"/>
        <v>0.74332853045219627</v>
      </c>
      <c r="J172" s="4">
        <f t="shared" si="16"/>
        <v>0.12786690300243156</v>
      </c>
      <c r="K172" s="4">
        <f>carbondioxide!S272</f>
        <v>392.8221570275108</v>
      </c>
      <c r="L172" s="4">
        <f t="shared" si="17"/>
        <v>1.9077344854671747</v>
      </c>
      <c r="M172" s="4">
        <f t="shared" si="20"/>
        <v>0.74332866287428656</v>
      </c>
      <c r="N172" s="4">
        <f t="shared" si="18"/>
        <v>0.12786690300243156</v>
      </c>
    </row>
    <row r="173" spans="1:14" x14ac:dyDescent="0.25">
      <c r="A173" s="4">
        <f t="shared" si="21"/>
        <v>2017</v>
      </c>
      <c r="G173" s="4">
        <f>carbondioxide!L273</f>
        <v>395.62472741374563</v>
      </c>
      <c r="H173" s="4">
        <f t="shared" si="15"/>
        <v>1.9457682833307202</v>
      </c>
      <c r="I173" s="4">
        <f t="shared" si="19"/>
        <v>0.76005424867074434</v>
      </c>
      <c r="J173" s="4">
        <f t="shared" si="16"/>
        <v>0.13136272504634622</v>
      </c>
      <c r="K173" s="4">
        <f>carbondioxide!S273</f>
        <v>395.62516944468871</v>
      </c>
      <c r="L173" s="4">
        <f t="shared" si="17"/>
        <v>1.9457742608747424</v>
      </c>
      <c r="M173" s="4">
        <f t="shared" si="20"/>
        <v>0.76005450052102619</v>
      </c>
      <c r="N173" s="4">
        <f t="shared" si="18"/>
        <v>0.13136272579850369</v>
      </c>
    </row>
    <row r="174" spans="1:14" x14ac:dyDescent="0.25">
      <c r="A174" s="4">
        <f t="shared" si="21"/>
        <v>2018</v>
      </c>
      <c r="G174" s="4">
        <f>carbondioxide!L274</f>
        <v>398.49522403162791</v>
      </c>
      <c r="H174" s="4">
        <f t="shared" si="15"/>
        <v>1.9844456236082404</v>
      </c>
      <c r="I174" s="4">
        <f t="shared" si="19"/>
        <v>0.77705516305017741</v>
      </c>
      <c r="J174" s="4">
        <f t="shared" si="16"/>
        <v>0.13493369290053281</v>
      </c>
      <c r="K174" s="4">
        <f>carbondioxide!S274</f>
        <v>398.49564628921775</v>
      </c>
      <c r="L174" s="4">
        <f t="shared" si="17"/>
        <v>1.9844512926270206</v>
      </c>
      <c r="M174" s="4">
        <f t="shared" si="20"/>
        <v>0.77705552400587452</v>
      </c>
      <c r="N174" s="4">
        <f t="shared" si="18"/>
        <v>0.13493369507892763</v>
      </c>
    </row>
    <row r="175" spans="1:14" x14ac:dyDescent="0.25">
      <c r="A175" s="4">
        <f t="shared" si="21"/>
        <v>2019</v>
      </c>
      <c r="G175" s="4">
        <f>carbondioxide!L275</f>
        <v>401.43325959241088</v>
      </c>
      <c r="H175" s="4">
        <f t="shared" si="15"/>
        <v>2.0237455391715202</v>
      </c>
      <c r="I175" s="4">
        <f t="shared" si="19"/>
        <v>0.79433564578711457</v>
      </c>
      <c r="J175" s="4">
        <f t="shared" si="16"/>
        <v>0.1385809428509828</v>
      </c>
      <c r="K175" s="4">
        <f>carbondioxide!S275</f>
        <v>401.4336668737572</v>
      </c>
      <c r="L175" s="4">
        <f t="shared" si="17"/>
        <v>2.0237509671076599</v>
      </c>
      <c r="M175" s="4">
        <f t="shared" si="20"/>
        <v>0.79433610726761295</v>
      </c>
      <c r="N175" s="4">
        <f t="shared" si="18"/>
        <v>0.1385809470672327</v>
      </c>
    </row>
    <row r="176" spans="1:14" x14ac:dyDescent="0.25">
      <c r="A176" s="4">
        <f t="shared" si="21"/>
        <v>2020</v>
      </c>
      <c r="G176" s="4">
        <f>carbondioxide!L276</f>
        <v>404.43821948212712</v>
      </c>
      <c r="H176" s="4">
        <f t="shared" si="15"/>
        <v>2.063644233537731</v>
      </c>
      <c r="I176" s="4">
        <f t="shared" si="19"/>
        <v>0.81189944044163043</v>
      </c>
      <c r="J176" s="4">
        <f t="shared" si="16"/>
        <v>0.14230562956366002</v>
      </c>
      <c r="K176" s="4">
        <f>carbondioxide!S276</f>
        <v>404.43861482872182</v>
      </c>
      <c r="L176" s="4">
        <f t="shared" si="17"/>
        <v>2.0636494632691105</v>
      </c>
      <c r="M176" s="4">
        <f t="shared" si="20"/>
        <v>0.81189999504182309</v>
      </c>
      <c r="N176" s="4">
        <f t="shared" si="18"/>
        <v>0.14230563637717086</v>
      </c>
    </row>
    <row r="177" spans="1:14" x14ac:dyDescent="0.25">
      <c r="A177" s="4">
        <f t="shared" si="21"/>
        <v>2021</v>
      </c>
      <c r="G177" s="4">
        <f>carbondioxide!L277</f>
        <v>407.50943158205075</v>
      </c>
      <c r="H177" s="4">
        <f t="shared" si="15"/>
        <v>2.1041174415722597</v>
      </c>
      <c r="I177" s="4">
        <f t="shared" si="19"/>
        <v>0.8297496730995122</v>
      </c>
      <c r="J177" s="4">
        <f t="shared" si="16"/>
        <v>0.1461089224094469</v>
      </c>
      <c r="K177" s="4">
        <f>carbondioxide!S277</f>
        <v>407.50981696347333</v>
      </c>
      <c r="L177" s="4">
        <f t="shared" si="17"/>
        <v>2.1041225010616258</v>
      </c>
      <c r="M177" s="4">
        <f t="shared" si="20"/>
        <v>0.82975031424175205</v>
      </c>
      <c r="N177" s="4">
        <f t="shared" si="18"/>
        <v>0.1461089323343861</v>
      </c>
    </row>
    <row r="178" spans="1:14" x14ac:dyDescent="0.25">
      <c r="A178" s="4">
        <f t="shared" si="21"/>
        <v>2022</v>
      </c>
      <c r="G178" s="4">
        <f>carbondioxide!L278</f>
        <v>410.64618251416357</v>
      </c>
      <c r="H178" s="4">
        <f t="shared" si="15"/>
        <v>2.1451406880618267</v>
      </c>
      <c r="I178" s="4">
        <f t="shared" si="19"/>
        <v>0.84788886849433587</v>
      </c>
      <c r="J178" s="4">
        <f t="shared" si="16"/>
        <v>0.14999200187336648</v>
      </c>
      <c r="K178" s="4">
        <f>carbondioxide!S278</f>
        <v>410.6465592431673</v>
      </c>
      <c r="L178" s="4">
        <f t="shared" si="17"/>
        <v>2.145145596178184</v>
      </c>
      <c r="M178" s="4">
        <f t="shared" si="20"/>
        <v>0.84788959021248012</v>
      </c>
      <c r="N178" s="4">
        <f t="shared" si="18"/>
        <v>0.14999201538361995</v>
      </c>
    </row>
    <row r="179" spans="1:14" x14ac:dyDescent="0.25">
      <c r="A179" s="4">
        <f t="shared" si="21"/>
        <v>2023</v>
      </c>
      <c r="G179" s="4">
        <f>carbondioxide!L279</f>
        <v>413.84772979569198</v>
      </c>
      <c r="H179" s="4">
        <f t="shared" si="15"/>
        <v>2.1866894825118224</v>
      </c>
      <c r="I179" s="4">
        <f t="shared" si="19"/>
        <v>0.86631896960560695</v>
      </c>
      <c r="J179" s="4">
        <f t="shared" si="16"/>
        <v>0.15395605607577359</v>
      </c>
      <c r="K179" s="4">
        <f>carbondioxide!S279</f>
        <v>413.84809878034309</v>
      </c>
      <c r="L179" s="4">
        <f t="shared" si="17"/>
        <v>2.1866942525440378</v>
      </c>
      <c r="M179" s="4">
        <f t="shared" si="20"/>
        <v>0.86631976640898689</v>
      </c>
      <c r="N179" s="4">
        <f t="shared" si="18"/>
        <v>0.15395607360864788</v>
      </c>
    </row>
    <row r="180" spans="1:14" x14ac:dyDescent="0.25">
      <c r="A180" s="4">
        <f t="shared" si="21"/>
        <v>2024</v>
      </c>
      <c r="G180" s="4">
        <f>carbondioxide!L280</f>
        <v>417.11330931228315</v>
      </c>
      <c r="H180" s="4">
        <f t="shared" si="15"/>
        <v>2.2287394452228702</v>
      </c>
      <c r="I180" s="4">
        <f t="shared" si="19"/>
        <v>0.88504135919593752</v>
      </c>
      <c r="J180" s="4">
        <f t="shared" si="16"/>
        <v>0.15800227742462306</v>
      </c>
      <c r="K180" s="4">
        <f>carbondioxide!S280</f>
        <v>417.1136712092441</v>
      </c>
      <c r="L180" s="4">
        <f t="shared" si="17"/>
        <v>2.2287440870021133</v>
      </c>
      <c r="M180" s="4">
        <f t="shared" si="20"/>
        <v>0.88504222598179849</v>
      </c>
      <c r="N180" s="4">
        <f t="shared" si="18"/>
        <v>0.15800229938375382</v>
      </c>
    </row>
    <row r="181" spans="1:14" x14ac:dyDescent="0.25">
      <c r="A181" s="4">
        <f t="shared" si="21"/>
        <v>2025</v>
      </c>
      <c r="G181" s="4">
        <f>carbondioxide!L281</f>
        <v>420.44213996743548</v>
      </c>
      <c r="H181" s="4">
        <f t="shared" si="15"/>
        <v>2.2712663914563396</v>
      </c>
      <c r="I181" s="4">
        <f t="shared" si="19"/>
        <v>0.90405688235629655</v>
      </c>
      <c r="J181" s="4">
        <f t="shared" si="16"/>
        <v>0.16213185940908412</v>
      </c>
      <c r="K181" s="4">
        <f>carbondioxide!S281</f>
        <v>420.44249527527052</v>
      </c>
      <c r="L181" s="4">
        <f t="shared" si="17"/>
        <v>2.2712709126399546</v>
      </c>
      <c r="M181" s="4">
        <f t="shared" si="20"/>
        <v>0.90405781435173571</v>
      </c>
      <c r="N181" s="4">
        <f t="shared" si="18"/>
        <v>0.16213188616683072</v>
      </c>
    </row>
    <row r="182" spans="1:14" x14ac:dyDescent="0.25">
      <c r="A182" s="4">
        <f t="shared" si="21"/>
        <v>2026</v>
      </c>
      <c r="G182" s="4">
        <f>carbondioxide!L282</f>
        <v>423.83342662031106</v>
      </c>
      <c r="H182" s="4">
        <f t="shared" si="15"/>
        <v>2.3142463896728782</v>
      </c>
      <c r="I182" s="4">
        <f t="shared" si="19"/>
        <v>0.92336586949017929</v>
      </c>
      <c r="J182" s="4">
        <f t="shared" si="16"/>
        <v>0.16634599353942428</v>
      </c>
      <c r="K182" s="4">
        <f>carbondioxide!S282</f>
        <v>423.83377573639382</v>
      </c>
      <c r="L182" s="4">
        <f t="shared" si="17"/>
        <v>2.3142507965227304</v>
      </c>
      <c r="M182" s="4">
        <f t="shared" si="20"/>
        <v>0.92336686221213626</v>
      </c>
      <c r="N182" s="4">
        <f t="shared" si="18"/>
        <v>0.16634602543892099</v>
      </c>
    </row>
    <row r="183" spans="1:14" x14ac:dyDescent="0.25">
      <c r="A183" s="4">
        <f t="shared" si="21"/>
        <v>2027</v>
      </c>
      <c r="G183" s="4">
        <f>carbondioxide!L283</f>
        <v>427.16304408724062</v>
      </c>
      <c r="H183" s="4">
        <f t="shared" si="15"/>
        <v>2.3561115323879616</v>
      </c>
      <c r="I183" s="4">
        <f t="shared" si="19"/>
        <v>0.94293617739329516</v>
      </c>
      <c r="J183" s="4">
        <f t="shared" si="16"/>
        <v>0.17064586643482457</v>
      </c>
      <c r="K183" s="4">
        <f>carbondioxide!S283</f>
        <v>427.16338734256755</v>
      </c>
      <c r="L183" s="4">
        <f t="shared" si="17"/>
        <v>2.3561158314847273</v>
      </c>
      <c r="M183" s="4">
        <f t="shared" si="20"/>
        <v>0.94293722664537949</v>
      </c>
      <c r="N183" s="4">
        <f t="shared" si="18"/>
        <v>0.17064590379179284</v>
      </c>
    </row>
    <row r="184" spans="1:14" x14ac:dyDescent="0.25">
      <c r="A184" s="4">
        <f t="shared" si="21"/>
        <v>2028</v>
      </c>
      <c r="G184" s="4">
        <f>carbondioxide!L284</f>
        <v>430.55769039637937</v>
      </c>
      <c r="H184" s="4">
        <f t="shared" si="15"/>
        <v>2.3984597043510298</v>
      </c>
      <c r="I184" s="4">
        <f t="shared" si="19"/>
        <v>0.96276982403774647</v>
      </c>
      <c r="J184" s="4">
        <f t="shared" si="16"/>
        <v>0.1750324754010687</v>
      </c>
      <c r="K184" s="4">
        <f>carbondioxide!S284</f>
        <v>430.55802807696523</v>
      </c>
      <c r="L184" s="4">
        <f t="shared" si="17"/>
        <v>2.3984639002821817</v>
      </c>
      <c r="M184" s="4">
        <f t="shared" si="20"/>
        <v>0.96277092585930146</v>
      </c>
      <c r="N184" s="4">
        <f t="shared" si="18"/>
        <v>0.17503251850560123</v>
      </c>
    </row>
    <row r="185" spans="1:14" x14ac:dyDescent="0.25">
      <c r="A185" s="4">
        <f t="shared" si="21"/>
        <v>2029</v>
      </c>
      <c r="G185" s="4">
        <f>carbondioxide!L285</f>
        <v>434.01522477783556</v>
      </c>
      <c r="H185" s="4">
        <f t="shared" si="15"/>
        <v>2.4412505603421391</v>
      </c>
      <c r="I185" s="4">
        <f t="shared" si="19"/>
        <v>0.98286793264991379</v>
      </c>
      <c r="J185" s="4">
        <f t="shared" si="16"/>
        <v>0.17950682354132502</v>
      </c>
      <c r="K185" s="4">
        <f>carbondioxide!S285</f>
        <v>434.01555713795483</v>
      </c>
      <c r="L185" s="4">
        <f t="shared" si="17"/>
        <v>2.441254657262836</v>
      </c>
      <c r="M185" s="4">
        <f t="shared" si="20"/>
        <v>0.98286908329909983</v>
      </c>
      <c r="N185" s="4">
        <f t="shared" si="18"/>
        <v>0.17950687265937024</v>
      </c>
    </row>
    <row r="186" spans="1:14" x14ac:dyDescent="0.25">
      <c r="A186" s="4">
        <f t="shared" si="21"/>
        <v>2030</v>
      </c>
      <c r="G186" s="4">
        <f>carbondioxide!L286</f>
        <v>437.53364790364714</v>
      </c>
      <c r="H186" s="4">
        <f t="shared" si="15"/>
        <v>2.4844464534725423</v>
      </c>
      <c r="I186" s="4">
        <f t="shared" si="19"/>
        <v>1.0032308171446356</v>
      </c>
      <c r="J186" s="4">
        <f t="shared" si="16"/>
        <v>0.18406991464106182</v>
      </c>
      <c r="K186" s="4">
        <f>carbondioxide!S286</f>
        <v>437.5339751741144</v>
      </c>
      <c r="L186" s="4">
        <f t="shared" si="17"/>
        <v>2.4844504552135587</v>
      </c>
      <c r="M186" s="4">
        <f t="shared" si="20"/>
        <v>1.0032320130843175</v>
      </c>
      <c r="N186" s="4">
        <f t="shared" si="18"/>
        <v>0.18406997001580391</v>
      </c>
    </row>
    <row r="187" spans="1:14" x14ac:dyDescent="0.25">
      <c r="A187" s="4">
        <f t="shared" si="21"/>
        <v>2031</v>
      </c>
      <c r="G187" s="4">
        <f>carbondioxide!L287</f>
        <v>441.1113939994251</v>
      </c>
      <c r="H187" s="4">
        <f t="shared" si="15"/>
        <v>2.5280159189291664</v>
      </c>
      <c r="I187" s="4">
        <f t="shared" si="19"/>
        <v>1.0238581368526789</v>
      </c>
      <c r="J187" s="4">
        <f t="shared" si="16"/>
        <v>0.18872274856728211</v>
      </c>
      <c r="K187" s="4">
        <f>carbondioxide!S287</f>
        <v>441.11171639285305</v>
      </c>
      <c r="L187" s="4">
        <f t="shared" si="17"/>
        <v>2.5280198290621461</v>
      </c>
      <c r="M187" s="4">
        <f t="shared" si="20"/>
        <v>1.0238593747381399</v>
      </c>
      <c r="N187" s="4">
        <f t="shared" si="18"/>
        <v>0.18872281042043307</v>
      </c>
    </row>
    <row r="188" spans="1:14" x14ac:dyDescent="0.25">
      <c r="A188" s="4">
        <f t="shared" si="21"/>
        <v>2032</v>
      </c>
      <c r="G188" s="4">
        <f>carbondioxide!L288</f>
        <v>444.74715720324014</v>
      </c>
      <c r="H188" s="4">
        <f t="shared" si="15"/>
        <v>2.5719313777395589</v>
      </c>
      <c r="I188" s="4">
        <f t="shared" si="19"/>
        <v>1.0447489985561111</v>
      </c>
      <c r="J188" s="4">
        <f t="shared" si="16"/>
        <v>0.19346631757274316</v>
      </c>
      <c r="K188" s="4">
        <f>carbondioxide!S288</f>
        <v>444.74747491744938</v>
      </c>
      <c r="L188" s="4">
        <f t="shared" si="17"/>
        <v>2.5719351996198898</v>
      </c>
      <c r="M188" s="4">
        <f t="shared" si="20"/>
        <v>1.0447502752240698</v>
      </c>
      <c r="N188" s="4">
        <f t="shared" si="18"/>
        <v>0.19346638610575764</v>
      </c>
    </row>
    <row r="189" spans="1:14" x14ac:dyDescent="0.25">
      <c r="A189" s="4">
        <f t="shared" si="21"/>
        <v>2033</v>
      </c>
      <c r="G189" s="4">
        <f>carbondioxide!L289</f>
        <v>448.43978783107752</v>
      </c>
      <c r="H189" s="4">
        <f t="shared" si="15"/>
        <v>2.6161677753324288</v>
      </c>
      <c r="I189" s="4">
        <f t="shared" si="19"/>
        <v>1.0659020269357371</v>
      </c>
      <c r="J189" s="4">
        <f t="shared" si="16"/>
        <v>0.19830160320072868</v>
      </c>
      <c r="K189" s="4">
        <f>carbondioxide!S289</f>
        <v>448.44010105137494</v>
      </c>
      <c r="L189" s="4">
        <f t="shared" si="17"/>
        <v>2.6161715121284304</v>
      </c>
      <c r="M189" s="4">
        <f t="shared" si="20"/>
        <v>1.06590333939434</v>
      </c>
      <c r="N189" s="4">
        <f t="shared" si="18"/>
        <v>0.19830167859594966</v>
      </c>
    </row>
    <row r="190" spans="1:14" x14ac:dyDescent="0.25">
      <c r="A190" s="4">
        <f t="shared" si="21"/>
        <v>2034</v>
      </c>
      <c r="G190" s="4">
        <f>carbondioxide!L290</f>
        <v>452.18822950182391</v>
      </c>
      <c r="H190" s="4">
        <f t="shared" si="15"/>
        <v>2.6607017635047585</v>
      </c>
      <c r="I190" s="4">
        <f t="shared" si="19"/>
        <v>1.0873154157308029</v>
      </c>
      <c r="J190" s="4">
        <f t="shared" si="16"/>
        <v>0.20322957360754351</v>
      </c>
      <c r="K190" s="4">
        <f>carbondioxide!S290</f>
        <v>452.18853840258123</v>
      </c>
      <c r="L190" s="4">
        <f t="shared" si="17"/>
        <v>2.6607054182183916</v>
      </c>
      <c r="M190" s="4">
        <f t="shared" si="20"/>
        <v>1.0873167611503844</v>
      </c>
      <c r="N190" s="4">
        <f t="shared" si="18"/>
        <v>0.20322965602928453</v>
      </c>
    </row>
    <row r="191" spans="1:14" x14ac:dyDescent="0.25">
      <c r="A191" s="4">
        <f t="shared" si="21"/>
        <v>2035</v>
      </c>
      <c r="G191" s="4">
        <f>carbondioxide!L291</f>
        <v>455.99148105631463</v>
      </c>
      <c r="H191" s="4">
        <f t="shared" si="15"/>
        <v>2.7055112093190363</v>
      </c>
      <c r="I191" s="4">
        <f t="shared" si="19"/>
        <v>1.1089869670209094</v>
      </c>
      <c r="J191" s="4">
        <f t="shared" si="16"/>
        <v>0.20825118119080363</v>
      </c>
      <c r="K191" s="4">
        <f>carbondioxide!S291</f>
        <v>455.99178580211219</v>
      </c>
      <c r="L191" s="4">
        <f t="shared" si="17"/>
        <v>2.7055147848013421</v>
      </c>
      <c r="M191" s="4">
        <f t="shared" si="20"/>
        <v>1.1089883427253844</v>
      </c>
      <c r="N191" s="4">
        <f t="shared" si="18"/>
        <v>0.20825127078637237</v>
      </c>
    </row>
    <row r="192" spans="1:14" x14ac:dyDescent="0.25">
      <c r="A192" s="4">
        <f t="shared" si="21"/>
        <v>2036</v>
      </c>
      <c r="G192" s="4">
        <f>carbondioxide!L292</f>
        <v>459.84857351849547</v>
      </c>
      <c r="H192" s="4">
        <f t="shared" si="15"/>
        <v>2.7505749004618325</v>
      </c>
      <c r="I192" s="4">
        <f t="shared" si="19"/>
        <v>1.1309141230928559</v>
      </c>
      <c r="J192" s="4">
        <f t="shared" si="16"/>
        <v>0.21336736045431864</v>
      </c>
      <c r="K192" s="4">
        <f>carbondioxide!S292</f>
        <v>459.84887426499108</v>
      </c>
      <c r="L192" s="4">
        <f t="shared" si="17"/>
        <v>2.750578399425009</v>
      </c>
      <c r="M192" s="4">
        <f t="shared" si="20"/>
        <v>1.1309155265516533</v>
      </c>
      <c r="N192" s="4">
        <f t="shared" si="18"/>
        <v>0.21336745735498597</v>
      </c>
    </row>
    <row r="193" spans="1:14" x14ac:dyDescent="0.25">
      <c r="A193" s="4">
        <f t="shared" si="21"/>
        <v>2037</v>
      </c>
      <c r="G193" s="4">
        <f>carbondioxide!L293</f>
        <v>463.7585561839681</v>
      </c>
      <c r="H193" s="4">
        <f t="shared" si="15"/>
        <v>2.7958723685133333</v>
      </c>
      <c r="I193" s="4">
        <f t="shared" si="19"/>
        <v>1.1530939935806537</v>
      </c>
      <c r="J193" s="4">
        <f t="shared" si="16"/>
        <v>0.21857902606610555</v>
      </c>
      <c r="K193" s="4">
        <f>carbondioxide!S293</f>
        <v>463.75885307859005</v>
      </c>
      <c r="L193" s="4">
        <f t="shared" si="17"/>
        <v>2.7958757935406413</v>
      </c>
      <c r="M193" s="4">
        <f t="shared" si="20"/>
        <v>1.1530954224011292</v>
      </c>
      <c r="N193" s="4">
        <f t="shared" si="18"/>
        <v>0.21857913038802304</v>
      </c>
    </row>
    <row r="194" spans="1:14" x14ac:dyDescent="0.25">
      <c r="A194" s="4">
        <f t="shared" si="21"/>
        <v>2038</v>
      </c>
      <c r="G194" s="4">
        <f>carbondioxide!L294</f>
        <v>467.72048824848929</v>
      </c>
      <c r="H194" s="4">
        <f t="shared" si="15"/>
        <v>2.8413837828512145</v>
      </c>
      <c r="I194" s="4">
        <f t="shared" si="19"/>
        <v>1.1755233794988698</v>
      </c>
      <c r="J194" s="4">
        <f t="shared" si="16"/>
        <v>0.22388707108158817</v>
      </c>
      <c r="K194" s="4">
        <f>carbondioxide!S294</f>
        <v>467.72078143101248</v>
      </c>
      <c r="L194" s="4">
        <f t="shared" si="17"/>
        <v>2.8413871364054146</v>
      </c>
      <c r="M194" s="4">
        <f t="shared" si="20"/>
        <v>1.1755248314191498</v>
      </c>
      <c r="N194" s="4">
        <f t="shared" si="18"/>
        <v>0.22388718292665749</v>
      </c>
    </row>
    <row r="195" spans="1:14" x14ac:dyDescent="0.25">
      <c r="A195" s="4">
        <f t="shared" si="21"/>
        <v>2039</v>
      </c>
      <c r="G195" s="4">
        <f>carbondioxide!L295</f>
        <v>471.73343380053996</v>
      </c>
      <c r="H195" s="4">
        <f t="shared" si="15"/>
        <v>2.8870898867471455</v>
      </c>
      <c r="I195" s="4">
        <f t="shared" si="19"/>
        <v>1.1981987951467918</v>
      </c>
      <c r="J195" s="4">
        <f t="shared" si="16"/>
        <v>0.22929236531339833</v>
      </c>
      <c r="K195" s="4">
        <f>carbondioxide!S295</f>
        <v>471.73372340358276</v>
      </c>
      <c r="L195" s="4">
        <f t="shared" si="17"/>
        <v>2.8870931711779115</v>
      </c>
      <c r="M195" s="4">
        <f t="shared" si="20"/>
        <v>1.1982002680290129</v>
      </c>
      <c r="N195" s="4">
        <f t="shared" si="18"/>
        <v>0.22929248477009484</v>
      </c>
    </row>
    <row r="196" spans="1:14" x14ac:dyDescent="0.25">
      <c r="A196" s="4">
        <f t="shared" si="21"/>
        <v>2040</v>
      </c>
      <c r="G196" s="4">
        <f>carbondioxide!L296</f>
        <v>475.79645885820605</v>
      </c>
      <c r="H196" s="4">
        <f t="shared" si="15"/>
        <v>2.9329719585557532</v>
      </c>
      <c r="I196" s="4">
        <f t="shared" si="19"/>
        <v>1.2211164884743817</v>
      </c>
      <c r="J196" s="4">
        <f t="shared" si="16"/>
        <v>0.23479575383485202</v>
      </c>
      <c r="K196" s="4">
        <f>carbondioxide!S296</f>
        <v>475.79674500767067</v>
      </c>
      <c r="L196" s="4">
        <f t="shared" si="17"/>
        <v>2.9329751761063401</v>
      </c>
      <c r="M196" s="4">
        <f t="shared" si="20"/>
        <v>1.2211179802982985</v>
      </c>
      <c r="N196" s="4">
        <f t="shared" si="18"/>
        <v>0.2347958809790055</v>
      </c>
    </row>
    <row r="197" spans="1:14" x14ac:dyDescent="0.25">
      <c r="A197" s="4">
        <f t="shared" si="21"/>
        <v>2041</v>
      </c>
      <c r="G197" s="4">
        <f>carbondioxide!L297</f>
        <v>479.90862964985854</v>
      </c>
      <c r="H197" s="4">
        <f t="shared" si="15"/>
        <v>2.9790117877240281</v>
      </c>
      <c r="I197" s="4">
        <f t="shared" si="19"/>
        <v>1.2442724602686688</v>
      </c>
      <c r="J197" s="4">
        <f t="shared" si="16"/>
        <v>0.24039805560760455</v>
      </c>
      <c r="K197" s="4">
        <f>carbondioxide!S297</f>
        <v>479.90891246532885</v>
      </c>
      <c r="L197" s="4">
        <f t="shared" si="17"/>
        <v>2.9790149405373487</v>
      </c>
      <c r="M197" s="4">
        <f t="shared" si="20"/>
        <v>1.2442739691256031</v>
      </c>
      <c r="N197" s="4">
        <f t="shared" si="18"/>
        <v>0.2403981905031391</v>
      </c>
    </row>
    <row r="198" spans="1:14" x14ac:dyDescent="0.25">
      <c r="A198" s="4">
        <f t="shared" si="21"/>
        <v>2042</v>
      </c>
      <c r="G198" s="4">
        <f>carbondioxide!L298</f>
        <v>484.06901165304453</v>
      </c>
      <c r="H198" s="4">
        <f t="shared" si="15"/>
        <v>3.0251916594591934</v>
      </c>
      <c r="I198" s="4">
        <f t="shared" si="19"/>
        <v>1.2676624823797182</v>
      </c>
      <c r="J198" s="4">
        <f t="shared" si="16"/>
        <v>0.24610006222607939</v>
      </c>
      <c r="K198" s="4">
        <f>carbondioxide!S298</f>
        <v>484.06929124815167</v>
      </c>
      <c r="L198" s="4">
        <f t="shared" si="17"/>
        <v>3.0251947495834433</v>
      </c>
      <c r="M198" s="4">
        <f t="shared" si="20"/>
        <v>1.2676640064668301</v>
      </c>
      <c r="N198" s="4">
        <f t="shared" si="18"/>
        <v>0.24610020492571469</v>
      </c>
    </row>
    <row r="199" spans="1:14" x14ac:dyDescent="0.25">
      <c r="A199" s="4">
        <f t="shared" si="21"/>
        <v>2043</v>
      </c>
      <c r="G199" s="4">
        <f>carbondioxide!L299</f>
        <v>488.27666909699633</v>
      </c>
      <c r="H199" s="4">
        <f t="shared" ref="H199:H262" si="22">H$3*LN(G199/G$3)</f>
        <v>3.0714943443664535</v>
      </c>
      <c r="I199" s="4">
        <f t="shared" si="19"/>
        <v>1.2912821151216383</v>
      </c>
      <c r="J199" s="4">
        <f t="shared" ref="J199:J262" si="23">J198+J$3*(I198-J198)</f>
        <v>0.25190253677255203</v>
      </c>
      <c r="K199" s="4">
        <f>carbondioxide!S299</f>
        <v>488.27694557975627</v>
      </c>
      <c r="L199" s="4">
        <f t="shared" ref="L199:L262" si="24">L$3*LN(K199/K$3)</f>
        <v>3.0714973737603204</v>
      </c>
      <c r="M199" s="4">
        <f t="shared" si="20"/>
        <v>1.2912836527364986</v>
      </c>
      <c r="N199" s="4">
        <f t="shared" ref="N199:N262" si="25">N198+N$3*(M198-N198)</f>
        <v>0.25190268731846821</v>
      </c>
    </row>
    <row r="200" spans="1:14" x14ac:dyDescent="0.25">
      <c r="A200" s="4">
        <f t="shared" si="21"/>
        <v>2044</v>
      </c>
      <c r="G200" s="4">
        <f>carbondioxide!L300</f>
        <v>492.53066474999218</v>
      </c>
      <c r="H200" s="4">
        <f t="shared" si="22"/>
        <v>3.1179030908558896</v>
      </c>
      <c r="I200" s="4">
        <f t="shared" ref="I200:I263" si="26">I199+I$3*(I$4*H200-I199)+I$5*(J199-I199)</f>
        <v>1.3151267239339963</v>
      </c>
      <c r="J200" s="4">
        <f t="shared" si="23"/>
        <v>0.25780621277757482</v>
      </c>
      <c r="K200" s="4">
        <f>carbondioxide!S300</f>
        <v>492.5309382231211</v>
      </c>
      <c r="L200" s="4">
        <f t="shared" si="24"/>
        <v>3.1179060613934384</v>
      </c>
      <c r="M200" s="4">
        <f t="shared" ref="M200:M263" si="27">M199+M$3*(M$4*L200-M199)+M$5*(N199-M199)</f>
        <v>1.3151282734694463</v>
      </c>
      <c r="N200" s="4">
        <f t="shared" si="25"/>
        <v>0.25780637120204264</v>
      </c>
    </row>
    <row r="201" spans="1:14" x14ac:dyDescent="0.25">
      <c r="A201" s="4">
        <f t="shared" si="21"/>
        <v>2045</v>
      </c>
      <c r="G201" s="4">
        <f>carbondioxide!L301</f>
        <v>496.83005988304433</v>
      </c>
      <c r="H201" s="4">
        <f t="shared" si="22"/>
        <v>3.1644016190125188</v>
      </c>
      <c r="I201" s="4">
        <f t="shared" si="26"/>
        <v>1.3391914953591222</v>
      </c>
      <c r="J201" s="4">
        <f t="shared" si="23"/>
        <v>0.26381179328094329</v>
      </c>
      <c r="K201" s="4">
        <f>carbondioxide!S301</f>
        <v>496.8303304442536</v>
      </c>
      <c r="L201" s="4">
        <f t="shared" si="24"/>
        <v>3.1644045324877537</v>
      </c>
      <c r="M201" s="4">
        <f t="shared" si="27"/>
        <v>1.3391930552983984</v>
      </c>
      <c r="N201" s="4">
        <f t="shared" si="25"/>
        <v>0.2638119596069215</v>
      </c>
    </row>
    <row r="202" spans="1:14" x14ac:dyDescent="0.25">
      <c r="A202" s="4">
        <f t="shared" si="21"/>
        <v>2046</v>
      </c>
      <c r="G202" s="4">
        <f>carbondioxide!L302</f>
        <v>501.17391434397734</v>
      </c>
      <c r="H202" s="4">
        <f t="shared" si="22"/>
        <v>3.2109741151610556</v>
      </c>
      <c r="I202" s="4">
        <f t="shared" si="26"/>
        <v>1.3634714523729812</v>
      </c>
      <c r="J202" s="4">
        <f t="shared" si="23"/>
        <v>0.26991994998874735</v>
      </c>
      <c r="K202" s="4">
        <f>carbondioxide!S302</f>
        <v>501.1741820862502</v>
      </c>
      <c r="L202" s="4">
        <f t="shared" si="24"/>
        <v>3.2109769732922078</v>
      </c>
      <c r="M202" s="4">
        <f t="shared" si="27"/>
        <v>1.3634730212850981</v>
      </c>
      <c r="N202" s="4">
        <f t="shared" si="25"/>
        <v>0.26992012423044909</v>
      </c>
    </row>
    <row r="203" spans="1:14" x14ac:dyDescent="0.25">
      <c r="A203" s="4">
        <f t="shared" si="21"/>
        <v>2047</v>
      </c>
      <c r="G203" s="4">
        <f>carbondioxide!L303</f>
        <v>505.5612867017731</v>
      </c>
      <c r="H203" s="4">
        <f t="shared" si="22"/>
        <v>3.2576052266795306</v>
      </c>
      <c r="I203" s="4">
        <f t="shared" si="26"/>
        <v>1.3879614690968067</v>
      </c>
      <c r="J203" s="4">
        <f t="shared" si="23"/>
        <v>0.27613132252228978</v>
      </c>
      <c r="K203" s="4">
        <f>carbondioxide!S303</f>
        <v>505.56155171362474</v>
      </c>
      <c r="L203" s="4">
        <f t="shared" si="24"/>
        <v>3.2576080311130822</v>
      </c>
      <c r="M203" s="4">
        <f t="shared" si="27"/>
        <v>1.3879630456321759</v>
      </c>
      <c r="N203" s="4">
        <f t="shared" si="25"/>
        <v>0.27613150468571951</v>
      </c>
    </row>
    <row r="204" spans="1:14" x14ac:dyDescent="0.25">
      <c r="A204" s="4">
        <f t="shared" si="21"/>
        <v>2048</v>
      </c>
      <c r="G204" s="4">
        <f>carbondioxide!L304</f>
        <v>509.99123443670652</v>
      </c>
      <c r="H204" s="4">
        <f t="shared" si="22"/>
        <v>3.3042800568092248</v>
      </c>
      <c r="I204" s="4">
        <f t="shared" si="26"/>
        <v>1.412656284910512</v>
      </c>
      <c r="J204" s="4">
        <f t="shared" si="23"/>
        <v>0.28244651775483304</v>
      </c>
      <c r="K204" s="4">
        <f>carbondioxide!S304</f>
        <v>509.99149680242971</v>
      </c>
      <c r="L204" s="4">
        <f t="shared" si="24"/>
        <v>3.3042828091237015</v>
      </c>
      <c r="M204" s="4">
        <f t="shared" si="27"/>
        <v>1.41265786779679</v>
      </c>
      <c r="N204" s="4">
        <f t="shared" si="25"/>
        <v>0.2824467078382954</v>
      </c>
    </row>
    <row r="205" spans="1:14" x14ac:dyDescent="0.25">
      <c r="A205" s="4">
        <f t="shared" si="21"/>
        <v>2049</v>
      </c>
      <c r="G205" s="4">
        <f>carbondioxide!L305</f>
        <v>514.46281416127204</v>
      </c>
      <c r="H205" s="4">
        <f t="shared" si="22"/>
        <v>3.350984159323807</v>
      </c>
      <c r="I205" s="4">
        <f t="shared" si="26"/>
        <v>1.4375505179853438</v>
      </c>
      <c r="J205" s="4">
        <f t="shared" si="23"/>
        <v>0.28886610923227729</v>
      </c>
      <c r="K205" s="4">
        <f>carbondioxide!S305</f>
        <v>514.46307396116754</v>
      </c>
      <c r="L205" s="4">
        <f t="shared" si="24"/>
        <v>3.3509868610333413</v>
      </c>
      <c r="M205" s="4">
        <f t="shared" si="27"/>
        <v>1.4375521060234948</v>
      </c>
      <c r="N205" s="4">
        <f t="shared" si="25"/>
        <v>0.28886630722685963</v>
      </c>
    </row>
    <row r="206" spans="1:14" x14ac:dyDescent="0.25">
      <c r="A206" s="4">
        <f t="shared" si="21"/>
        <v>2050</v>
      </c>
      <c r="G206" s="4">
        <f>carbondioxide!L306</f>
        <v>518.97508186263144</v>
      </c>
      <c r="H206" s="4">
        <f t="shared" si="22"/>
        <v>3.3977035329891683</v>
      </c>
      <c r="I206" s="4">
        <f t="shared" si="26"/>
        <v>1.462638678251218</v>
      </c>
      <c r="J206" s="4">
        <f t="shared" si="23"/>
        <v>0.29539063667399473</v>
      </c>
      <c r="K206" s="4">
        <f>carbondioxide!S306</f>
        <v>518.97533917322573</v>
      </c>
      <c r="L206" s="4">
        <f t="shared" si="24"/>
        <v>3.3977061855468462</v>
      </c>
      <c r="M206" s="4">
        <f t="shared" si="27"/>
        <v>1.4626402703117778</v>
      </c>
      <c r="N206" s="4">
        <f t="shared" si="25"/>
        <v>0.29539084256402454</v>
      </c>
    </row>
    <row r="207" spans="1:14" x14ac:dyDescent="0.25">
      <c r="A207" s="4">
        <f t="shared" si="21"/>
        <v>2051</v>
      </c>
      <c r="G207" s="4">
        <f>carbondioxide!L307</f>
        <v>523.5270931607854</v>
      </c>
      <c r="H207" s="4">
        <f t="shared" si="22"/>
        <v>3.4444246157859268</v>
      </c>
      <c r="I207" s="4">
        <f t="shared" si="26"/>
        <v>1.4879151798130545</v>
      </c>
      <c r="J207" s="4">
        <f t="shared" si="23"/>
        <v>0.30202060555015336</v>
      </c>
      <c r="K207" s="4">
        <f>carbondioxide!S307</f>
        <v>523.5273480550361</v>
      </c>
      <c r="L207" s="4">
        <f t="shared" si="24"/>
        <v>3.4444272205869533</v>
      </c>
      <c r="M207" s="4">
        <f t="shared" si="27"/>
        <v>1.4879167748325879</v>
      </c>
      <c r="N207" s="4">
        <f t="shared" si="25"/>
        <v>0.30202081931363178</v>
      </c>
    </row>
    <row r="208" spans="1:14" x14ac:dyDescent="0.25">
      <c r="A208" s="4">
        <f t="shared" si="21"/>
        <v>2052</v>
      </c>
      <c r="G208" s="4">
        <f>carbondioxide!L308</f>
        <v>528.11790357875861</v>
      </c>
      <c r="H208" s="4">
        <f t="shared" si="22"/>
        <v>3.4911342788901583</v>
      </c>
      <c r="I208" s="4">
        <f t="shared" si="26"/>
        <v>1.5133743528298438</v>
      </c>
      <c r="J208" s="4">
        <f t="shared" si="23"/>
        <v>0.30875648673196665</v>
      </c>
      <c r="K208" s="4">
        <f>carbondioxide!S308</f>
        <v>528.11815612624787</v>
      </c>
      <c r="L208" s="4">
        <f t="shared" si="24"/>
        <v>3.4911368372748215</v>
      </c>
      <c r="M208" s="4">
        <f t="shared" si="27"/>
        <v>1.5133759498075829</v>
      </c>
      <c r="N208" s="4">
        <f t="shared" si="25"/>
        <v>0.30875670834097946</v>
      </c>
    </row>
    <row r="209" spans="1:14" x14ac:dyDescent="0.25">
      <c r="A209" s="4">
        <f t="shared" si="21"/>
        <v>2053</v>
      </c>
      <c r="G209" s="4">
        <f>carbondioxide!L309</f>
        <v>532.74656882235149</v>
      </c>
      <c r="H209" s="4">
        <f t="shared" si="22"/>
        <v>3.5378198204212814</v>
      </c>
      <c r="I209" s="4">
        <f t="shared" si="26"/>
        <v>1.5390104548698778</v>
      </c>
      <c r="J209" s="4">
        <f t="shared" si="23"/>
        <v>0.31559871621140262</v>
      </c>
      <c r="K209" s="4">
        <f>carbondioxide!S309</f>
        <v>532.746819089469</v>
      </c>
      <c r="L209" s="4">
        <f t="shared" si="24"/>
        <v>3.5378223336777577</v>
      </c>
      <c r="M209" s="4">
        <f t="shared" si="27"/>
        <v>1.5390120528645324</v>
      </c>
      <c r="N209" s="4">
        <f t="shared" si="25"/>
        <v>0.31559894563250979</v>
      </c>
    </row>
    <row r="210" spans="1:14" x14ac:dyDescent="0.25">
      <c r="A210" s="4">
        <f t="shared" si="21"/>
        <v>2054</v>
      </c>
      <c r="G210" s="4">
        <f>carbondioxide!L310</f>
        <v>537.41214506776055</v>
      </c>
      <c r="H210" s="4">
        <f t="shared" si="22"/>
        <v>3.5844689589733583</v>
      </c>
      <c r="I210" s="4">
        <f t="shared" si="26"/>
        <v>1.5648176817554502</v>
      </c>
      <c r="J210" s="4">
        <f t="shared" si="23"/>
        <v>0.32254769488698276</v>
      </c>
      <c r="K210" s="4">
        <f>carbondioxide!S310</f>
        <v>537.41239311787513</v>
      </c>
      <c r="L210" s="4">
        <f t="shared" si="24"/>
        <v>3.5844714283403403</v>
      </c>
      <c r="M210" s="4">
        <f t="shared" si="27"/>
        <v>1.5648192798821803</v>
      </c>
      <c r="N210" s="4">
        <f t="shared" si="25"/>
        <v>0.32254793208158766</v>
      </c>
    </row>
    <row r="211" spans="1:14" x14ac:dyDescent="0.25">
      <c r="A211" s="4">
        <f t="shared" si="21"/>
        <v>2055</v>
      </c>
      <c r="G211" s="4">
        <f>carbondioxide!L311</f>
        <v>542.11368925582678</v>
      </c>
      <c r="H211" s="4">
        <f t="shared" si="22"/>
        <v>3.6310698269498145</v>
      </c>
      <c r="I211" s="4">
        <f t="shared" si="26"/>
        <v>1.5907901779102784</v>
      </c>
      <c r="J211" s="4">
        <f t="shared" si="23"/>
        <v>0.32960378841239568</v>
      </c>
      <c r="K211" s="4">
        <f>carbondioxide!S311</f>
        <v>542.11393514944973</v>
      </c>
      <c r="L211" s="4">
        <f t="shared" si="24"/>
        <v>3.6310722536189997</v>
      </c>
      <c r="M211" s="4">
        <f t="shared" si="27"/>
        <v>1.5907917753378211</v>
      </c>
      <c r="N211" s="4">
        <f t="shared" si="25"/>
        <v>0.32960403333709504</v>
      </c>
    </row>
    <row r="212" spans="1:14" x14ac:dyDescent="0.25">
      <c r="A212" s="4">
        <f t="shared" si="21"/>
        <v>2056</v>
      </c>
      <c r="G212" s="4">
        <f>carbondioxide!L312</f>
        <v>546.85025939193144</v>
      </c>
      <c r="H212" s="4">
        <f t="shared" si="22"/>
        <v>3.6776109637230663</v>
      </c>
      <c r="I212" s="4">
        <f t="shared" si="26"/>
        <v>1.6169220462228864</v>
      </c>
      <c r="J212" s="4">
        <f t="shared" si="23"/>
        <v>0.33676732710474366</v>
      </c>
      <c r="K212" s="4">
        <f>carbondioxide!S312</f>
        <v>546.85050318686945</v>
      </c>
      <c r="L212" s="4">
        <f t="shared" si="24"/>
        <v>3.6776133488414882</v>
      </c>
      <c r="M212" s="4">
        <f t="shared" si="27"/>
        <v>1.6169236421708291</v>
      </c>
      <c r="N212" s="4">
        <f t="shared" si="25"/>
        <v>0.33676757971165916</v>
      </c>
    </row>
    <row r="213" spans="1:14" x14ac:dyDescent="0.25">
      <c r="A213" s="4">
        <f t="shared" si="21"/>
        <v>2057</v>
      </c>
      <c r="G213" s="4">
        <f>carbondioxide!L313</f>
        <v>551.62091485072028</v>
      </c>
      <c r="H213" s="4">
        <f t="shared" si="22"/>
        <v>3.7240813086408959</v>
      </c>
      <c r="I213" s="4">
        <f t="shared" si="26"/>
        <v>1.6432073574391768</v>
      </c>
      <c r="J213" s="4">
        <f t="shared" si="23"/>
        <v>0.34403860590933472</v>
      </c>
      <c r="K213" s="4">
        <f>carbondioxide!S313</f>
        <v>551.62115660222048</v>
      </c>
      <c r="L213" s="4">
        <f t="shared" si="24"/>
        <v>3.7240836533131296</v>
      </c>
      <c r="M213" s="4">
        <f t="shared" si="27"/>
        <v>1.6432089511753671</v>
      </c>
      <c r="N213" s="4">
        <f t="shared" si="25"/>
        <v>0.34403886614642726</v>
      </c>
    </row>
    <row r="214" spans="1:14" x14ac:dyDescent="0.25">
      <c r="A214" s="4">
        <f t="shared" si="21"/>
        <v>2058</v>
      </c>
      <c r="G214" s="4">
        <f>carbondioxide!L314</f>
        <v>556.42471668492476</v>
      </c>
      <c r="H214" s="4">
        <f t="shared" si="22"/>
        <v>3.7704701939009215</v>
      </c>
      <c r="I214" s="4">
        <f t="shared" si="26"/>
        <v>1.6696401590974057</v>
      </c>
      <c r="J214" s="4">
        <f t="shared" si="23"/>
        <v>0.35141788441802424</v>
      </c>
      <c r="K214" s="4">
        <f>carbondioxide!S314</f>
        <v>556.42495644581118</v>
      </c>
      <c r="L214" s="4">
        <f t="shared" si="24"/>
        <v>3.7704724991911576</v>
      </c>
      <c r="M214" s="4">
        <f t="shared" si="27"/>
        <v>1.6696417499354934</v>
      </c>
      <c r="N214" s="4">
        <f t="shared" si="25"/>
        <v>0.35141815222939166</v>
      </c>
    </row>
    <row r="215" spans="1:14" x14ac:dyDescent="0.25">
      <c r="A215" s="4">
        <f t="shared" si="21"/>
        <v>2059</v>
      </c>
      <c r="G215" s="4">
        <f>carbondioxide!L315</f>
        <v>561.26072793760045</v>
      </c>
      <c r="H215" s="4">
        <f t="shared" si="22"/>
        <v>3.816767337313681</v>
      </c>
      <c r="I215" s="4">
        <f t="shared" si="26"/>
        <v>1.6962144840187412</v>
      </c>
      <c r="J215" s="4">
        <f t="shared" si="23"/>
        <v>0.35890538693820312</v>
      </c>
      <c r="K215" s="4">
        <f>carbondioxide!S315</f>
        <v>561.26096575840302</v>
      </c>
      <c r="L215" s="4">
        <f t="shared" si="24"/>
        <v>3.8167696042476762</v>
      </c>
      <c r="M215" s="4">
        <f t="shared" si="27"/>
        <v>1.6962160713158427</v>
      </c>
      <c r="N215" s="4">
        <f t="shared" si="25"/>
        <v>0.35890566226436232</v>
      </c>
    </row>
    <row r="216" spans="1:14" x14ac:dyDescent="0.25">
      <c r="A216" s="4">
        <f t="shared" si="21"/>
        <v>2060</v>
      </c>
      <c r="G216" s="4">
        <f>carbondioxide!L316</f>
        <v>566.12801395713711</v>
      </c>
      <c r="H216" s="4">
        <f t="shared" si="22"/>
        <v>3.8629628349737986</v>
      </c>
      <c r="I216" s="4">
        <f t="shared" si="26"/>
        <v>1.7229243583665304</v>
      </c>
      <c r="J216" s="4">
        <f t="shared" si="23"/>
        <v>0.36650130260962055</v>
      </c>
      <c r="K216" s="4">
        <f>carbondioxide!S316</f>
        <v>566.12824988621344</v>
      </c>
      <c r="L216" s="4">
        <f t="shared" si="24"/>
        <v>3.8629650645407243</v>
      </c>
      <c r="M216" s="4">
        <f t="shared" si="27"/>
        <v>1.7229259415210112</v>
      </c>
      <c r="N216" s="4">
        <f t="shared" si="25"/>
        <v>0.36650158538777472</v>
      </c>
    </row>
    <row r="217" spans="1:14" x14ac:dyDescent="0.25">
      <c r="A217" s="4">
        <f t="shared" si="21"/>
        <v>2061</v>
      </c>
      <c r="G217" s="4">
        <f>carbondioxide!L317</f>
        <v>571.02564271440497</v>
      </c>
      <c r="H217" s="4">
        <f t="shared" si="22"/>
        <v>3.9090471538575056</v>
      </c>
      <c r="I217" s="4">
        <f t="shared" si="26"/>
        <v>1.7497638092873282</v>
      </c>
      <c r="J217" s="4">
        <f t="shared" si="23"/>
        <v>0.37420578556631978</v>
      </c>
      <c r="K217" s="4">
        <f>carbondioxide!S317</f>
        <v>571.02587679805526</v>
      </c>
      <c r="L217" s="4">
        <f t="shared" si="24"/>
        <v>3.9090493470116803</v>
      </c>
      <c r="M217" s="4">
        <f t="shared" si="27"/>
        <v>1.7497653877366965</v>
      </c>
      <c r="N217" s="4">
        <f t="shared" si="25"/>
        <v>0.37420607573061149</v>
      </c>
    </row>
    <row r="218" spans="1:14" x14ac:dyDescent="0.25">
      <c r="A218" s="4">
        <f t="shared" si="21"/>
        <v>2062</v>
      </c>
      <c r="G218" s="4">
        <f>carbondioxide!L318</f>
        <v>575.95268512141922</v>
      </c>
      <c r="H218" s="4">
        <f t="shared" si="22"/>
        <v>3.955011124363621</v>
      </c>
      <c r="I218" s="4">
        <f t="shared" si="26"/>
        <v>1.7767268721466445</v>
      </c>
      <c r="J218" s="4">
        <f t="shared" si="23"/>
        <v>0.38201895514105511</v>
      </c>
      <c r="K218" s="4">
        <f>carbondioxide!S318</f>
        <v>575.95291740399443</v>
      </c>
      <c r="L218" s="4">
        <f t="shared" si="24"/>
        <v>3.9550132820261492</v>
      </c>
      <c r="M218" s="4">
        <f t="shared" si="27"/>
        <v>1.7767284453655492</v>
      </c>
      <c r="N218" s="4">
        <f t="shared" si="25"/>
        <v>0.38201925262280606</v>
      </c>
    </row>
    <row r="219" spans="1:14" x14ac:dyDescent="0.25">
      <c r="A219" s="4">
        <f t="shared" si="21"/>
        <v>2063</v>
      </c>
      <c r="G219" s="4">
        <f>carbondioxide!L319</f>
        <v>580.90821535090663</v>
      </c>
      <c r="H219" s="4">
        <f t="shared" si="22"/>
        <v>4.0008459328138999</v>
      </c>
      <c r="I219" s="4">
        <f t="shared" si="26"/>
        <v>1.8038075973722436</v>
      </c>
      <c r="J219" s="4">
        <f t="shared" si="23"/>
        <v>0.38994089610964683</v>
      </c>
      <c r="K219" s="4">
        <f>carbondioxide!S319</f>
        <v>580.90844587491142</v>
      </c>
      <c r="L219" s="4">
        <f t="shared" si="24"/>
        <v>4.0008480558742194</v>
      </c>
      <c r="M219" s="4">
        <f t="shared" si="27"/>
        <v>1.8038091648705734</v>
      </c>
      <c r="N219" s="4">
        <f t="shared" si="25"/>
        <v>0.38994120083758482</v>
      </c>
    </row>
    <row r="220" spans="1:14" x14ac:dyDescent="0.25">
      <c r="A220" s="4">
        <f t="shared" si="21"/>
        <v>2064</v>
      </c>
      <c r="G220" s="4">
        <f>carbondioxide!L320</f>
        <v>585.89131115617079</v>
      </c>
      <c r="H220" s="4">
        <f t="shared" si="22"/>
        <v>4.046543113927525</v>
      </c>
      <c r="I220" s="4">
        <f t="shared" si="26"/>
        <v>1.8310000569177045</v>
      </c>
      <c r="J220" s="4">
        <f t="shared" si="23"/>
        <v>0.39797165897281839</v>
      </c>
      <c r="K220" s="4">
        <f>carbondioxide!S320</f>
        <v>585.89153996235927</v>
      </c>
      <c r="L220" s="4">
        <f t="shared" si="24"/>
        <v>4.0465452032448548</v>
      </c>
      <c r="M220" s="4">
        <f t="shared" si="27"/>
        <v>1.8310016182387805</v>
      </c>
      <c r="N220" s="4">
        <f t="shared" si="25"/>
        <v>0.39797197087329222</v>
      </c>
    </row>
    <row r="221" spans="1:14" x14ac:dyDescent="0.25">
      <c r="A221" s="4">
        <f t="shared" si="21"/>
        <v>2065</v>
      </c>
      <c r="G221" s="4">
        <f>carbondioxide!L321</f>
        <v>590.90105419065253</v>
      </c>
      <c r="H221" s="4">
        <f t="shared" si="22"/>
        <v>4.0920945432833697</v>
      </c>
      <c r="I221" s="4">
        <f t="shared" si="26"/>
        <v>1.8582983503587829</v>
      </c>
      <c r="J221" s="4">
        <f t="shared" si="23"/>
        <v>0.40611126027314537</v>
      </c>
      <c r="K221" s="4">
        <f>carbondioxide!S321</f>
        <v>590.90128131812037</v>
      </c>
      <c r="L221" s="4">
        <f t="shared" si="24"/>
        <v>4.0920965996880927</v>
      </c>
      <c r="M221" s="4">
        <f t="shared" si="27"/>
        <v>1.8582999050776414</v>
      </c>
      <c r="N221" s="4">
        <f t="shared" si="25"/>
        <v>0.4061115792703282</v>
      </c>
    </row>
    <row r="222" spans="1:14" x14ac:dyDescent="0.25">
      <c r="A222" s="4">
        <f t="shared" si="21"/>
        <v>2066</v>
      </c>
      <c r="G222" s="4">
        <f>carbondioxide!L322</f>
        <v>595.93653032659995</v>
      </c>
      <c r="H222" s="4">
        <f t="shared" si="22"/>
        <v>4.1374924297826956</v>
      </c>
      <c r="I222" s="4">
        <f t="shared" si="26"/>
        <v>1.885696610634958</v>
      </c>
      <c r="J222" s="4">
        <f t="shared" si="23"/>
        <v>0.41435968294483178</v>
      </c>
      <c r="K222" s="4">
        <f>carbondioxide!S322</f>
        <v>595.93675581287016</v>
      </c>
      <c r="L222" s="4">
        <f t="shared" si="24"/>
        <v>4.1374944540776601</v>
      </c>
      <c r="M222" s="4">
        <f t="shared" si="27"/>
        <v>1.8856981583567178</v>
      </c>
      <c r="N222" s="4">
        <f t="shared" si="25"/>
        <v>0.41436000896091374</v>
      </c>
    </row>
    <row r="223" spans="1:14" x14ac:dyDescent="0.25">
      <c r="A223" s="4">
        <f t="shared" si="21"/>
        <v>2067</v>
      </c>
      <c r="G223" s="4">
        <f>carbondioxide!L323</f>
        <v>600.99682997226137</v>
      </c>
      <c r="H223" s="4">
        <f t="shared" si="22"/>
        <v>4.1827293081238599</v>
      </c>
      <c r="I223" s="4">
        <f t="shared" si="26"/>
        <v>1.9131890094483539</v>
      </c>
      <c r="J223" s="4">
        <f t="shared" si="23"/>
        <v>0.42271687669411168</v>
      </c>
      <c r="K223" s="4">
        <f>carbondioxide!S323</f>
        <v>600.9970538533654</v>
      </c>
      <c r="L223" s="4">
        <f t="shared" si="24"/>
        <v>4.1827313010855933</v>
      </c>
      <c r="M223" s="4">
        <f t="shared" si="27"/>
        <v>1.913190549806665</v>
      </c>
      <c r="N223" s="4">
        <f t="shared" si="25"/>
        <v>0.4227172096494819</v>
      </c>
    </row>
    <row r="224" spans="1:14" x14ac:dyDescent="0.25">
      <c r="A224" s="4">
        <f t="shared" si="21"/>
        <v>2068</v>
      </c>
      <c r="G224" s="4">
        <f>carbondioxide!L324</f>
        <v>606.08104838703412</v>
      </c>
      <c r="H224" s="4">
        <f t="shared" si="22"/>
        <v>4.2277980312997174</v>
      </c>
      <c r="I224" s="4">
        <f t="shared" si="26"/>
        <v>1.9407697623320326</v>
      </c>
      <c r="J224" s="4">
        <f t="shared" si="23"/>
        <v>0.43118275840815579</v>
      </c>
      <c r="K224" s="4">
        <f>carbondioxide!S324</f>
        <v>606.08127069758916</v>
      </c>
      <c r="L224" s="4">
        <f t="shared" si="24"/>
        <v>4.2277999936795911</v>
      </c>
      <c r="M224" s="4">
        <f t="shared" si="27"/>
        <v>1.9407712949875999</v>
      </c>
      <c r="N224" s="4">
        <f t="shared" si="25"/>
        <v>0.43118309822157469</v>
      </c>
    </row>
    <row r="225" spans="1:14" x14ac:dyDescent="0.25">
      <c r="A225" s="4">
        <f t="shared" si="21"/>
        <v>2069</v>
      </c>
      <c r="G225" s="4">
        <f>carbondioxide!L325</f>
        <v>611.18828599401286</v>
      </c>
      <c r="H225" s="4">
        <f t="shared" si="22"/>
        <v>4.2726917631275532</v>
      </c>
      <c r="I225" s="4">
        <f t="shared" si="26"/>
        <v>1.968433133399446</v>
      </c>
      <c r="J225" s="4">
        <f t="shared" si="23"/>
        <v>0.43975721259044342</v>
      </c>
      <c r="K225" s="4">
        <f>carbondioxide!S325</f>
        <v>611.18850676729403</v>
      </c>
      <c r="L225" s="4">
        <f t="shared" si="24"/>
        <v>4.2726936956528787</v>
      </c>
      <c r="M225" s="4">
        <f t="shared" si="27"/>
        <v>1.9684346580386285</v>
      </c>
      <c r="N225" s="4">
        <f t="shared" si="25"/>
        <v>0.43975755917920573</v>
      </c>
    </row>
    <row r="226" spans="1:14" x14ac:dyDescent="0.25">
      <c r="A226" s="4">
        <f t="shared" si="21"/>
        <v>2070</v>
      </c>
      <c r="G226" s="4">
        <f>carbondioxide!L326</f>
        <v>616.31764868939331</v>
      </c>
      <c r="H226" s="4">
        <f t="shared" si="22"/>
        <v>4.3174039708204868</v>
      </c>
      <c r="I226" s="4">
        <f t="shared" si="26"/>
        <v>1.9961734397866195</v>
      </c>
      <c r="J226" s="4">
        <f t="shared" si="23"/>
        <v>0.44844009182063854</v>
      </c>
      <c r="K226" s="4">
        <f>carbondioxide!S326</f>
        <v>616.31786795740231</v>
      </c>
      <c r="L226" s="4">
        <f t="shared" si="24"/>
        <v>4.3174058741955434</v>
      </c>
      <c r="M226" s="4">
        <f t="shared" si="27"/>
        <v>1.9961749561200948</v>
      </c>
      <c r="N226" s="4">
        <f t="shared" si="25"/>
        <v>0.44844044510072723</v>
      </c>
    </row>
    <row r="227" spans="1:14" x14ac:dyDescent="0.25">
      <c r="A227" s="4">
        <f t="shared" si="21"/>
        <v>2071</v>
      </c>
      <c r="G227" s="4">
        <f>carbondioxide!L327</f>
        <v>621.4682481482057</v>
      </c>
      <c r="H227" s="4">
        <f t="shared" si="22"/>
        <v>4.3619284176085609</v>
      </c>
      <c r="I227" s="4">
        <f t="shared" si="26"/>
        <v>2.0239850557984056</v>
      </c>
      <c r="J227" s="4">
        <f t="shared" si="23"/>
        <v>0.45723121723708532</v>
      </c>
      <c r="K227" s="4">
        <f>carbondioxide!S327</f>
        <v>621.46846594173519</v>
      </c>
      <c r="L227" s="4">
        <f t="shared" si="24"/>
        <v>4.3619302925155772</v>
      </c>
      <c r="M227" s="4">
        <f t="shared" si="27"/>
        <v>2.0239865635599021</v>
      </c>
      <c r="N227" s="4">
        <f t="shared" si="25"/>
        <v>0.45723157712331725</v>
      </c>
    </row>
    <row r="228" spans="1:14" x14ac:dyDescent="0.25">
      <c r="A228" s="4">
        <f t="shared" si="21"/>
        <v>2072</v>
      </c>
      <c r="G228" s="4">
        <f>carbondioxide!L328</f>
        <v>626.6392021258697</v>
      </c>
      <c r="H228" s="4">
        <f t="shared" si="22"/>
        <v>4.4062591554170103</v>
      </c>
      <c r="I228" s="4">
        <f t="shared" si="26"/>
        <v>2.0518624167699229</v>
      </c>
      <c r="J228" s="4">
        <f t="shared" si="23"/>
        <v>0.46613037904011362</v>
      </c>
      <c r="K228" s="4">
        <f>carbondioxide!S328</f>
        <v>626.63941847456499</v>
      </c>
      <c r="L228" s="4">
        <f t="shared" si="24"/>
        <v>4.4062610025170894</v>
      </c>
      <c r="M228" s="4">
        <f t="shared" si="27"/>
        <v>2.0518639157150136</v>
      </c>
      <c r="N228" s="4">
        <f t="shared" si="25"/>
        <v>0.46613074544627703</v>
      </c>
    </row>
    <row r="229" spans="1:14" x14ac:dyDescent="0.25">
      <c r="A229" s="4">
        <f t="shared" si="21"/>
        <v>2073</v>
      </c>
      <c r="G229" s="4">
        <f>carbondioxide!L329</f>
        <v>631.82963475508177</v>
      </c>
      <c r="H229" s="4">
        <f t="shared" si="22"/>
        <v>4.4503905176085023</v>
      </c>
      <c r="I229" s="4">
        <f t="shared" si="26"/>
        <v>2.079800022654049</v>
      </c>
      <c r="J229" s="4">
        <f t="shared" si="23"/>
        <v>0.47513733701441896</v>
      </c>
      <c r="K229" s="4">
        <f>carbondioxide!S329</f>
        <v>631.8298496874977</v>
      </c>
      <c r="L229" s="4">
        <f t="shared" si="24"/>
        <v>4.4503923375424943</v>
      </c>
      <c r="M229" s="4">
        <f t="shared" si="27"/>
        <v>2.0798015125590039</v>
      </c>
      <c r="N229" s="4">
        <f t="shared" si="25"/>
        <v>0.47513770985340348</v>
      </c>
    </row>
    <row r="230" spans="1:14" x14ac:dyDescent="0.25">
      <c r="A230" s="4">
        <f t="shared" si="21"/>
        <v>2074</v>
      </c>
      <c r="G230" s="4">
        <f>carbondioxide!L330</f>
        <v>637.03867683756221</v>
      </c>
      <c r="H230" s="4">
        <f t="shared" si="22"/>
        <v>4.4943171117955147</v>
      </c>
      <c r="I230" s="4">
        <f t="shared" si="26"/>
        <v>2.1077924413455991</v>
      </c>
      <c r="J230" s="4">
        <f t="shared" si="23"/>
        <v>0.48425182106885206</v>
      </c>
      <c r="K230" s="4">
        <f>carbondioxide!S330</f>
        <v>637.03889038121827</v>
      </c>
      <c r="L230" s="4">
        <f t="shared" si="24"/>
        <v>4.4943189051848487</v>
      </c>
      <c r="M230" s="4">
        <f t="shared" si="27"/>
        <v>2.107793922006294</v>
      </c>
      <c r="N230" s="4">
        <f t="shared" si="25"/>
        <v>0.48425220025277127</v>
      </c>
    </row>
    <row r="231" spans="1:14" x14ac:dyDescent="0.25">
      <c r="A231" s="4">
        <f t="shared" si="21"/>
        <v>2075</v>
      </c>
      <c r="G231" s="4">
        <f>carbondioxide!L331</f>
        <v>642.2654661302156</v>
      </c>
      <c r="H231" s="4">
        <f t="shared" si="22"/>
        <v>4.5380338127284539</v>
      </c>
      <c r="I231" s="4">
        <f t="shared" si="26"/>
        <v>2.1358343117525656</v>
      </c>
      <c r="J231" s="4">
        <f t="shared" si="23"/>
        <v>0.49347353179202397</v>
      </c>
      <c r="K231" s="4">
        <f>carbondioxide!S331</f>
        <v>642.26567831164743</v>
      </c>
      <c r="L231" s="4">
        <f t="shared" si="24"/>
        <v>4.5380355801759231</v>
      </c>
      <c r="M231" s="4">
        <f t="shared" si="27"/>
        <v>2.1358357829834436</v>
      </c>
      <c r="N231" s="4">
        <f t="shared" si="25"/>
        <v>0.49347391723233131</v>
      </c>
    </row>
    <row r="232" spans="1:14" x14ac:dyDescent="0.25">
      <c r="A232" s="4">
        <f t="shared" si="21"/>
        <v>2076</v>
      </c>
      <c r="G232" s="4">
        <f>carbondioxide!L332</f>
        <v>647.50914762527759</v>
      </c>
      <c r="H232" s="4">
        <f t="shared" si="22"/>
        <v>4.5815357552645475</v>
      </c>
      <c r="I232" s="4">
        <f t="shared" si="26"/>
        <v>2.1639203466245571</v>
      </c>
      <c r="J232" s="4">
        <f t="shared" si="23"/>
        <v>0.50280214102219989</v>
      </c>
      <c r="K232" s="4">
        <f>carbondioxide!S332</f>
        <v>647.50935847008577</v>
      </c>
      <c r="L232" s="4">
        <f t="shared" si="24"/>
        <v>4.5815374973550558</v>
      </c>
      <c r="M232" s="4">
        <f t="shared" si="27"/>
        <v>2.1639218082576406</v>
      </c>
      <c r="N232" s="4">
        <f t="shared" si="25"/>
        <v>0.50280253262979757</v>
      </c>
    </row>
    <row r="233" spans="1:14" x14ac:dyDescent="0.25">
      <c r="A233" s="4">
        <f t="shared" si="21"/>
        <v>2077</v>
      </c>
      <c r="G233" s="4">
        <f>carbondioxide!L333</f>
        <v>652.76887382404107</v>
      </c>
      <c r="H233" s="4">
        <f t="shared" si="22"/>
        <v>4.6248183274220231</v>
      </c>
      <c r="I233" s="4">
        <f t="shared" si="26"/>
        <v>2.1920453351483116</v>
      </c>
      <c r="J233" s="4">
        <f t="shared" si="23"/>
        <v>0.51223729243002125</v>
      </c>
      <c r="K233" s="4">
        <f>carbondioxide!S333</f>
        <v>652.76908335693645</v>
      </c>
      <c r="L233" s="4">
        <f t="shared" si="24"/>
        <v>4.6248200447232843</v>
      </c>
      <c r="M233" s="4">
        <f t="shared" si="27"/>
        <v>2.1920467870322629</v>
      </c>
      <c r="N233" s="4">
        <f t="shared" si="25"/>
        <v>0.51223769011536369</v>
      </c>
    </row>
    <row r="234" spans="1:14" x14ac:dyDescent="0.25">
      <c r="A234" s="4">
        <f t="shared" ref="A234:A297" si="28">1+A233</f>
        <v>2078</v>
      </c>
      <c r="G234" s="4">
        <f>carbondioxide!L334</f>
        <v>658.04380500378329</v>
      </c>
      <c r="H234" s="4">
        <f t="shared" si="22"/>
        <v>4.6678771635236451</v>
      </c>
      <c r="I234" s="4">
        <f t="shared" si="26"/>
        <v>2.2202041453199097</v>
      </c>
      <c r="J234" s="4">
        <f t="shared" si="23"/>
        <v>0.52177860211266114</v>
      </c>
      <c r="K234" s="4">
        <f>carbondioxide!S334</f>
        <v>658.04401324863102</v>
      </c>
      <c r="L234" s="4">
        <f t="shared" si="24"/>
        <v>4.6678788565868583</v>
      </c>
      <c r="M234" s="4">
        <f t="shared" si="27"/>
        <v>2.2202055873191373</v>
      </c>
      <c r="N234" s="4">
        <f t="shared" si="25"/>
        <v>0.52177900578585168</v>
      </c>
    </row>
    <row r="235" spans="1:14" x14ac:dyDescent="0.25">
      <c r="A235" s="4">
        <f t="shared" si="28"/>
        <v>2079</v>
      </c>
      <c r="G235" s="4">
        <f>carbondioxide!L335</f>
        <v>663.33310947753375</v>
      </c>
      <c r="H235" s="4">
        <f t="shared" si="22"/>
        <v>4.7107081374331887</v>
      </c>
      <c r="I235" s="4">
        <f t="shared" si="26"/>
        <v>2.2483917261030695</v>
      </c>
      <c r="J235" s="4">
        <f t="shared" si="23"/>
        <v>0.53142565919807827</v>
      </c>
      <c r="K235" s="4">
        <f>carbondioxide!S335</f>
        <v>663.3333164573944</v>
      </c>
      <c r="L235" s="4">
        <f t="shared" si="24"/>
        <v>4.7107098067936741</v>
      </c>
      <c r="M235" s="4">
        <f t="shared" si="27"/>
        <v>2.2483931580968757</v>
      </c>
      <c r="N235" s="4">
        <f t="shared" si="25"/>
        <v>0.5314260687689607</v>
      </c>
    </row>
    <row r="236" spans="1:14" x14ac:dyDescent="0.25">
      <c r="A236" s="4">
        <f t="shared" si="28"/>
        <v>2080</v>
      </c>
      <c r="G236" s="4">
        <f>carbondioxide!L336</f>
        <v>668.6359638463523</v>
      </c>
      <c r="H236" s="4">
        <f t="shared" si="22"/>
        <v>4.7533073558880794</v>
      </c>
      <c r="I236" s="4">
        <f t="shared" si="26"/>
        <v>2.276603109382632</v>
      </c>
      <c r="J236" s="4">
        <f t="shared" si="23"/>
        <v>0.54117802645809865</v>
      </c>
      <c r="K236" s="4">
        <f>carbondioxide!S336</f>
        <v>668.63616958352031</v>
      </c>
      <c r="L236" s="4">
        <f t="shared" si="24"/>
        <v>4.7533090020658788</v>
      </c>
      <c r="M236" s="4">
        <f t="shared" si="27"/>
        <v>2.2766045312644057</v>
      </c>
      <c r="N236" s="4">
        <f t="shared" si="25"/>
        <v>0.54117844183634323</v>
      </c>
    </row>
    <row r="237" spans="1:14" x14ac:dyDescent="0.25">
      <c r="A237" s="4">
        <f t="shared" si="28"/>
        <v>2081</v>
      </c>
      <c r="G237" s="4">
        <f>carbondioxide!L337</f>
        <v>673.95155324380494</v>
      </c>
      <c r="H237" s="4">
        <f t="shared" si="22"/>
        <v>4.7956711519309856</v>
      </c>
      <c r="I237" s="4">
        <f t="shared" si="26"/>
        <v>2.3048334117221185</v>
      </c>
      <c r="J237" s="4">
        <f t="shared" si="23"/>
        <v>0.55103524092911005</v>
      </c>
      <c r="K237" s="4">
        <f>carbondioxide!S337</f>
        <v>673.95175775984558</v>
      </c>
      <c r="L237" s="4">
        <f t="shared" si="24"/>
        <v>4.7956727754314379</v>
      </c>
      <c r="M237" s="4">
        <f t="shared" si="27"/>
        <v>2.3048348233985627</v>
      </c>
      <c r="N237" s="4">
        <f t="shared" si="25"/>
        <v>0.55103566202429466</v>
      </c>
    </row>
    <row r="238" spans="1:14" x14ac:dyDescent="0.25">
      <c r="A238" s="4">
        <f t="shared" si="28"/>
        <v>2082</v>
      </c>
      <c r="G238" s="4">
        <f>carbondioxide!L338</f>
        <v>679.27907157235563</v>
      </c>
      <c r="H238" s="4">
        <f t="shared" si="22"/>
        <v>4.83779607844283</v>
      </c>
      <c r="I238" s="4">
        <f t="shared" si="26"/>
        <v>2.3330778359339686</v>
      </c>
      <c r="J238" s="4">
        <f t="shared" si="23"/>
        <v>0.56099681453921435</v>
      </c>
      <c r="K238" s="4">
        <f>carbondioxide!S338</f>
        <v>679.27927488813953</v>
      </c>
      <c r="L238" s="4">
        <f t="shared" si="24"/>
        <v>4.8377976797571165</v>
      </c>
      <c r="M238" s="4">
        <f t="shared" si="27"/>
        <v>2.3330792373243678</v>
      </c>
      <c r="N238" s="4">
        <f t="shared" si="25"/>
        <v>0.56099724126090045</v>
      </c>
    </row>
    <row r="239" spans="1:14" x14ac:dyDescent="0.25">
      <c r="A239" s="4">
        <f t="shared" si="28"/>
        <v>2083</v>
      </c>
      <c r="G239" s="4">
        <f>carbondioxide!L339</f>
        <v>684.61772173141094</v>
      </c>
      <c r="H239" s="4">
        <f t="shared" si="22"/>
        <v>4.8796789017793394</v>
      </c>
      <c r="I239" s="4">
        <f t="shared" si="26"/>
        <v>2.361331672470834</v>
      </c>
      <c r="J239" s="4">
        <f t="shared" si="23"/>
        <v>0.57106223474073659</v>
      </c>
      <c r="K239" s="4">
        <f>carbondioxide!S339</f>
        <v>684.61792386714683</v>
      </c>
      <c r="L239" s="4">
        <f t="shared" si="24"/>
        <v>4.879680481384999</v>
      </c>
      <c r="M239" s="4">
        <f t="shared" si="27"/>
        <v>2.3613330635063585</v>
      </c>
      <c r="N239" s="4">
        <f t="shared" si="25"/>
        <v>0.57106266699854091</v>
      </c>
    </row>
    <row r="240" spans="1:14" x14ac:dyDescent="0.25">
      <c r="A240" s="4">
        <f t="shared" si="28"/>
        <v>2084</v>
      </c>
      <c r="G240" s="4">
        <f>carbondioxide!L340</f>
        <v>689.96671583678472</v>
      </c>
      <c r="H240" s="4">
        <f t="shared" si="22"/>
        <v>4.9213165955129634</v>
      </c>
      <c r="I240" s="4">
        <f t="shared" si="26"/>
        <v>2.3895903006460517</v>
      </c>
      <c r="J240" s="4">
        <f t="shared" si="23"/>
        <v>0.58123096514704353</v>
      </c>
      <c r="K240" s="4">
        <f>carbondioxide!S340</f>
        <v>689.96691681205107</v>
      </c>
      <c r="L240" s="4">
        <f t="shared" si="24"/>
        <v>4.9213181538743944</v>
      </c>
      <c r="M240" s="4">
        <f t="shared" si="27"/>
        <v>2.3895916812690916</v>
      </c>
      <c r="N240" s="4">
        <f t="shared" si="25"/>
        <v>0.58123140285070529</v>
      </c>
    </row>
    <row r="241" spans="1:14" x14ac:dyDescent="0.25">
      <c r="A241" s="4">
        <f t="shared" si="28"/>
        <v>2085</v>
      </c>
      <c r="G241" s="4">
        <f>carbondioxide!L341</f>
        <v>695.32527543136848</v>
      </c>
      <c r="H241" s="4">
        <f t="shared" si="22"/>
        <v>4.9627063342816786</v>
      </c>
      <c r="I241" s="4">
        <f t="shared" si="26"/>
        <v>2.4178491896911698</v>
      </c>
      <c r="J241" s="4">
        <f t="shared" si="23"/>
        <v>0.59150244617267789</v>
      </c>
      <c r="K241" s="4">
        <f>carbondioxide!S341</f>
        <v>695.32547526514236</v>
      </c>
      <c r="L241" s="4">
        <f t="shared" si="24"/>
        <v>4.9627078718506041</v>
      </c>
      <c r="M241" s="4">
        <f t="shared" si="27"/>
        <v>2.4178505598547053</v>
      </c>
      <c r="N241" s="4">
        <f t="shared" si="25"/>
        <v>0.59150288923212169</v>
      </c>
    </row>
    <row r="242" spans="1:14" x14ac:dyDescent="0.25">
      <c r="A242" s="4">
        <f t="shared" si="28"/>
        <v>2086</v>
      </c>
      <c r="G242" s="4">
        <f>carbondioxide!L342</f>
        <v>700.69263168682312</v>
      </c>
      <c r="H242" s="4">
        <f t="shared" si="22"/>
        <v>5.0038454877459664</v>
      </c>
      <c r="I242" s="4">
        <f t="shared" si="26"/>
        <v>2.4461038996581732</v>
      </c>
      <c r="J242" s="4">
        <f t="shared" si="23"/>
        <v>0.60187609567586287</v>
      </c>
      <c r="K242" s="4">
        <f>carbondioxide!S342</f>
        <v>700.69283039750758</v>
      </c>
      <c r="L242" s="4">
        <f t="shared" si="24"/>
        <v>5.0038470049618793</v>
      </c>
      <c r="M242" s="4">
        <f t="shared" si="27"/>
        <v>2.4461052593251718</v>
      </c>
      <c r="N242" s="4">
        <f t="shared" si="25"/>
        <v>0.60187654400125801</v>
      </c>
    </row>
    <row r="243" spans="1:14" x14ac:dyDescent="0.25">
      <c r="A243" s="4">
        <f t="shared" si="28"/>
        <v>2087</v>
      </c>
      <c r="G243" s="4">
        <f>carbondioxide!L343</f>
        <v>706.06802559612356</v>
      </c>
      <c r="H243" s="4">
        <f t="shared" si="22"/>
        <v>5.0447316146549568</v>
      </c>
      <c r="I243" s="4">
        <f t="shared" si="26"/>
        <v>2.4743500821738014</v>
      </c>
      <c r="J243" s="4">
        <f t="shared" si="23"/>
        <v>0.61235130960248241</v>
      </c>
      <c r="K243" s="4">
        <f>carbondioxide!S343</f>
        <v>706.06822320157471</v>
      </c>
      <c r="L243" s="4">
        <f t="shared" si="24"/>
        <v>5.0447331119455541</v>
      </c>
      <c r="M243" s="4">
        <f t="shared" si="27"/>
        <v>2.4743514313166459</v>
      </c>
      <c r="N243" s="4">
        <f t="shared" si="25"/>
        <v>0.61235176310429784</v>
      </c>
    </row>
    <row r="244" spans="1:14" x14ac:dyDescent="0.25">
      <c r="A244" s="4">
        <f t="shared" si="28"/>
        <v>2088</v>
      </c>
      <c r="G244" s="4">
        <f>carbondioxide!L344</f>
        <v>711.45070815682243</v>
      </c>
      <c r="H244" s="4">
        <f t="shared" si="22"/>
        <v>5.0853624570225762</v>
      </c>
      <c r="I244" s="4">
        <f t="shared" si="26"/>
        <v>2.5025834810531307</v>
      </c>
      <c r="J244" s="4">
        <f t="shared" si="23"/>
        <v>0.62292746263068755</v>
      </c>
      <c r="K244" s="4">
        <f>carbondioxide!S344</f>
        <v>711.45090467437365</v>
      </c>
      <c r="L244" s="4">
        <f t="shared" si="24"/>
        <v>5.0853639348041595</v>
      </c>
      <c r="M244" s="4">
        <f t="shared" si="27"/>
        <v>2.5025848196530762</v>
      </c>
      <c r="N244" s="4">
        <f t="shared" si="25"/>
        <v>0.62292792121974394</v>
      </c>
    </row>
    <row r="245" spans="1:14" x14ac:dyDescent="0.25">
      <c r="A245" s="4">
        <f t="shared" si="28"/>
        <v>2089</v>
      </c>
      <c r="G245" s="4">
        <f>carbondioxide!L345</f>
        <v>716.8399405449079</v>
      </c>
      <c r="H245" s="4">
        <f t="shared" si="22"/>
        <v>5.1257359344142257</v>
      </c>
      <c r="I245" s="4">
        <f t="shared" si="26"/>
        <v>2.5307999327793542</v>
      </c>
      <c r="J245" s="4">
        <f t="shared" si="23"/>
        <v>0.63360390881532702</v>
      </c>
      <c r="K245" s="4">
        <f>carbondioxide!S345</f>
        <v>716.84013599139371</v>
      </c>
      <c r="L245" s="4">
        <f t="shared" si="24"/>
        <v>5.125737393092094</v>
      </c>
      <c r="M245" s="4">
        <f t="shared" si="27"/>
        <v>2.53080126082601</v>
      </c>
      <c r="N245" s="4">
        <f t="shared" si="25"/>
        <v>0.63360437240284528</v>
      </c>
    </row>
    <row r="246" spans="1:14" x14ac:dyDescent="0.25">
      <c r="A246" s="4">
        <f t="shared" si="28"/>
        <v>2090</v>
      </c>
      <c r="G246" s="4">
        <f>carbondioxide!L346</f>
        <v>722.23499427916818</v>
      </c>
      <c r="H246" s="4">
        <f t="shared" si="22"/>
        <v>5.165850138344446</v>
      </c>
      <c r="I246" s="4">
        <f t="shared" si="26"/>
        <v>2.5589953668564696</v>
      </c>
      <c r="J246" s="4">
        <f t="shared" si="23"/>
        <v>0.64437998223144266</v>
      </c>
      <c r="K246" s="4">
        <f>carbondioxide!S346</f>
        <v>722.23518867094629</v>
      </c>
      <c r="L246" s="4">
        <f t="shared" si="24"/>
        <v>5.1658515783132666</v>
      </c>
      <c r="M246" s="4">
        <f t="shared" si="27"/>
        <v>2.558996684347306</v>
      </c>
      <c r="N246" s="4">
        <f t="shared" si="25"/>
        <v>0.64438045072908889</v>
      </c>
    </row>
    <row r="247" spans="1:14" x14ac:dyDescent="0.25">
      <c r="A247" s="4">
        <f t="shared" si="28"/>
        <v>2091</v>
      </c>
      <c r="G247" s="4">
        <f>carbondioxide!L347</f>
        <v>727.63515137598301</v>
      </c>
      <c r="H247" s="4">
        <f t="shared" si="22"/>
        <v>5.2057033267857165</v>
      </c>
      <c r="I247" s="4">
        <f t="shared" si="26"/>
        <v>2.5871658060413605</v>
      </c>
      <c r="J247" s="4">
        <f t="shared" si="23"/>
        <v>0.65525499761611283</v>
      </c>
      <c r="K247" s="4">
        <f>carbondioxide!S347</f>
        <v>727.63534472895549</v>
      </c>
      <c r="L247" s="4">
        <f t="shared" si="24"/>
        <v>5.205704748429878</v>
      </c>
      <c r="M247" s="4">
        <f t="shared" si="27"/>
        <v>2.5871671129812395</v>
      </c>
      <c r="N247" s="4">
        <f t="shared" si="25"/>
        <v>0.65525547093604042</v>
      </c>
    </row>
    <row r="248" spans="1:14" x14ac:dyDescent="0.25">
      <c r="A248" s="4">
        <f t="shared" si="28"/>
        <v>2092</v>
      </c>
      <c r="G248" s="4">
        <f>carbondioxide!L348</f>
        <v>733.03970449449389</v>
      </c>
      <c r="H248" s="4">
        <f t="shared" si="22"/>
        <v>5.2452939187884615</v>
      </c>
      <c r="I248" s="4">
        <f t="shared" si="26"/>
        <v>2.6153073664615403</v>
      </c>
      <c r="J248" s="4">
        <f t="shared" si="23"/>
        <v>0.66622825100796823</v>
      </c>
      <c r="K248" s="4">
        <f>carbondioxide!S348</f>
        <v>733.0398968241268</v>
      </c>
      <c r="L248" s="4">
        <f t="shared" si="24"/>
        <v>5.2452953224824146</v>
      </c>
      <c r="M248" s="4">
        <f t="shared" si="27"/>
        <v>2.6153086628622706</v>
      </c>
      <c r="N248" s="4">
        <f t="shared" si="25"/>
        <v>0.66622872906285713</v>
      </c>
    </row>
    <row r="249" spans="1:14" x14ac:dyDescent="0.25">
      <c r="A249" s="4">
        <f t="shared" si="28"/>
        <v>2093</v>
      </c>
      <c r="G249" s="4">
        <f>carbondioxide!L349</f>
        <v>738.44795707212052</v>
      </c>
      <c r="H249" s="4">
        <f t="shared" si="22"/>
        <v>5.2846204892121387</v>
      </c>
      <c r="I249" s="4">
        <f t="shared" si="26"/>
        <v>2.6434162576246143</v>
      </c>
      <c r="J249" s="4">
        <f t="shared" si="23"/>
        <v>0.67729902038374457</v>
      </c>
      <c r="K249" s="4">
        <f>carbondioxide!S349</f>
        <v>738.44814839346373</v>
      </c>
      <c r="L249" s="4">
        <f t="shared" si="24"/>
        <v>5.2846218753207239</v>
      </c>
      <c r="M249" s="4">
        <f t="shared" si="27"/>
        <v>2.6434175435045266</v>
      </c>
      <c r="N249" s="4">
        <f t="shared" si="25"/>
        <v>0.67729950308683784</v>
      </c>
    </row>
    <row r="250" spans="1:14" x14ac:dyDescent="0.25">
      <c r="A250" s="4">
        <f t="shared" si="28"/>
        <v>2094</v>
      </c>
      <c r="G250" s="4">
        <f>carbondioxide!L350</f>
        <v>743.85922345041251</v>
      </c>
      <c r="H250" s="4">
        <f t="shared" si="22"/>
        <v>5.3236817635671621</v>
      </c>
      <c r="I250" s="4">
        <f t="shared" si="26"/>
        <v>2.671488782325302</v>
      </c>
      <c r="J250" s="4">
        <f t="shared" si="23"/>
        <v>0.68846656629127267</v>
      </c>
      <c r="K250" s="4">
        <f>carbondioxide!S350</f>
        <v>743.8594137781165</v>
      </c>
      <c r="L250" s="4">
        <f t="shared" si="24"/>
        <v>5.3236831324459164</v>
      </c>
      <c r="M250" s="4">
        <f t="shared" si="27"/>
        <v>2.6714900577088447</v>
      </c>
      <c r="N250" s="4">
        <f t="shared" si="25"/>
        <v>0.68846705355641036</v>
      </c>
    </row>
    <row r="251" spans="1:14" x14ac:dyDescent="0.25">
      <c r="A251" s="4">
        <f t="shared" si="28"/>
        <v>2095</v>
      </c>
      <c r="G251" s="4">
        <f>carbondioxide!L351</f>
        <v>749.27282899124202</v>
      </c>
      <c r="H251" s="4">
        <f t="shared" si="22"/>
        <v>5.3624766129672512</v>
      </c>
      <c r="I251" s="4">
        <f t="shared" si="26"/>
        <v>2.6995213364556592</v>
      </c>
      <c r="J251" s="4">
        <f t="shared" si="23"/>
        <v>0.69973013247834592</v>
      </c>
      <c r="K251" s="4">
        <f>carbondioxide!S351</f>
        <v>749.2730183395754</v>
      </c>
      <c r="L251" s="4">
        <f t="shared" si="24"/>
        <v>5.362477964962701</v>
      </c>
      <c r="M251" s="4">
        <f t="shared" si="27"/>
        <v>2.6995226013730167</v>
      </c>
      <c r="N251" s="4">
        <f t="shared" si="25"/>
        <v>0.69973062421999621</v>
      </c>
    </row>
    <row r="252" spans="1:14" x14ac:dyDescent="0.25">
      <c r="A252" s="4">
        <f t="shared" si="28"/>
        <v>2096</v>
      </c>
      <c r="G252" s="4">
        <f>carbondioxide!L352</f>
        <v>754.68811018336623</v>
      </c>
      <c r="H252" s="4">
        <f t="shared" si="22"/>
        <v>5.4010040491917097</v>
      </c>
      <c r="I252" s="4">
        <f t="shared" si="26"/>
        <v>2.7275104087239428</v>
      </c>
      <c r="J252" s="4">
        <f t="shared" si="23"/>
        <v>0.7110889465169371</v>
      </c>
      <c r="K252" s="4">
        <f>carbondioxide!S352</f>
        <v>754.68829856623142</v>
      </c>
      <c r="L252" s="4">
        <f t="shared" si="24"/>
        <v>5.4010053846416648</v>
      </c>
      <c r="M252" s="4">
        <f t="shared" si="27"/>
        <v>2.7275116632106671</v>
      </c>
      <c r="N252" s="4">
        <f t="shared" si="25"/>
        <v>0.71108944265022533</v>
      </c>
    </row>
    <row r="253" spans="1:14" x14ac:dyDescent="0.25">
      <c r="A253" s="4">
        <f t="shared" si="28"/>
        <v>2097</v>
      </c>
      <c r="G253" s="4">
        <f>carbondioxide!L353</f>
        <v>760.10441473940068</v>
      </c>
      <c r="H253" s="4">
        <f t="shared" si="22"/>
        <v>5.4392632198570112</v>
      </c>
      <c r="I253" s="4">
        <f t="shared" si="26"/>
        <v>2.7554525802873515</v>
      </c>
      <c r="J253" s="4">
        <f t="shared" si="23"/>
        <v>0.7225422204222729</v>
      </c>
      <c r="K253" s="4">
        <f>carbondioxide!S353</f>
        <v>760.10460217034927</v>
      </c>
      <c r="L253" s="4">
        <f t="shared" si="24"/>
        <v>5.4392645390908321</v>
      </c>
      <c r="M253" s="4">
        <f t="shared" si="27"/>
        <v>2.7554538243840181</v>
      </c>
      <c r="N253" s="4">
        <f t="shared" si="25"/>
        <v>0.72254272086300864</v>
      </c>
    </row>
    <row r="254" spans="1:14" x14ac:dyDescent="0.25">
      <c r="A254" s="4">
        <f t="shared" si="28"/>
        <v>2098</v>
      </c>
      <c r="G254" s="4">
        <f>carbondioxide!L354</f>
        <v>765.52110168326521</v>
      </c>
      <c r="H254" s="4">
        <f t="shared" si="22"/>
        <v>5.4772534036969605</v>
      </c>
      <c r="I254" s="4">
        <f t="shared" si="26"/>
        <v>2.7833445243037063</v>
      </c>
      <c r="J254" s="4">
        <f t="shared" si="23"/>
        <v>0.73408915126630658</v>
      </c>
      <c r="K254" s="4">
        <f>carbondioxide!S354</f>
        <v>765.52128817551295</v>
      </c>
      <c r="L254" s="4">
        <f t="shared" si="24"/>
        <v>5.4772547070358257</v>
      </c>
      <c r="M254" s="4">
        <f t="shared" si="27"/>
        <v>2.783345758055582</v>
      </c>
      <c r="N254" s="4">
        <f t="shared" si="25"/>
        <v>0.73408965593100795</v>
      </c>
    </row>
    <row r="255" spans="1:14" x14ac:dyDescent="0.25">
      <c r="A255" s="4">
        <f t="shared" si="28"/>
        <v>2099</v>
      </c>
      <c r="G255" s="4">
        <f>carbondioxide!L355</f>
        <v>770.93754142818</v>
      </c>
      <c r="H255" s="4">
        <f t="shared" si="22"/>
        <v>5.5149740059506138</v>
      </c>
      <c r="I255" s="4">
        <f t="shared" si="26"/>
        <v>2.8111830054069205</v>
      </c>
      <c r="J255" s="4">
        <f t="shared" si="23"/>
        <v>0.74572892178515904</v>
      </c>
      <c r="K255" s="4">
        <f>carbondioxide!S355</f>
        <v>770.93772699461965</v>
      </c>
      <c r="L255" s="4">
        <f t="shared" si="24"/>
        <v>5.5149752937077654</v>
      </c>
      <c r="M255" s="4">
        <f t="shared" si="27"/>
        <v>2.8111842288636506</v>
      </c>
      <c r="N255" s="4">
        <f t="shared" si="25"/>
        <v>0.74572943059107555</v>
      </c>
    </row>
    <row r="256" spans="1:14" x14ac:dyDescent="0.25">
      <c r="A256" s="4">
        <f t="shared" si="28"/>
        <v>2100</v>
      </c>
      <c r="G256" s="4">
        <f>carbondioxide!L356</f>
        <v>776.35311584529984</v>
      </c>
      <c r="H256" s="4">
        <f t="shared" si="22"/>
        <v>5.5524245538570387</v>
      </c>
      <c r="I256" s="4">
        <f t="shared" si="26"/>
        <v>2.8389648791109527</v>
      </c>
      <c r="J256" s="4">
        <f t="shared" si="23"/>
        <v>0.75746070098013063</v>
      </c>
      <c r="K256" s="4">
        <f>carbondioxide!S356</f>
        <v>776.3533004985145</v>
      </c>
      <c r="L256" s="4">
        <f t="shared" si="24"/>
        <v>5.5524258263380277</v>
      </c>
      <c r="M256" s="4">
        <f t="shared" si="27"/>
        <v>2.8389660923262627</v>
      </c>
      <c r="N256" s="4">
        <f t="shared" si="25"/>
        <v>0.75746121384526377</v>
      </c>
    </row>
    <row r="257" spans="1:14" x14ac:dyDescent="0.25">
      <c r="A257" s="4">
        <f t="shared" si="28"/>
        <v>2101</v>
      </c>
      <c r="G257" s="4">
        <f>carbondioxide!L357</f>
        <v>781.76721832309772</v>
      </c>
      <c r="H257" s="4">
        <f t="shared" si="22"/>
        <v>5.5896046922559623</v>
      </c>
      <c r="I257" s="4">
        <f t="shared" si="26"/>
        <v>2.8666870911467401</v>
      </c>
      <c r="J257" s="4">
        <f t="shared" si="23"/>
        <v>0.76928364471191368</v>
      </c>
      <c r="K257" s="4">
        <f>carbondioxide!S357</f>
        <v>781.76740207537296</v>
      </c>
      <c r="L257" s="4">
        <f t="shared" si="24"/>
        <v>5.5896059497588784</v>
      </c>
      <c r="M257" s="4">
        <f t="shared" si="27"/>
        <v>2.8666882941781515</v>
      </c>
      <c r="N257" s="4">
        <f t="shared" si="25"/>
        <v>0.76928416155503587</v>
      </c>
    </row>
    <row r="258" spans="1:14" x14ac:dyDescent="0.25">
      <c r="A258" s="4">
        <f t="shared" si="28"/>
        <v>2102</v>
      </c>
      <c r="G258" s="4">
        <f>carbondioxide!L358</f>
        <v>787.17925381761256</v>
      </c>
      <c r="H258" s="4">
        <f t="shared" si="22"/>
        <v>5.6265141792931965</v>
      </c>
      <c r="I258" s="4">
        <f t="shared" si="26"/>
        <v>2.894346676736443</v>
      </c>
      <c r="J258" s="4">
        <f t="shared" si="23"/>
        <v>0.78119689628766353</v>
      </c>
      <c r="K258" s="4">
        <f>carbondioxide!S358</f>
        <v>787.17943668094836</v>
      </c>
      <c r="L258" s="4">
        <f t="shared" si="24"/>
        <v>5.6265154221088922</v>
      </c>
      <c r="M258" s="4">
        <f t="shared" si="27"/>
        <v>2.8943478696450051</v>
      </c>
      <c r="N258" s="4">
        <f t="shared" si="25"/>
        <v>0.78119741702833512</v>
      </c>
    </row>
    <row r="259" spans="1:14" x14ac:dyDescent="0.25">
      <c r="A259" s="4">
        <f t="shared" si="28"/>
        <v>2103</v>
      </c>
      <c r="G259" s="4">
        <f>carbondioxide!L359</f>
        <v>792.58863889369695</v>
      </c>
      <c r="H259" s="4">
        <f t="shared" si="22"/>
        <v>5.6631528822297676</v>
      </c>
      <c r="I259" s="4">
        <f t="shared" si="26"/>
        <v>2.921940759809166</v>
      </c>
      <c r="J259" s="4">
        <f t="shared" si="23"/>
        <v>0.79319958704061255</v>
      </c>
      <c r="K259" s="4">
        <f>carbondioxide!S359</f>
        <v>792.58882087981863</v>
      </c>
      <c r="L259" s="4">
        <f t="shared" si="24"/>
        <v>5.6631541106420773</v>
      </c>
      <c r="M259" s="4">
        <f t="shared" si="27"/>
        <v>2.921941942659199</v>
      </c>
      <c r="N259" s="4">
        <f t="shared" si="25"/>
        <v>0.79320011159919779</v>
      </c>
    </row>
    <row r="260" spans="1:14" x14ac:dyDescent="0.25">
      <c r="A260" s="4">
        <f t="shared" si="28"/>
        <v>2104</v>
      </c>
      <c r="G260" s="4">
        <f>carbondioxide!L360</f>
        <v>797.99480175740734</v>
      </c>
      <c r="H260" s="4">
        <f t="shared" si="22"/>
        <v>5.6995207733535382</v>
      </c>
      <c r="I260" s="4">
        <f t="shared" si="26"/>
        <v>2.9494665521621499</v>
      </c>
      <c r="J260" s="4">
        <f t="shared" si="23"/>
        <v>0.80529083690193792</v>
      </c>
      <c r="K260" s="4">
        <f>carbondioxide!S360</f>
        <v>797.9949828777759</v>
      </c>
      <c r="L260" s="4">
        <f t="shared" si="24"/>
        <v>5.6995219876394705</v>
      </c>
      <c r="M260" s="4">
        <f t="shared" si="27"/>
        <v>2.9494677250210017</v>
      </c>
      <c r="N260" s="4">
        <f t="shared" si="25"/>
        <v>0.80529136519961864</v>
      </c>
    </row>
    <row r="261" spans="1:14" x14ac:dyDescent="0.25">
      <c r="A261" s="4">
        <f t="shared" si="28"/>
        <v>2105</v>
      </c>
      <c r="G261" s="4">
        <f>carbondioxide!L361</f>
        <v>803.39718227969308</v>
      </c>
      <c r="H261" s="4">
        <f t="shared" si="22"/>
        <v>5.7356179259920834</v>
      </c>
      <c r="I261" s="4">
        <f t="shared" si="26"/>
        <v>2.9769213525712752</v>
      </c>
      <c r="J261" s="4">
        <f t="shared" si="23"/>
        <v>0.81746975496461594</v>
      </c>
      <c r="K261" s="4">
        <f>carbondioxide!S361</f>
        <v>803.39736254551531</v>
      </c>
      <c r="L261" s="4">
        <f t="shared" si="24"/>
        <v>5.7356191264220344</v>
      </c>
      <c r="M261" s="4">
        <f t="shared" si="27"/>
        <v>2.9769225155090915</v>
      </c>
      <c r="N261" s="4">
        <f t="shared" si="25"/>
        <v>0.81747028692340407</v>
      </c>
    </row>
    <row r="262" spans="1:14" x14ac:dyDescent="0.25">
      <c r="A262" s="4">
        <f t="shared" si="28"/>
        <v>2106</v>
      </c>
      <c r="G262" s="4">
        <f>carbondioxide!L362</f>
        <v>808.79523201154893</v>
      </c>
      <c r="H262" s="4">
        <f t="shared" si="22"/>
        <v>5.7714445106255452</v>
      </c>
      <c r="I262" s="4">
        <f t="shared" si="26"/>
        <v>3.0043025458545602</v>
      </c>
      <c r="J262" s="4">
        <f t="shared" si="23"/>
        <v>0.82973544003902178</v>
      </c>
      <c r="K262" s="4">
        <f>carbondioxide!S362</f>
        <v>808.79541143378708</v>
      </c>
      <c r="L262" s="4">
        <f t="shared" si="24"/>
        <v>5.7714456974634851</v>
      </c>
      <c r="M262" s="4">
        <f t="shared" si="27"/>
        <v>3.0043036989440628</v>
      </c>
      <c r="N262" s="4">
        <f t="shared" si="25"/>
        <v>0.82973597558177081</v>
      </c>
    </row>
    <row r="263" spans="1:14" x14ac:dyDescent="0.25">
      <c r="A263" s="4">
        <f t="shared" si="28"/>
        <v>2107</v>
      </c>
      <c r="G263" s="4">
        <f>carbondioxide!L363</f>
        <v>814.18841419080729</v>
      </c>
      <c r="H263" s="4">
        <f t="shared" ref="H263:H326" si="29">H$3*LN(G263/G$3)</f>
        <v>5.8070007910981403</v>
      </c>
      <c r="I263" s="4">
        <f t="shared" si="26"/>
        <v>3.0316076018921811</v>
      </c>
      <c r="J263" s="4">
        <f t="shared" ref="J263:J326" si="30">J262+J$3*(I262-J262)</f>
        <v>0.84208698120005399</v>
      </c>
      <c r="K263" s="4">
        <f>carbondioxide!S363</f>
        <v>814.18859278018761</v>
      </c>
      <c r="L263" s="4">
        <f t="shared" ref="L263:L326" si="31">L$3*LN(K263/K$3)</f>
        <v>5.8070019646017945</v>
      </c>
      <c r="M263" s="4">
        <f t="shared" si="27"/>
        <v>3.0316087452084632</v>
      </c>
      <c r="N263" s="4">
        <f t="shared" ref="N263:N326" si="32">N262+N$3*(M262-N262)</f>
        <v>0.84208752025046862</v>
      </c>
    </row>
    <row r="264" spans="1:14" x14ac:dyDescent="0.25">
      <c r="A264" s="4">
        <f t="shared" si="28"/>
        <v>2108</v>
      </c>
      <c r="G264" s="4">
        <f>carbondioxide!L364</f>
        <v>819.57620374075327</v>
      </c>
      <c r="H264" s="4">
        <f t="shared" si="29"/>
        <v>5.8422871209269251</v>
      </c>
      <c r="I264" s="4">
        <f t="shared" ref="I264:I327" si="33">I263+I$3*(I$4*H264-I263)+I$5*(J263-I263)</f>
        <v>3.05883407460641</v>
      </c>
      <c r="J264" s="4">
        <f t="shared" si="30"/>
        <v>0.85452345832558529</v>
      </c>
      <c r="K264" s="4">
        <f>carbondioxide!S364</f>
        <v>819.57638150777507</v>
      </c>
      <c r="L264" s="4">
        <f t="shared" si="31"/>
        <v>5.8422882813479564</v>
      </c>
      <c r="M264" s="4">
        <f t="shared" ref="M264:M327" si="34">M263+M$3*(M$4*L264-M263)+M$5*(N263-M263)</f>
        <v>3.0588352082267365</v>
      </c>
      <c r="N264" s="4">
        <f t="shared" si="32"/>
        <v>0.85452400080822999</v>
      </c>
    </row>
    <row r="265" spans="1:14" x14ac:dyDescent="0.25">
      <c r="A265" s="4">
        <f t="shared" si="28"/>
        <v>2109</v>
      </c>
      <c r="G265" s="4">
        <f>carbondioxide!L365</f>
        <v>824.95808726075495</v>
      </c>
      <c r="H265" s="4">
        <f t="shared" si="29"/>
        <v>5.8773039397064499</v>
      </c>
      <c r="I265" s="4">
        <f t="shared" si="33"/>
        <v>3.0859796009047029</v>
      </c>
      <c r="J265" s="4">
        <f t="shared" si="30"/>
        <v>0.86704394262606033</v>
      </c>
      <c r="K265" s="4">
        <f>carbondioxide!S365</f>
        <v>824.95826421569836</v>
      </c>
      <c r="L265" s="4">
        <f t="shared" si="31"/>
        <v>5.8773050872906243</v>
      </c>
      <c r="M265" s="4">
        <f t="shared" si="34"/>
        <v>3.0859807249083242</v>
      </c>
      <c r="N265" s="4">
        <f t="shared" si="32"/>
        <v>0.86704448846636706</v>
      </c>
    </row>
    <row r="266" spans="1:14" x14ac:dyDescent="0.25">
      <c r="A266" s="4">
        <f t="shared" si="28"/>
        <v>2110</v>
      </c>
      <c r="G266" s="4">
        <f>carbondioxide!L366</f>
        <v>830.33356300910759</v>
      </c>
      <c r="H266" s="4">
        <f t="shared" si="29"/>
        <v>5.9120517696078334</v>
      </c>
      <c r="I266" s="4">
        <f t="shared" si="33"/>
        <v>3.1130418995890512</v>
      </c>
      <c r="J266" s="4">
        <f t="shared" si="30"/>
        <v>0.87964749716508306</v>
      </c>
      <c r="K266" s="4">
        <f>carbondioxide!S366</f>
        <v>830.3337391620413</v>
      </c>
      <c r="L266" s="4">
        <f t="shared" si="31"/>
        <v>5.9120529045951891</v>
      </c>
      <c r="M266" s="4">
        <f t="shared" si="34"/>
        <v>3.1130430140570247</v>
      </c>
      <c r="N266" s="4">
        <f t="shared" si="32"/>
        <v>0.87964804628935733</v>
      </c>
    </row>
    <row r="267" spans="1:14" x14ac:dyDescent="0.25">
      <c r="A267" s="4">
        <f t="shared" si="28"/>
        <v>2111</v>
      </c>
      <c r="G267" s="4">
        <f>carbondioxide!L367</f>
        <v>835.70214087829584</v>
      </c>
      <c r="H267" s="4">
        <f t="shared" si="29"/>
        <v>5.9465312119708242</v>
      </c>
      <c r="I267" s="4">
        <f t="shared" si="33"/>
        <v>3.1400187702345677</v>
      </c>
      <c r="J267" s="4">
        <f t="shared" si="30"/>
        <v>0.89233317737085116</v>
      </c>
      <c r="K267" s="4">
        <f>carbondioxide!S367</f>
        <v>835.70231623908489</v>
      </c>
      <c r="L267" s="4">
        <f t="shared" si="31"/>
        <v>5.9465323345958323</v>
      </c>
      <c r="M267" s="4">
        <f t="shared" si="34"/>
        <v>3.1400198752495889</v>
      </c>
      <c r="N267" s="4">
        <f t="shared" si="32"/>
        <v>0.89233372970627767</v>
      </c>
    </row>
    <row r="268" spans="1:14" x14ac:dyDescent="0.25">
      <c r="A268" s="4">
        <f t="shared" si="28"/>
        <v>2112</v>
      </c>
      <c r="G268" s="4">
        <f>carbondioxide!L368</f>
        <v>841.06334236288956</v>
      </c>
      <c r="H268" s="4">
        <f t="shared" si="29"/>
        <v>5.9807429439873561</v>
      </c>
      <c r="I268" s="4">
        <f t="shared" si="33"/>
        <v>3.166908092040142</v>
      </c>
      <c r="J268" s="4">
        <f t="shared" si="30"/>
        <v>0.90510003153831708</v>
      </c>
      <c r="K268" s="4">
        <f>carbondioxide!S368</f>
        <v>841.06351694120144</v>
      </c>
      <c r="L268" s="4">
        <f t="shared" si="31"/>
        <v>5.9807440544790698</v>
      </c>
      <c r="M268" s="4">
        <f t="shared" si="34"/>
        <v>3.166909187686386</v>
      </c>
      <c r="N268" s="4">
        <f t="shared" si="32"/>
        <v>0.9051005870129637</v>
      </c>
    </row>
    <row r="269" spans="1:14" x14ac:dyDescent="0.25">
      <c r="A269" s="4">
        <f t="shared" si="28"/>
        <v>2113</v>
      </c>
      <c r="G269" s="4">
        <f>carbondioxide!L369</f>
        <v>846.41670052028235</v>
      </c>
      <c r="H269" s="4">
        <f t="shared" si="29"/>
        <v>6.014687715475084</v>
      </c>
      <c r="I269" s="4">
        <f t="shared" si="33"/>
        <v>3.1937078226538924</v>
      </c>
      <c r="J269" s="4">
        <f t="shared" si="30"/>
        <v>0.91794710132196744</v>
      </c>
      <c r="K269" s="4">
        <f>carbondioxide!S369</f>
        <v>846.41687432559479</v>
      </c>
      <c r="L269" s="4">
        <f t="shared" si="31"/>
        <v>6.0146888140572905</v>
      </c>
      <c r="M269" s="4">
        <f t="shared" si="34"/>
        <v>3.1937089090168622</v>
      </c>
      <c r="N269" s="4">
        <f t="shared" si="32"/>
        <v>0.91794765986478877</v>
      </c>
    </row>
    <row r="270" spans="1:14" x14ac:dyDescent="0.25">
      <c r="A270" s="4">
        <f t="shared" si="28"/>
        <v>2114</v>
      </c>
      <c r="G270" s="4">
        <f>carbondioxide!L370</f>
        <v>851.76175992450067</v>
      </c>
      <c r="H270" s="4">
        <f t="shared" si="29"/>
        <v>6.0483663457393879</v>
      </c>
      <c r="I270" s="4">
        <f t="shared" si="33"/>
        <v>3.2204159969760009</v>
      </c>
      <c r="J270" s="4">
        <f t="shared" si="30"/>
        <v>0.93087342221913283</v>
      </c>
      <c r="K270" s="4">
        <f>carbondioxide!S370</f>
        <v>851.76193296610711</v>
      </c>
      <c r="L270" s="4">
        <f t="shared" si="31"/>
        <v>6.0483674326307515</v>
      </c>
      <c r="M270" s="4">
        <f t="shared" si="34"/>
        <v>3.2204170741423828</v>
      </c>
      <c r="N270" s="4">
        <f t="shared" si="32"/>
        <v>0.93087398375997255</v>
      </c>
    </row>
    <row r="271" spans="1:14" x14ac:dyDescent="0.25">
      <c r="A271" s="4">
        <f t="shared" si="28"/>
        <v>2115</v>
      </c>
      <c r="G271" s="4">
        <f>carbondioxide!L371</f>
        <v>857.09807661330331</v>
      </c>
      <c r="H271" s="4">
        <f t="shared" si="29"/>
        <v>6.0817797205223316</v>
      </c>
      <c r="I271" s="4">
        <f t="shared" si="33"/>
        <v>3.247030725941408</v>
      </c>
      <c r="J271" s="4">
        <f t="shared" si="30"/>
        <v>0.94387802404375187</v>
      </c>
      <c r="K271" s="4">
        <f>carbondioxide!S371</f>
        <v>857.09824890031916</v>
      </c>
      <c r="L271" s="4">
        <f t="shared" si="31"/>
        <v>6.081780795936532</v>
      </c>
      <c r="M271" s="4">
        <f t="shared" si="34"/>
        <v>3.2470317939989384</v>
      </c>
      <c r="N271" s="4">
        <f t="shared" si="32"/>
        <v>0.94387858851334461</v>
      </c>
    </row>
    <row r="272" spans="1:14" x14ac:dyDescent="0.25">
      <c r="A272" s="4">
        <f t="shared" si="28"/>
        <v>2116</v>
      </c>
      <c r="G272" s="4">
        <f>carbondioxide!L372</f>
        <v>862.42521802879867</v>
      </c>
      <c r="H272" s="4">
        <f t="shared" si="29"/>
        <v>6.1149287890369868</v>
      </c>
      <c r="I272" s="4">
        <f t="shared" si="33"/>
        <v>3.2735501952847352</v>
      </c>
      <c r="J272" s="4">
        <f t="shared" si="30"/>
        <v>0.95695993139053059</v>
      </c>
      <c r="K272" s="4">
        <f>carbondioxide!S372</f>
        <v>862.42538957016734</v>
      </c>
      <c r="L272" s="4">
        <f t="shared" si="31"/>
        <v>6.1149298531828533</v>
      </c>
      <c r="M272" s="4">
        <f t="shared" si="34"/>
        <v>3.2735512543220699</v>
      </c>
      <c r="N272" s="4">
        <f t="shared" si="32"/>
        <v>0.95696049872050282</v>
      </c>
    </row>
    <row r="273" spans="1:14" x14ac:dyDescent="0.25">
      <c r="A273" s="4">
        <f t="shared" si="28"/>
        <v>2117</v>
      </c>
      <c r="G273" s="4">
        <f>carbondioxide!L373</f>
        <v>867.74276295181289</v>
      </c>
      <c r="H273" s="4">
        <f t="shared" si="29"/>
        <v>6.1478145610856183</v>
      </c>
      <c r="I273" s="4">
        <f t="shared" si="33"/>
        <v>3.2999726642896801</v>
      </c>
      <c r="J273" s="4">
        <f t="shared" si="30"/>
        <v>0.97011816408944973</v>
      </c>
      <c r="K273" s="4">
        <f>carbondioxide!S373</f>
        <v>867.74293375631055</v>
      </c>
      <c r="L273" s="4">
        <f t="shared" si="31"/>
        <v>6.1478156141672597</v>
      </c>
      <c r="M273" s="4">
        <f t="shared" si="34"/>
        <v>3.2999737143962742</v>
      </c>
      <c r="N273" s="4">
        <f t="shared" si="32"/>
        <v>0.97011873421231976</v>
      </c>
    </row>
    <row r="274" spans="1:14" x14ac:dyDescent="0.25">
      <c r="A274" s="4">
        <f t="shared" si="28"/>
        <v>2118</v>
      </c>
      <c r="G274" s="4">
        <f>carbondioxide!L374</f>
        <v>873.05030143023657</v>
      </c>
      <c r="H274" s="4">
        <f t="shared" si="29"/>
        <v>6.1804381042601433</v>
      </c>
      <c r="I274" s="4">
        <f t="shared" si="33"/>
        <v>3.3262964645250341</v>
      </c>
      <c r="J274" s="4">
        <f t="shared" si="30"/>
        <v>0.98335173765058703</v>
      </c>
      <c r="K274" s="4">
        <f>carbondioxide!S374</f>
        <v>873.0504715064784</v>
      </c>
      <c r="L274" s="4">
        <f t="shared" si="31"/>
        <v>6.1804391464770729</v>
      </c>
      <c r="M274" s="4">
        <f t="shared" si="34"/>
        <v>3.3262975057910253</v>
      </c>
      <c r="N274" s="4">
        <f t="shared" si="32"/>
        <v>0.98335231049976457</v>
      </c>
    </row>
    <row r="275" spans="1:14" x14ac:dyDescent="0.25">
      <c r="A275" s="4">
        <f t="shared" si="28"/>
        <v>2119</v>
      </c>
      <c r="G275" s="4">
        <f>carbondioxide!L375</f>
        <v>878.34743470158719</v>
      </c>
      <c r="H275" s="4">
        <f t="shared" si="29"/>
        <v>6.21280054122332</v>
      </c>
      <c r="I275" s="4">
        <f t="shared" si="33"/>
        <v>3.3525199985693601</v>
      </c>
      <c r="J275" s="4">
        <f t="shared" si="30"/>
        <v>0.99665966369923387</v>
      </c>
      <c r="K275" s="4">
        <f>carbondioxide!S375</f>
        <v>878.34760405803161</v>
      </c>
      <c r="L275" s="4">
        <f t="shared" si="31"/>
        <v>6.212801572770581</v>
      </c>
      <c r="M275" s="4">
        <f t="shared" si="34"/>
        <v>3.3525210310854621</v>
      </c>
      <c r="N275" s="4">
        <f t="shared" si="32"/>
        <v>0.99666023920901892</v>
      </c>
    </row>
    <row r="276" spans="1:14" x14ac:dyDescent="0.25">
      <c r="A276" s="4">
        <f t="shared" si="28"/>
        <v>2120</v>
      </c>
      <c r="G276" s="4">
        <f>carbondioxide!L376</f>
        <v>883.63377511001659</v>
      </c>
      <c r="H276" s="4">
        <f t="shared" si="29"/>
        <v>6.2449030470690898</v>
      </c>
      <c r="I276" s="4">
        <f t="shared" si="33"/>
        <v>3.3786417387262753</v>
      </c>
      <c r="J276" s="4">
        <f t="shared" si="30"/>
        <v>1.0100409504012962</v>
      </c>
      <c r="K276" s="4">
        <f>carbondioxide!S376</f>
        <v>883.63394375497012</v>
      </c>
      <c r="L276" s="4">
        <f t="shared" si="31"/>
        <v>6.2449040681373669</v>
      </c>
      <c r="M276" s="4">
        <f t="shared" si="34"/>
        <v>3.3786427625836737</v>
      </c>
      <c r="N276" s="4">
        <f t="shared" si="32"/>
        <v>1.0100415285068771</v>
      </c>
    </row>
    <row r="277" spans="1:14" x14ac:dyDescent="0.25">
      <c r="A277" s="4">
        <f t="shared" si="28"/>
        <v>2121</v>
      </c>
      <c r="G277" s="4">
        <f>carbondioxide!L377</f>
        <v>888.90894601800278</v>
      </c>
      <c r="H277" s="4">
        <f t="shared" si="29"/>
        <v>6.276746846760533</v>
      </c>
      <c r="I277" s="4">
        <f t="shared" si="33"/>
        <v>3.4046602257321825</v>
      </c>
      <c r="J277" s="4">
        <f t="shared" si="30"/>
        <v>1.023494602878982</v>
      </c>
      <c r="K277" s="4">
        <f>carbondioxide!S377</f>
        <v>888.90911395962473</v>
      </c>
      <c r="L277" s="4">
        <f t="shared" si="31"/>
        <v>6.2767478575362681</v>
      </c>
      <c r="M277" s="4">
        <f t="shared" si="34"/>
        <v>3.4046612410224393</v>
      </c>
      <c r="N277" s="4">
        <f t="shared" si="32"/>
        <v>1.0234951835164334</v>
      </c>
    </row>
    <row r="278" spans="1:14" x14ac:dyDescent="0.25">
      <c r="A278" s="4">
        <f t="shared" si="28"/>
        <v>2122</v>
      </c>
      <c r="G278" s="4">
        <f>carbondioxide!L378</f>
        <v>894.17258171295543</v>
      </c>
      <c r="H278" s="4">
        <f t="shared" si="29"/>
        <v>6.3083332126438538</v>
      </c>
      <c r="I278" s="4">
        <f t="shared" si="33"/>
        <v>3.4305740674582053</v>
      </c>
      <c r="J278" s="4">
        <f t="shared" si="30"/>
        <v>1.0370196236167881</v>
      </c>
      <c r="K278" s="4">
        <f>carbondioxide!S378</f>
        <v>894.17274895926209</v>
      </c>
      <c r="L278" s="4">
        <f t="shared" si="31"/>
        <v>6.3083342133093572</v>
      </c>
      <c r="M278" s="4">
        <f t="shared" si="34"/>
        <v>3.430575074273166</v>
      </c>
      <c r="N278" s="4">
        <f t="shared" si="32"/>
        <v>1.0370202067230676</v>
      </c>
    </row>
    <row r="279" spans="1:14" x14ac:dyDescent="0.25">
      <c r="A279" s="4">
        <f t="shared" si="28"/>
        <v>2123</v>
      </c>
      <c r="G279" s="4">
        <f>carbondioxide!L379</f>
        <v>899.42432730897235</v>
      </c>
      <c r="H279" s="4">
        <f t="shared" si="29"/>
        <v>6.3396634620368646</v>
      </c>
      <c r="I279" s="4">
        <f t="shared" si="33"/>
        <v>3.4563819376079818</v>
      </c>
      <c r="J279" s="4">
        <f t="shared" si="30"/>
        <v>1.0506150128578073</v>
      </c>
      <c r="K279" s="4">
        <f>carbondioxide!S379</f>
        <v>899.42449386784153</v>
      </c>
      <c r="L279" s="4">
        <f t="shared" si="31"/>
        <v>6.3396644527704273</v>
      </c>
      <c r="M279" s="4">
        <f t="shared" si="34"/>
        <v>3.4563829360396903</v>
      </c>
      <c r="N279" s="4">
        <f t="shared" si="32"/>
        <v>1.0506155983707521</v>
      </c>
    </row>
    <row r="280" spans="1:14" x14ac:dyDescent="0.25">
      <c r="A280" s="4">
        <f t="shared" si="28"/>
        <v>2124</v>
      </c>
      <c r="G280" s="4">
        <f>carbondioxide!L380</f>
        <v>904.66383864397699</v>
      </c>
      <c r="H280" s="4">
        <f t="shared" si="29"/>
        <v>6.3707389548904265</v>
      </c>
      <c r="I280" s="4">
        <f t="shared" si="33"/>
        <v>3.4820825744129023</v>
      </c>
      <c r="J280" s="4">
        <f t="shared" si="30"/>
        <v>1.0642797689903882</v>
      </c>
      <c r="K280" s="4">
        <f>carbondioxide!S380</f>
        <v>904.66400452315145</v>
      </c>
      <c r="L280" s="4">
        <f t="shared" si="31"/>
        <v>6.3707399358664132</v>
      </c>
      <c r="M280" s="4">
        <f t="shared" si="34"/>
        <v>3.4820835645535193</v>
      </c>
      <c r="N280" s="4">
        <f t="shared" si="32"/>
        <v>1.0642803568487118</v>
      </c>
    </row>
    <row r="281" spans="1:14" x14ac:dyDescent="0.25">
      <c r="A281" s="4">
        <f t="shared" si="28"/>
        <v>2125</v>
      </c>
      <c r="G281" s="4">
        <f>carbondioxide!L381</f>
        <v>909.89078217246856</v>
      </c>
      <c r="H281" s="4">
        <f t="shared" si="29"/>
        <v>6.4015610915212617</v>
      </c>
      <c r="I281" s="4">
        <f t="shared" si="33"/>
        <v>3.507674779326277</v>
      </c>
      <c r="J281" s="4">
        <f t="shared" si="30"/>
        <v>1.0780128889251881</v>
      </c>
      <c r="K281" s="4">
        <f>carbondioxide!S381</f>
        <v>909.89094737956009</v>
      </c>
      <c r="L281" s="4">
        <f t="shared" si="31"/>
        <v>6.4015620629102203</v>
      </c>
      <c r="M281" s="4">
        <f t="shared" si="34"/>
        <v>3.5076757612680036</v>
      </c>
      <c r="N281" s="4">
        <f t="shared" si="32"/>
        <v>1.078013479068475</v>
      </c>
    </row>
    <row r="282" spans="1:14" x14ac:dyDescent="0.25">
      <c r="A282" s="4">
        <f t="shared" si="28"/>
        <v>2126</v>
      </c>
      <c r="G282" s="4">
        <f>carbondioxide!L382</f>
        <v>915.10483485411544</v>
      </c>
      <c r="H282" s="4">
        <f t="shared" si="29"/>
        <v>6.4321313104146833</v>
      </c>
      <c r="I282" s="4">
        <f t="shared" si="33"/>
        <v>3.5331574157178465</v>
      </c>
      <c r="J282" s="4">
        <f t="shared" si="30"/>
        <v>1.0918133684626663</v>
      </c>
      <c r="K282" s="4">
        <f>carbondioxide!S382</f>
        <v>915.10499939660815</v>
      </c>
      <c r="L282" s="4">
        <f t="shared" si="31"/>
        <v>6.432132272383436</v>
      </c>
      <c r="M282" s="4">
        <f t="shared" si="34"/>
        <v>3.5331583895528516</v>
      </c>
      <c r="N282" s="4">
        <f t="shared" si="32"/>
        <v>1.0918139608313684</v>
      </c>
    </row>
    <row r="283" spans="1:14" x14ac:dyDescent="0.25">
      <c r="A283" s="4">
        <f t="shared" si="28"/>
        <v>2127</v>
      </c>
      <c r="G283" s="4">
        <f>carbondioxide!L383</f>
        <v>920.3056840384146</v>
      </c>
      <c r="H283" s="4">
        <f t="shared" si="29"/>
        <v>6.462451086095645</v>
      </c>
      <c r="I283" s="4">
        <f t="shared" si="33"/>
        <v>3.5585294075699681</v>
      </c>
      <c r="J283" s="4">
        <f t="shared" si="30"/>
        <v>1.1056802026510757</v>
      </c>
      <c r="K283" s="4">
        <f>carbondioxide!S383</f>
        <v>920.30584792366869</v>
      </c>
      <c r="L283" s="4">
        <f t="shared" si="31"/>
        <v>6.4624520388073865</v>
      </c>
      <c r="M283" s="4">
        <f t="shared" si="34"/>
        <v>3.5585303733903211</v>
      </c>
      <c r="N283" s="4">
        <f t="shared" si="32"/>
        <v>1.1056807971865064</v>
      </c>
    </row>
    <row r="284" spans="1:14" x14ac:dyDescent="0.25">
      <c r="A284" s="4">
        <f t="shared" si="28"/>
        <v>2128</v>
      </c>
      <c r="G284" s="4">
        <f>carbondioxide!L384</f>
        <v>925.49302734564799</v>
      </c>
      <c r="H284" s="4">
        <f t="shared" si="29"/>
        <v>6.4925219270666599</v>
      </c>
      <c r="I284" s="4">
        <f t="shared" si="33"/>
        <v>3.5837897381767387</v>
      </c>
      <c r="J284" s="4">
        <f t="shared" si="30"/>
        <v>1.1196123861350149</v>
      </c>
      <c r="K284" s="4">
        <f>carbondioxide!S384</f>
        <v>925.49319058090305</v>
      </c>
      <c r="L284" s="4">
        <f t="shared" si="31"/>
        <v>6.4925228706810492</v>
      </c>
      <c r="M284" s="4">
        <f t="shared" si="34"/>
        <v>3.5837906960743471</v>
      </c>
      <c r="N284" s="4">
        <f t="shared" si="32"/>
        <v>1.119612982779344</v>
      </c>
    </row>
    <row r="285" spans="1:14" x14ac:dyDescent="0.25">
      <c r="A285" s="4">
        <f t="shared" si="28"/>
        <v>2129</v>
      </c>
      <c r="G285" s="4">
        <f>carbondioxide!L385</f>
        <v>930.66657254435131</v>
      </c>
      <c r="H285" s="4">
        <f t="shared" si="29"/>
        <v>6.5223453738110688</v>
      </c>
      <c r="I285" s="4">
        <f t="shared" si="33"/>
        <v>3.6089374488472425</v>
      </c>
      <c r="J285" s="4">
        <f t="shared" si="30"/>
        <v>1.1336089134946119</v>
      </c>
      <c r="K285" s="4">
        <f>carbondioxide!S385</f>
        <v>930.66673513672981</v>
      </c>
      <c r="L285" s="4">
        <f t="shared" si="31"/>
        <v>6.5223463084843178</v>
      </c>
      <c r="M285" s="4">
        <f t="shared" si="34"/>
        <v>3.6089383989137893</v>
      </c>
      <c r="N285" s="4">
        <f t="shared" si="32"/>
        <v>1.1336095121908596</v>
      </c>
    </row>
    <row r="286" spans="1:14" x14ac:dyDescent="0.25">
      <c r="A286" s="4">
        <f t="shared" si="28"/>
        <v>2130</v>
      </c>
      <c r="G286" s="4">
        <f>carbondioxide!L386</f>
        <v>935.8260374255176</v>
      </c>
      <c r="H286" s="4">
        <f t="shared" si="29"/>
        <v>6.551922996860176</v>
      </c>
      <c r="I286" s="4">
        <f t="shared" si="33"/>
        <v>3.6339716376140343</v>
      </c>
      <c r="J286" s="4">
        <f t="shared" si="30"/>
        <v>1.1476687795754148</v>
      </c>
      <c r="K286" s="4">
        <f>carbondioxide!S386</f>
        <v>935.82619938202697</v>
      </c>
      <c r="L286" s="4">
        <f t="shared" si="31"/>
        <v>6.5519239227451322</v>
      </c>
      <c r="M286" s="4">
        <f t="shared" si="34"/>
        <v>3.633972579940925</v>
      </c>
      <c r="N286" s="4">
        <f t="shared" si="32"/>
        <v>1.1476693802674458</v>
      </c>
    </row>
    <row r="287" spans="1:14" x14ac:dyDescent="0.25">
      <c r="A287" s="4">
        <f t="shared" si="28"/>
        <v>2131</v>
      </c>
      <c r="G287" s="4">
        <f>carbondioxide!L387</f>
        <v>940.97114967374887</v>
      </c>
      <c r="H287" s="4">
        <f t="shared" si="29"/>
        <v>6.5812563949227911</v>
      </c>
      <c r="I287" s="4">
        <f t="shared" si="33"/>
        <v>3.6588914579479179</v>
      </c>
      <c r="J287" s="4">
        <f t="shared" si="30"/>
        <v>1.1617909798090742</v>
      </c>
      <c r="K287" s="4">
        <f>carbondioxide!S387</f>
        <v>940.97131100128502</v>
      </c>
      <c r="L287" s="4">
        <f t="shared" si="31"/>
        <v>6.5812573121690257</v>
      </c>
      <c r="M287" s="4">
        <f t="shared" si="34"/>
        <v>3.6588923926262265</v>
      </c>
      <c r="N287" s="4">
        <f t="shared" si="32"/>
        <v>1.1617915824415912</v>
      </c>
    </row>
    <row r="288" spans="1:14" x14ac:dyDescent="0.25">
      <c r="A288" s="4">
        <f t="shared" si="28"/>
        <v>2132</v>
      </c>
      <c r="G288" s="4">
        <f>carbondioxide!L388</f>
        <v>946.10164673556847</v>
      </c>
      <c r="H288" s="4">
        <f t="shared" si="29"/>
        <v>6.6103471930757332</v>
      </c>
      <c r="I288" s="4">
        <f t="shared" si="33"/>
        <v>3.6836961174800025</v>
      </c>
      <c r="J288" s="4">
        <f t="shared" si="30"/>
        <v>1.1759745105249029</v>
      </c>
      <c r="K288" s="4">
        <f>carbondioxide!S388</f>
        <v>946.10180744091917</v>
      </c>
      <c r="L288" s="4">
        <f t="shared" si="31"/>
        <v>6.6103481018296257</v>
      </c>
      <c r="M288" s="4">
        <f t="shared" si="34"/>
        <v>3.6836970446004229</v>
      </c>
      <c r="N288" s="4">
        <f t="shared" si="32"/>
        <v>1.1759751150434399</v>
      </c>
    </row>
    <row r="289" spans="1:14" x14ac:dyDescent="0.25">
      <c r="A289" s="4">
        <f t="shared" si="28"/>
        <v>2133</v>
      </c>
      <c r="G289" s="4">
        <f>carbondioxide!L389</f>
        <v>951.21727568510119</v>
      </c>
      <c r="H289" s="4">
        <f t="shared" si="29"/>
        <v>6.6391970410138432</v>
      </c>
      <c r="I289" s="4">
        <f t="shared" si="33"/>
        <v>3.7083848767319614</v>
      </c>
      <c r="J289" s="4">
        <f t="shared" si="30"/>
        <v>1.1902183692524078</v>
      </c>
      <c r="K289" s="4">
        <f>carbondioxide!S389</f>
        <v>951.21743577494772</v>
      </c>
      <c r="L289" s="4">
        <f t="shared" si="31"/>
        <v>6.6391979414186499</v>
      </c>
      <c r="M289" s="4">
        <f t="shared" si="34"/>
        <v>3.7083857963847615</v>
      </c>
      <c r="N289" s="4">
        <f t="shared" si="32"/>
        <v>1.1902189756033235</v>
      </c>
    </row>
    <row r="290" spans="1:14" x14ac:dyDescent="0.25">
      <c r="A290" s="4">
        <f t="shared" si="28"/>
        <v>2134</v>
      </c>
      <c r="G290" s="4">
        <f>carbondioxide!L390</f>
        <v>956.31779308732587</v>
      </c>
      <c r="H290" s="4">
        <f t="shared" si="29"/>
        <v>6.6678076113581151</v>
      </c>
      <c r="I290" s="4">
        <f t="shared" si="33"/>
        <v>3.7329570478553618</v>
      </c>
      <c r="J290" s="4">
        <f t="shared" si="30"/>
        <v>1.2045215550148916</v>
      </c>
      <c r="K290" s="4">
        <f>carbondioxide!S390</f>
        <v>956.31795256824591</v>
      </c>
      <c r="L290" s="4">
        <f t="shared" si="31"/>
        <v>6.6678085035540535</v>
      </c>
      <c r="M290" s="4">
        <f t="shared" si="34"/>
        <v>3.7329579601303404</v>
      </c>
      <c r="N290" s="4">
        <f t="shared" si="32"/>
        <v>1.204522163145362</v>
      </c>
    </row>
    <row r="291" spans="1:14" x14ac:dyDescent="0.25">
      <c r="A291" s="4">
        <f t="shared" si="28"/>
        <v>2135</v>
      </c>
      <c r="G291" s="4">
        <f>carbondioxide!L391</f>
        <v>961.4029648590971</v>
      </c>
      <c r="H291" s="4">
        <f t="shared" si="29"/>
        <v>6.696180598020506</v>
      </c>
      <c r="I291" s="4">
        <f t="shared" si="33"/>
        <v>3.7574119933808721</v>
      </c>
      <c r="J291" s="4">
        <f t="shared" si="30"/>
        <v>1.2188830686142254</v>
      </c>
      <c r="K291" s="4">
        <f>carbondioxide!S391</f>
        <v>961.40312373756774</v>
      </c>
      <c r="L291" s="4">
        <f t="shared" si="31"/>
        <v>6.6961814821448318</v>
      </c>
      <c r="M291" s="4">
        <f t="shared" si="34"/>
        <v>3.7574128983673187</v>
      </c>
      <c r="N291" s="4">
        <f t="shared" si="32"/>
        <v>1.2188836784722366</v>
      </c>
    </row>
    <row r="292" spans="1:14" x14ac:dyDescent="0.25">
      <c r="A292" s="4">
        <f t="shared" si="28"/>
        <v>2136</v>
      </c>
      <c r="G292" s="4">
        <f>carbondioxide!L392</f>
        <v>966.47256612813521</v>
      </c>
      <c r="H292" s="4">
        <f t="shared" si="29"/>
        <v>6.7243177146240978</v>
      </c>
      <c r="I292" s="4">
        <f t="shared" si="33"/>
        <v>3.7817491249781048</v>
      </c>
      <c r="J292" s="4">
        <f t="shared" si="30"/>
        <v>1.2333019129068998</v>
      </c>
      <c r="K292" s="4">
        <f>carbondioxide!S392</f>
        <v>966.47272441053462</v>
      </c>
      <c r="L292" s="4">
        <f t="shared" si="31"/>
        <v>6.72431859081117</v>
      </c>
      <c r="M292" s="4">
        <f t="shared" si="34"/>
        <v>3.7817500227647631</v>
      </c>
      <c r="N292" s="4">
        <f t="shared" si="32"/>
        <v>1.2333025244412406</v>
      </c>
    </row>
    <row r="293" spans="1:14" x14ac:dyDescent="0.25">
      <c r="A293" s="4">
        <f t="shared" si="28"/>
        <v>2137</v>
      </c>
      <c r="G293" s="4">
        <f>carbondioxide!L393</f>
        <v>971.52638109017312</v>
      </c>
      <c r="H293" s="4">
        <f t="shared" si="29"/>
        <v>6.7522206929772013</v>
      </c>
      <c r="I293" s="4">
        <f t="shared" si="33"/>
        <v>3.805967902226794</v>
      </c>
      <c r="J293" s="4">
        <f t="shared" si="30"/>
        <v>1.2477770930714642</v>
      </c>
      <c r="K293" s="4">
        <f>carbondioxide!S393</f>
        <v>971.52653878278306</v>
      </c>
      <c r="L293" s="4">
        <f t="shared" si="31"/>
        <v>6.7522215613585548</v>
      </c>
      <c r="M293" s="4">
        <f t="shared" si="34"/>
        <v>3.8059687929018278</v>
      </c>
      <c r="N293" s="4">
        <f t="shared" si="32"/>
        <v>1.2477777062317181</v>
      </c>
    </row>
    <row r="294" spans="1:14" x14ac:dyDescent="0.25">
      <c r="A294" s="4">
        <f t="shared" si="28"/>
        <v>2138</v>
      </c>
      <c r="G294" s="4">
        <f>carbondioxide!L394</f>
        <v>976.56420286444268</v>
      </c>
      <c r="H294" s="4">
        <f t="shared" si="29"/>
        <v>6.7798912816000652</v>
      </c>
      <c r="I294" s="4">
        <f t="shared" si="33"/>
        <v>3.8300678313999641</v>
      </c>
      <c r="J294" s="4">
        <f t="shared" si="30"/>
        <v>1.2623076168674665</v>
      </c>
      <c r="K294" s="4">
        <f>carbondioxide!S394</f>
        <v>976.56435997345136</v>
      </c>
      <c r="L294" s="4">
        <f t="shared" si="31"/>
        <v>6.7798921423044867</v>
      </c>
      <c r="M294" s="4">
        <f t="shared" si="34"/>
        <v>3.8300687150509236</v>
      </c>
      <c r="N294" s="4">
        <f t="shared" si="32"/>
        <v>1.2623082316040044</v>
      </c>
    </row>
    <row r="295" spans="1:14" x14ac:dyDescent="0.25">
      <c r="A295" s="4">
        <f t="shared" si="28"/>
        <v>2139</v>
      </c>
      <c r="G295" s="4">
        <f>carbondioxide!L395</f>
        <v>981.58583334768991</v>
      </c>
      <c r="H295" s="4">
        <f t="shared" si="29"/>
        <v>6.8073312443029117</v>
      </c>
      <c r="I295" s="4">
        <f t="shared" si="33"/>
        <v>3.8540484642596873</v>
      </c>
      <c r="J295" s="4">
        <f t="shared" si="30"/>
        <v>1.2768924948860112</v>
      </c>
      <c r="K295" s="4">
        <f>carbondioxide!S395</f>
        <v>981.58598987919288</v>
      </c>
      <c r="L295" s="4">
        <f t="shared" si="31"/>
        <v>6.8073320974564986</v>
      </c>
      <c r="M295" s="4">
        <f t="shared" si="34"/>
        <v>3.8540493409734808</v>
      </c>
      <c r="N295" s="4">
        <f t="shared" si="32"/>
        <v>1.2768931111499828</v>
      </c>
    </row>
    <row r="296" spans="1:14" x14ac:dyDescent="0.25">
      <c r="A296" s="4">
        <f t="shared" si="28"/>
        <v>2140</v>
      </c>
      <c r="G296" s="4">
        <f>carbondioxide!L396</f>
        <v>986.59108306688552</v>
      </c>
      <c r="H296" s="4">
        <f t="shared" si="29"/>
        <v>6.8345423588139358</v>
      </c>
      <c r="I296" s="4">
        <f t="shared" si="33"/>
        <v>3.877909396865995</v>
      </c>
      <c r="J296" s="4">
        <f t="shared" si="30"/>
        <v>1.2915307407920538</v>
      </c>
      <c r="K296" s="4">
        <f>carbondioxide!S396</f>
        <v>986.59123902688873</v>
      </c>
      <c r="L296" s="4">
        <f t="shared" si="31"/>
        <v>6.83454320454016</v>
      </c>
      <c r="M296" s="4">
        <f t="shared" si="34"/>
        <v>3.8779102667288616</v>
      </c>
      <c r="N296" s="4">
        <f t="shared" si="32"/>
        <v>1.2915313585353803</v>
      </c>
    </row>
    <row r="297" spans="1:14" x14ac:dyDescent="0.25">
      <c r="A297" s="4">
        <f t="shared" si="28"/>
        <v>2141</v>
      </c>
      <c r="G297" s="4">
        <f>carbondioxide!L397</f>
        <v>991.57977103081021</v>
      </c>
      <c r="H297" s="4">
        <f t="shared" si="29"/>
        <v>6.8615264154560185</v>
      </c>
      <c r="I297" s="4">
        <f t="shared" si="33"/>
        <v>3.9016502683994538</v>
      </c>
      <c r="J297" s="4">
        <f t="shared" si="30"/>
        <v>1.3062213715585538</v>
      </c>
      <c r="K297" s="4">
        <f>carbondioxide!S397</f>
        <v>991.57992642523141</v>
      </c>
      <c r="L297" s="4">
        <f t="shared" si="31"/>
        <v>6.8615272538757939</v>
      </c>
      <c r="M297" s="4">
        <f t="shared" si="34"/>
        <v>3.9016511314969375</v>
      </c>
      <c r="N297" s="4">
        <f t="shared" si="32"/>
        <v>1.3062219907339192</v>
      </c>
    </row>
    <row r="298" spans="1:14" x14ac:dyDescent="0.25">
      <c r="A298" s="4">
        <f t="shared" ref="A298:A361" si="35">1+A297</f>
        <v>2142</v>
      </c>
      <c r="G298" s="4">
        <f>carbondioxide!L398</f>
        <v>996.55172458067545</v>
      </c>
      <c r="H298" s="4">
        <f t="shared" si="29"/>
        <v>6.8882852158708863</v>
      </c>
      <c r="I298" s="4">
        <f t="shared" si="33"/>
        <v>3.9252707599978773</v>
      </c>
      <c r="J298" s="4">
        <f t="shared" si="30"/>
        <v>1.32096340769261</v>
      </c>
      <c r="K298" s="4">
        <f>carbondioxide!S398</f>
        <v>996.55187941534666</v>
      </c>
      <c r="L298" s="4">
        <f t="shared" si="31"/>
        <v>6.8882860471026301</v>
      </c>
      <c r="M298" s="4">
        <f t="shared" si="34"/>
        <v>3.9252716164148045</v>
      </c>
      <c r="N298" s="4">
        <f t="shared" si="32"/>
        <v>1.3209640282534532</v>
      </c>
    </row>
    <row r="299" spans="1:14" x14ac:dyDescent="0.25">
      <c r="A299" s="4">
        <f t="shared" si="35"/>
        <v>2143</v>
      </c>
      <c r="G299" s="4">
        <f>carbondioxide!L399</f>
        <v>1001.5067792399457</v>
      </c>
      <c r="H299" s="4">
        <f t="shared" si="29"/>
        <v>6.9148205717894848</v>
      </c>
      <c r="I299" s="4">
        <f t="shared" si="33"/>
        <v>3.9487705936076067</v>
      </c>
      <c r="J299" s="4">
        <f t="shared" si="30"/>
        <v>1.3357558734537038</v>
      </c>
      <c r="K299" s="4">
        <f>carbondioxide!S399</f>
        <v>1001.5069335206143</v>
      </c>
      <c r="L299" s="4">
        <f t="shared" si="31"/>
        <v>6.9148213959491729</v>
      </c>
      <c r="M299" s="4">
        <f t="shared" si="34"/>
        <v>3.9487714434280634</v>
      </c>
      <c r="N299" s="4">
        <f t="shared" si="32"/>
        <v>1.3357564953542096</v>
      </c>
    </row>
    <row r="300" spans="1:14" x14ac:dyDescent="0.25">
      <c r="A300" s="4">
        <f t="shared" si="35"/>
        <v>2144</v>
      </c>
      <c r="G300" s="4">
        <f>carbondioxide!L400</f>
        <v>1006.4447785635133</v>
      </c>
      <c r="H300" s="4">
        <f t="shared" si="29"/>
        <v>6.9411343038473241</v>
      </c>
      <c r="I300" s="4">
        <f t="shared" si="33"/>
        <v>3.9721495308497516</v>
      </c>
      <c r="J300" s="4">
        <f t="shared" si="30"/>
        <v>1.350597797064178</v>
      </c>
      <c r="K300" s="4">
        <f>carbondioxide!S400</f>
        <v>1006.4449322958442</v>
      </c>
      <c r="L300" s="4">
        <f t="shared" si="31"/>
        <v>6.9411351210485508</v>
      </c>
      <c r="M300" s="4">
        <f t="shared" si="34"/>
        <v>3.9721503741570658</v>
      </c>
      <c r="N300" s="4">
        <f t="shared" si="32"/>
        <v>1.3505984202592691</v>
      </c>
    </row>
    <row r="301" spans="1:14" x14ac:dyDescent="0.25">
      <c r="A301" s="4">
        <f t="shared" si="35"/>
        <v>2145</v>
      </c>
      <c r="G301" s="4">
        <f>carbondioxide!L401</f>
        <v>1011.3655739863816</v>
      </c>
      <c r="H301" s="4">
        <f t="shared" si="29"/>
        <v>6.9672282404436121</v>
      </c>
      <c r="I301" s="4">
        <f t="shared" si="33"/>
        <v>3.9954073719017495</v>
      </c>
      <c r="J301" s="4">
        <f t="shared" si="30"/>
        <v>1.3654882109120801</v>
      </c>
      <c r="K301" s="4">
        <f>carbondioxide!S401</f>
        <v>1011.3657271759591</v>
      </c>
      <c r="L301" s="4">
        <f t="shared" si="31"/>
        <v>6.967229050797652</v>
      </c>
      <c r="M301" s="4">
        <f t="shared" si="34"/>
        <v>3.9954082087784735</v>
      </c>
      <c r="N301" s="4">
        <f t="shared" si="32"/>
        <v>1.3654888353574086</v>
      </c>
    </row>
    <row r="302" spans="1:14" x14ac:dyDescent="0.25">
      <c r="A302" s="4">
        <f t="shared" si="35"/>
        <v>2146</v>
      </c>
      <c r="G302" s="4">
        <f>carbondioxide!L402</f>
        <v>1016.2690246720001</v>
      </c>
      <c r="H302" s="4">
        <f t="shared" si="29"/>
        <v>6.9931042166430162</v>
      </c>
      <c r="I302" s="4">
        <f t="shared" si="33"/>
        <v>4.0185439543945645</v>
      </c>
      <c r="J302" s="4">
        <f t="shared" si="30"/>
        <v>1.3804261517465013</v>
      </c>
      <c r="K302" s="4">
        <f>carbondioxide!S402</f>
        <v>1016.2691773243292</v>
      </c>
      <c r="L302" s="4">
        <f t="shared" si="31"/>
        <v>6.99310502025887</v>
      </c>
      <c r="M302" s="4">
        <f t="shared" si="34"/>
        <v>4.0185447849224571</v>
      </c>
      <c r="N302" s="4">
        <f t="shared" si="32"/>
        <v>1.3804267773984402</v>
      </c>
    </row>
    <row r="303" spans="1:14" x14ac:dyDescent="0.25">
      <c r="A303" s="4">
        <f t="shared" si="35"/>
        <v>2147</v>
      </c>
      <c r="G303" s="4">
        <f>carbondioxide!L403</f>
        <v>1021.1549973603917</v>
      </c>
      <c r="H303" s="4">
        <f t="shared" si="29"/>
        <v>7.0187640731188488</v>
      </c>
      <c r="I303" s="4">
        <f t="shared" si="33"/>
        <v>4.0415591523258083</v>
      </c>
      <c r="J303" s="4">
        <f t="shared" si="30"/>
        <v>1.3954106608655423</v>
      </c>
      <c r="K303" s="4">
        <f>carbondioxide!S403</f>
        <v>1021.1551494809003</v>
      </c>
      <c r="L303" s="4">
        <f t="shared" si="31"/>
        <v>7.018764870103305</v>
      </c>
      <c r="M303" s="4">
        <f t="shared" si="34"/>
        <v>4.0415599765858223</v>
      </c>
      <c r="N303" s="4">
        <f t="shared" si="32"/>
        <v>1.3954112876811766</v>
      </c>
    </row>
    <row r="304" spans="1:14" x14ac:dyDescent="0.25">
      <c r="A304" s="4">
        <f t="shared" si="35"/>
        <v>2148</v>
      </c>
      <c r="G304" s="4">
        <f>carbondioxide!L404</f>
        <v>1026.0233662162109</v>
      </c>
      <c r="H304" s="4">
        <f t="shared" si="29"/>
        <v>7.0442096551366022</v>
      </c>
      <c r="I304" s="4">
        <f t="shared" si="33"/>
        <v>4.0644528749890458</v>
      </c>
      <c r="J304" s="4">
        <f t="shared" si="30"/>
        <v>1.4104407842970366</v>
      </c>
      <c r="K304" s="4">
        <f>carbondioxide!S404</f>
        <v>1026.02351781025</v>
      </c>
      <c r="L304" s="4">
        <f t="shared" si="31"/>
        <v>7.0442104455942829</v>
      </c>
      <c r="M304" s="4">
        <f t="shared" si="34"/>
        <v>4.0644536930613127</v>
      </c>
      <c r="N304" s="4">
        <f t="shared" si="32"/>
        <v>1.4104414122341551</v>
      </c>
    </row>
    <row r="305" spans="1:14" x14ac:dyDescent="0.25">
      <c r="A305" s="4">
        <f t="shared" si="35"/>
        <v>2149</v>
      </c>
      <c r="G305" s="4">
        <f>carbondioxide!L405</f>
        <v>1030.8740126768589</v>
      </c>
      <c r="H305" s="4">
        <f t="shared" si="29"/>
        <v>7.0694428115766748</v>
      </c>
      <c r="I305" s="4">
        <f t="shared" si="33"/>
        <v>4.087225065919502</v>
      </c>
      <c r="J305" s="4">
        <f t="shared" si="30"/>
        <v>1.4255155729721671</v>
      </c>
      <c r="K305" s="4">
        <f>carbondioxide!S405</f>
        <v>1030.8741637497058</v>
      </c>
      <c r="L305" s="4">
        <f t="shared" si="31"/>
        <v>7.0694435956100889</v>
      </c>
      <c r="M305" s="4">
        <f t="shared" si="34"/>
        <v>4.0872258778833244</v>
      </c>
      <c r="N305" s="4">
        <f t="shared" si="32"/>
        <v>1.4255162019892533</v>
      </c>
    </row>
    <row r="306" spans="1:14" x14ac:dyDescent="0.25">
      <c r="A306" s="4">
        <f t="shared" si="35"/>
        <v>2150</v>
      </c>
      <c r="G306" s="4">
        <f>carbondioxide!L406</f>
        <v>1035.7068253007856</v>
      </c>
      <c r="H306" s="4">
        <f t="shared" si="29"/>
        <v>7.0944653939952138</v>
      </c>
      <c r="I306" s="4">
        <f t="shared" si="33"/>
        <v>4.1098757018563781</v>
      </c>
      <c r="J306" s="4">
        <f t="shared" si="30"/>
        <v>1.440634082892108</v>
      </c>
      <c r="K306" s="4">
        <f>carbondioxide!S406</f>
        <v>1035.7069758576442</v>
      </c>
      <c r="L306" s="4">
        <f t="shared" si="31"/>
        <v>7.0944661717048092</v>
      </c>
      <c r="M306" s="4">
        <f t="shared" si="34"/>
        <v>4.1098765077902142</v>
      </c>
      <c r="N306" s="4">
        <f t="shared" si="32"/>
        <v>1.4406347129483317</v>
      </c>
    </row>
    <row r="307" spans="1:14" x14ac:dyDescent="0.25">
      <c r="A307" s="4">
        <f t="shared" si="35"/>
        <v>2151</v>
      </c>
      <c r="G307" s="4">
        <f>carbondioxide!L407</f>
        <v>1040.5216996160971</v>
      </c>
      <c r="H307" s="4">
        <f t="shared" si="29"/>
        <v>7.1192792557220246</v>
      </c>
      <c r="I307" s="4">
        <f t="shared" si="33"/>
        <v>4.13240479172193</v>
      </c>
      <c r="J307" s="4">
        <f t="shared" si="30"/>
        <v>1.455795375287825</v>
      </c>
      <c r="K307" s="4">
        <f>carbondioxide!S407</f>
        <v>1040.5218496620994</v>
      </c>
      <c r="L307" s="4">
        <f t="shared" si="31"/>
        <v>7.1192800272062291</v>
      </c>
      <c r="M307" s="4">
        <f t="shared" si="34"/>
        <v>4.1324055917033897</v>
      </c>
      <c r="N307" s="4">
        <f t="shared" si="32"/>
        <v>1.4557960063430335</v>
      </c>
    </row>
    <row r="308" spans="1:14" x14ac:dyDescent="0.25">
      <c r="A308" s="4">
        <f t="shared" si="35"/>
        <v>2152</v>
      </c>
      <c r="G308" s="4">
        <f>carbondioxide!L408</f>
        <v>1045.3185379695824</v>
      </c>
      <c r="H308" s="4">
        <f t="shared" si="29"/>
        <v>7.143886250994453</v>
      </c>
      <c r="I308" s="4">
        <f t="shared" si="33"/>
        <v>4.1548123756174649</v>
      </c>
      <c r="J308" s="4">
        <f t="shared" si="30"/>
        <v>1.4709985167731707</v>
      </c>
      <c r="K308" s="4">
        <f>carbondioxide!S408</f>
        <v>1045.3186875097908</v>
      </c>
      <c r="L308" s="4">
        <f t="shared" si="31"/>
        <v>7.143887016349729</v>
      </c>
      <c r="M308" s="4">
        <f t="shared" si="34"/>
        <v>4.1548131697233002</v>
      </c>
      <c r="N308" s="4">
        <f t="shared" si="32"/>
        <v>1.4709991487878804</v>
      </c>
    </row>
    <row r="309" spans="1:14" x14ac:dyDescent="0.25">
      <c r="A309" s="4">
        <f t="shared" si="35"/>
        <v>2153</v>
      </c>
      <c r="G309" s="4">
        <f>carbondioxide!L409</f>
        <v>1050.0972493762752</v>
      </c>
      <c r="H309" s="4">
        <f t="shared" si="29"/>
        <v>7.1682882341262637</v>
      </c>
      <c r="I309" s="4">
        <f t="shared" si="33"/>
        <v>4.1770985238363618</v>
      </c>
      <c r="J309" s="4">
        <f t="shared" si="30"/>
        <v>1.4862425794914063</v>
      </c>
      <c r="K309" s="4">
        <f>carbondioxide!S409</f>
        <v>1050.0973984156819</v>
      </c>
      <c r="L309" s="4">
        <f t="shared" si="31"/>
        <v>7.1682889934471463</v>
      </c>
      <c r="M309" s="4">
        <f t="shared" si="34"/>
        <v>4.1770993121424587</v>
      </c>
      <c r="N309" s="4">
        <f t="shared" si="32"/>
        <v>1.4862432124267937</v>
      </c>
    </row>
    <row r="310" spans="1:14" x14ac:dyDescent="0.25">
      <c r="A310" s="4">
        <f t="shared" si="35"/>
        <v>2154</v>
      </c>
      <c r="G310" s="4">
        <f>carbondioxide!L410</f>
        <v>1054.8577493696471</v>
      </c>
      <c r="H310" s="4">
        <f t="shared" si="29"/>
        <v>7.192487058710471</v>
      </c>
      <c r="I310" s="4">
        <f t="shared" si="33"/>
        <v>4.1992633358942202</v>
      </c>
      <c r="J310" s="4">
        <f t="shared" si="30"/>
        <v>1.5015266412552857</v>
      </c>
      <c r="K310" s="4">
        <f>carbondioxide!S410</f>
        <v>1054.8578979131778</v>
      </c>
      <c r="L310" s="4">
        <f t="shared" si="31"/>
        <v>7.1924878120896194</v>
      </c>
      <c r="M310" s="4">
        <f t="shared" si="34"/>
        <v>4.199264118475595</v>
      </c>
      <c r="N310" s="4">
        <f t="shared" si="32"/>
        <v>1.5015272750731787</v>
      </c>
    </row>
    <row r="311" spans="1:14" x14ac:dyDescent="0.25">
      <c r="A311" s="4">
        <f t="shared" si="35"/>
        <v>2155</v>
      </c>
      <c r="G311" s="4">
        <f>carbondioxide!L411</f>
        <v>1059.5999598525468</v>
      </c>
      <c r="H311" s="4">
        <f t="shared" si="29"/>
        <v>7.2164845768551755</v>
      </c>
      <c r="I311" s="4">
        <f t="shared" si="33"/>
        <v>4.2213069395761957</v>
      </c>
      <c r="J311" s="4">
        <f t="shared" si="30"/>
        <v>1.5168497856808347</v>
      </c>
      <c r="K311" s="4">
        <f>carbondioxide!S411</f>
        <v>1059.6001079050598</v>
      </c>
      <c r="L311" s="4">
        <f t="shared" si="31"/>
        <v>7.2164853243834113</v>
      </c>
      <c r="M311" s="4">
        <f t="shared" si="34"/>
        <v>4.221307716506991</v>
      </c>
      <c r="N311" s="4">
        <f t="shared" si="32"/>
        <v>1.5168504203437045</v>
      </c>
    </row>
    <row r="312" spans="1:14" x14ac:dyDescent="0.25">
      <c r="A312" s="4">
        <f t="shared" si="35"/>
        <v>2156</v>
      </c>
      <c r="G312" s="4">
        <f>carbondioxide!L412</f>
        <v>1064.323808948966</v>
      </c>
      <c r="H312" s="4">
        <f t="shared" si="29"/>
        <v>7.2402826384513999</v>
      </c>
      <c r="I312" s="4">
        <f t="shared" si="33"/>
        <v>4.2432294900015881</v>
      </c>
      <c r="J312" s="4">
        <f t="shared" si="30"/>
        <v>1.5322111023149603</v>
      </c>
      <c r="K312" s="4">
        <f>carbondioxide!S412</f>
        <v>1064.3239565152548</v>
      </c>
      <c r="L312" s="4">
        <f t="shared" si="31"/>
        <v>7.2402833802177522</v>
      </c>
      <c r="M312" s="4">
        <f t="shared" si="34"/>
        <v>4.2432302613550643</v>
      </c>
      <c r="N312" s="4">
        <f t="shared" si="32"/>
        <v>1.5322117377859119</v>
      </c>
    </row>
    <row r="313" spans="1:14" x14ac:dyDescent="0.25">
      <c r="A313" s="4">
        <f t="shared" si="35"/>
        <v>2157</v>
      </c>
      <c r="G313" s="4">
        <f>carbondioxide!L413</f>
        <v>1069.0292308567352</v>
      </c>
      <c r="H313" s="4">
        <f t="shared" si="29"/>
        <v>7.2638830904720146</v>
      </c>
      <c r="I313" s="4">
        <f t="shared" si="33"/>
        <v>4.265031168705689</v>
      </c>
      <c r="J313" s="4">
        <f t="shared" si="30"/>
        <v>1.5476096867570204</v>
      </c>
      <c r="K313" s="4">
        <f>carbondioxide!S413</f>
        <v>1069.029377941529</v>
      </c>
      <c r="L313" s="4">
        <f t="shared" si="31"/>
        <v>7.2638838265637595</v>
      </c>
      <c r="M313" s="4">
        <f t="shared" si="34"/>
        <v>4.2650319345542291</v>
      </c>
      <c r="N313" s="4">
        <f t="shared" si="32"/>
        <v>1.5476103229997846</v>
      </c>
    </row>
    <row r="314" spans="1:14" x14ac:dyDescent="0.25">
      <c r="A314" s="4">
        <f t="shared" si="35"/>
        <v>2158</v>
      </c>
      <c r="G314" s="4">
        <f>carbondioxide!L414</f>
        <v>1073.7161657012316</v>
      </c>
      <c r="H314" s="4">
        <f t="shared" si="29"/>
        <v>7.287287776300829</v>
      </c>
      <c r="I314" s="4">
        <f t="shared" si="33"/>
        <v>4.2867121827389241</v>
      </c>
      <c r="J314" s="4">
        <f t="shared" si="30"/>
        <v>1.5630446407744889</v>
      </c>
      <c r="K314" s="4">
        <f>carbondioxide!S414</f>
        <v>1073.7163123091964</v>
      </c>
      <c r="L314" s="4">
        <f t="shared" si="31"/>
        <v>7.2872885068035291</v>
      </c>
      <c r="M314" s="4">
        <f t="shared" si="34"/>
        <v>4.2867129431540274</v>
      </c>
      <c r="N314" s="4">
        <f t="shared" si="32"/>
        <v>1.5630452777534138</v>
      </c>
    </row>
    <row r="315" spans="1:14" x14ac:dyDescent="0.25">
      <c r="A315" s="4">
        <f t="shared" si="35"/>
        <v>2159</v>
      </c>
      <c r="G315" s="4">
        <f>carbondioxide!L415</f>
        <v>1078.3845593901799</v>
      </c>
      <c r="H315" s="4">
        <f t="shared" si="29"/>
        <v>7.3104985350909333</v>
      </c>
      <c r="I315" s="4">
        <f t="shared" si="33"/>
        <v>4.3082727637832656</v>
      </c>
      <c r="J315" s="4">
        <f t="shared" si="30"/>
        <v>1.5785150724128469</v>
      </c>
      <c r="K315" s="4">
        <f>carbondioxide!S415</f>
        <v>1078.3847055259198</v>
      </c>
      <c r="L315" s="4">
        <f t="shared" si="31"/>
        <v>7.3104992600884753</v>
      </c>
      <c r="M315" s="4">
        <f t="shared" si="34"/>
        <v>4.3082735188355468</v>
      </c>
      <c r="N315" s="4">
        <f t="shared" si="32"/>
        <v>1.5785157100928893</v>
      </c>
    </row>
    <row r="316" spans="1:14" x14ac:dyDescent="0.25">
      <c r="A316" s="4">
        <f t="shared" si="35"/>
        <v>2160</v>
      </c>
      <c r="G316" s="4">
        <f>carbondioxide!L416</f>
        <v>1083.0343634696278</v>
      </c>
      <c r="H316" s="4">
        <f t="shared" si="29"/>
        <v>7.3335172011514116</v>
      </c>
      <c r="I316" s="4">
        <f t="shared" si="33"/>
        <v>4.3297131672858953</v>
      </c>
      <c r="J316" s="4">
        <f t="shared" si="30"/>
        <v>1.594020096099831</v>
      </c>
      <c r="K316" s="4">
        <f>carbondioxide!S416</f>
        <v>1083.0345091376862</v>
      </c>
      <c r="L316" s="4">
        <f t="shared" si="31"/>
        <v>7.3335179207260497</v>
      </c>
      <c r="M316" s="4">
        <f t="shared" si="34"/>
        <v>4.3297139170450869</v>
      </c>
      <c r="N316" s="4">
        <f t="shared" si="32"/>
        <v>1.5940207344465476</v>
      </c>
    </row>
    <row r="317" spans="1:14" x14ac:dyDescent="0.25">
      <c r="A317" s="4">
        <f t="shared" si="35"/>
        <v>2161</v>
      </c>
      <c r="G317" s="4">
        <f>carbondioxide!L417</f>
        <v>1087.665534981166</v>
      </c>
      <c r="H317" s="4">
        <f t="shared" si="29"/>
        <v>7.3563456033615848</v>
      </c>
      <c r="I317" s="4">
        <f t="shared" si="33"/>
        <v>4.3510336716100788</v>
      </c>
      <c r="J317" s="4">
        <f t="shared" si="30"/>
        <v>1.6095588327441679</v>
      </c>
      <c r="K317" s="4">
        <f>carbondioxide!S417</f>
        <v>1087.6656801860267</v>
      </c>
      <c r="L317" s="4">
        <f t="shared" si="31"/>
        <v>7.3563463175939736</v>
      </c>
      <c r="M317" s="4">
        <f t="shared" si="34"/>
        <v>4.3510344161450272</v>
      </c>
      <c r="N317" s="4">
        <f t="shared" si="32"/>
        <v>1.6095594717237072</v>
      </c>
    </row>
    <row r="318" spans="1:14" x14ac:dyDescent="0.25">
      <c r="A318" s="4">
        <f t="shared" si="35"/>
        <v>2162</v>
      </c>
      <c r="G318" s="4">
        <f>carbondioxide!L418</f>
        <v>1092.2780363204661</v>
      </c>
      <c r="H318" s="4">
        <f t="shared" si="29"/>
        <v>7.3789855646119236</v>
      </c>
      <c r="I318" s="4">
        <f t="shared" si="33"/>
        <v>4.3722345772031908</v>
      </c>
      <c r="J318" s="4">
        <f t="shared" si="30"/>
        <v>1.6251304098289263</v>
      </c>
      <c r="K318" s="4">
        <f>carbondioxide!S418</f>
        <v>1092.2781810665538</v>
      </c>
      <c r="L318" s="4">
        <f t="shared" si="31"/>
        <v>7.3789862735811544</v>
      </c>
      <c r="M318" s="4">
        <f t="shared" si="34"/>
        <v>4.3722353165818619</v>
      </c>
      <c r="N318" s="4">
        <f t="shared" si="32"/>
        <v>1.6251310494080202</v>
      </c>
    </row>
    <row r="319" spans="1:14" x14ac:dyDescent="0.25">
      <c r="A319" s="4">
        <f t="shared" si="35"/>
        <v>2163</v>
      </c>
      <c r="G319" s="4">
        <f>carbondioxide!L419</f>
        <v>1096.8718350971956</v>
      </c>
      <c r="H319" s="4">
        <f t="shared" si="29"/>
        <v>7.4014389012708204</v>
      </c>
      <c r="I319" s="4">
        <f t="shared" si="33"/>
        <v>4.3933162057818302</v>
      </c>
      <c r="J319" s="4">
        <f t="shared" si="30"/>
        <v>1.6407339614996121</v>
      </c>
      <c r="K319" s="4">
        <f>carbondioxide!S419</f>
        <v>1096.8719793888772</v>
      </c>
      <c r="L319" s="4">
        <f t="shared" si="31"/>
        <v>7.4014396050544535</v>
      </c>
      <c r="M319" s="4">
        <f t="shared" si="34"/>
        <v>4.3933169400713084</v>
      </c>
      <c r="N319" s="4">
        <f t="shared" si="32"/>
        <v>1.6407346016455677</v>
      </c>
    </row>
    <row r="320" spans="1:14" x14ac:dyDescent="0.25">
      <c r="A320" s="4">
        <f t="shared" si="35"/>
        <v>2164</v>
      </c>
      <c r="G320" s="4">
        <f>carbondioxide!L420</f>
        <v>1101.4469039963792</v>
      </c>
      <c r="H320" s="4">
        <f t="shared" si="29"/>
        <v>7.4237074226764026</v>
      </c>
      <c r="I320" s="4">
        <f t="shared" si="33"/>
        <v>4.4142788995339304</v>
      </c>
      <c r="J320" s="4">
        <f t="shared" si="30"/>
        <v>1.6563686286471351</v>
      </c>
      <c r="K320" s="4">
        <f>carbondioxide!S420</f>
        <v>1101.4470478379653</v>
      </c>
      <c r="L320" s="4">
        <f t="shared" si="31"/>
        <v>7.4237081213505132</v>
      </c>
      <c r="M320" s="4">
        <f t="shared" si="34"/>
        <v>4.414279628800422</v>
      </c>
      <c r="N320" s="4">
        <f t="shared" si="32"/>
        <v>1.656369269327826</v>
      </c>
    </row>
    <row r="321" spans="1:14" x14ac:dyDescent="0.25">
      <c r="A321" s="4">
        <f t="shared" si="35"/>
        <v>2165</v>
      </c>
      <c r="G321" s="4">
        <f>carbondioxide!L421</f>
        <v>1106.0032206412552</v>
      </c>
      <c r="H321" s="4">
        <f t="shared" si="29"/>
        <v>7.4457929306526385</v>
      </c>
      <c r="I321" s="4">
        <f t="shared" si="33"/>
        <v>4.4351230203377767</v>
      </c>
      <c r="J321" s="4">
        <f t="shared" si="30"/>
        <v>1.672033558985772</v>
      </c>
      <c r="K321" s="4">
        <f>carbondioxide!S421</f>
        <v>1106.0033640369998</v>
      </c>
      <c r="L321" s="4">
        <f t="shared" si="31"/>
        <v>7.4457936242918334</v>
      </c>
      <c r="M321" s="4">
        <f t="shared" si="34"/>
        <v>4.4351237446466127</v>
      </c>
      <c r="N321" s="4">
        <f t="shared" si="32"/>
        <v>1.6720342001696304</v>
      </c>
    </row>
    <row r="322" spans="1:14" x14ac:dyDescent="0.25">
      <c r="A322" s="4">
        <f t="shared" si="35"/>
        <v>2166</v>
      </c>
      <c r="G322" s="4">
        <f>carbondioxide!L422</f>
        <v>1110.5407674576877</v>
      </c>
      <c r="H322" s="4">
        <f t="shared" si="29"/>
        <v>7.4676972190489366</v>
      </c>
      <c r="I322" s="4">
        <f t="shared" si="33"/>
        <v>4.4558489489978239</v>
      </c>
      <c r="J322" s="4">
        <f t="shared" si="30"/>
        <v>1.6877279071262514</v>
      </c>
      <c r="K322" s="4">
        <f>carbondioxide!S422</f>
        <v>1110.5409104117898</v>
      </c>
      <c r="L322" s="4">
        <f t="shared" si="31"/>
        <v>7.4676979077263992</v>
      </c>
      <c r="M322" s="4">
        <f t="shared" si="34"/>
        <v>4.4558496684134621</v>
      </c>
      <c r="N322" s="4">
        <f t="shared" si="32"/>
        <v>1.6877285487822598</v>
      </c>
    </row>
    <row r="323" spans="1:14" x14ac:dyDescent="0.25">
      <c r="A323" s="4">
        <f t="shared" si="35"/>
        <v>2167</v>
      </c>
      <c r="G323" s="4">
        <f>carbondioxide!L423</f>
        <v>1115.059531540177</v>
      </c>
      <c r="H323" s="4">
        <f t="shared" si="29"/>
        <v>7.4894220733025056</v>
      </c>
      <c r="I323" s="4">
        <f t="shared" si="33"/>
        <v>4.4764570844971852</v>
      </c>
      <c r="J323" s="4">
        <f t="shared" si="30"/>
        <v>1.703450834644082</v>
      </c>
      <c r="K323" s="4">
        <f>carbondioxide!S423</f>
        <v>1115.0596740567821</v>
      </c>
      <c r="L323" s="4">
        <f t="shared" si="31"/>
        <v>7.4894227570900238</v>
      </c>
      <c r="M323" s="4">
        <f t="shared" si="34"/>
        <v>4.4764577990832182</v>
      </c>
      <c r="N323" s="4">
        <f t="shared" si="32"/>
        <v>1.703451476741765</v>
      </c>
    </row>
    <row r="324" spans="1:14" x14ac:dyDescent="0.25">
      <c r="A324" s="4">
        <f t="shared" si="35"/>
        <v>2168</v>
      </c>
      <c r="G324" s="4">
        <f>carbondioxide!L424</f>
        <v>1119.5595045195223</v>
      </c>
      <c r="H324" s="4">
        <f t="shared" si="29"/>
        <v>7.5109692700227599</v>
      </c>
      <c r="I324" s="4">
        <f t="shared" si="33"/>
        <v>4.4969478432666792</v>
      </c>
      <c r="J324" s="4">
        <f t="shared" si="30"/>
        <v>1.7192015101432476</v>
      </c>
      <c r="K324" s="4">
        <f>carbondioxide!S424</f>
        <v>1119.5596466027223</v>
      </c>
      <c r="L324" s="4">
        <f t="shared" si="31"/>
        <v>7.5109699489907547</v>
      </c>
      <c r="M324" s="4">
        <f t="shared" si="34"/>
        <v>4.4969485530858337</v>
      </c>
      <c r="N324" s="4">
        <f t="shared" si="32"/>
        <v>1.7192021526526644</v>
      </c>
    </row>
    <row r="325" spans="1:14" x14ac:dyDescent="0.25">
      <c r="A325" s="4">
        <f t="shared" si="35"/>
        <v>2169</v>
      </c>
      <c r="G325" s="4">
        <f>carbondioxide!L425</f>
        <v>1124.0406824321731</v>
      </c>
      <c r="H325" s="4">
        <f t="shared" si="29"/>
        <v>7.532340576597055</v>
      </c>
      <c r="I325" s="4">
        <f t="shared" si="33"/>
        <v>4.5173216584702844</v>
      </c>
      <c r="J325" s="4">
        <f t="shared" si="30"/>
        <v>1.7349791093153888</v>
      </c>
      <c r="K325" s="4">
        <f>carbondioxide!S425</f>
        <v>1124.0408240860074</v>
      </c>
      <c r="L325" s="4">
        <f t="shared" si="31"/>
        <v>7.5323412508146159</v>
      </c>
      <c r="M325" s="4">
        <f t="shared" si="34"/>
        <v>4.5173223635844293</v>
      </c>
      <c r="N325" s="4">
        <f t="shared" si="32"/>
        <v>1.7349797522071249</v>
      </c>
    </row>
    <row r="326" spans="1:14" x14ac:dyDescent="0.25">
      <c r="A326" s="4">
        <f t="shared" si="35"/>
        <v>2170</v>
      </c>
      <c r="G326" s="4">
        <f>carbondioxide!L426</f>
        <v>1128.5030655913088</v>
      </c>
      <c r="H326" s="4">
        <f t="shared" si="29"/>
        <v>7.5535377508170471</v>
      </c>
      <c r="I326" s="4">
        <f t="shared" si="33"/>
        <v>4.5375789793068568</v>
      </c>
      <c r="J326" s="4">
        <f t="shared" si="30"/>
        <v>1.7507828149945885</v>
      </c>
      <c r="K326" s="4">
        <f>carbondioxide!S426</f>
        <v>1128.5032068197656</v>
      </c>
      <c r="L326" s="4">
        <f t="shared" si="31"/>
        <v>7.5535384203519547</v>
      </c>
      <c r="M326" s="4">
        <f t="shared" si="34"/>
        <v>4.5375796797770072</v>
      </c>
      <c r="N326" s="4">
        <f t="shared" si="32"/>
        <v>1.7507834582397479</v>
      </c>
    </row>
    <row r="327" spans="1:14" x14ac:dyDescent="0.25">
      <c r="A327" s="4">
        <f t="shared" si="35"/>
        <v>2171</v>
      </c>
      <c r="G327" s="4">
        <f>carbondioxide!L427</f>
        <v>1132.9466584596864</v>
      </c>
      <c r="H327" s="4">
        <f t="shared" ref="H327:H390" si="36">H$3*LN(G327/G$3)</f>
        <v>7.5745625405250214</v>
      </c>
      <c r="I327" s="4">
        <f t="shared" si="33"/>
        <v>4.5577202703279616</v>
      </c>
      <c r="J327" s="4">
        <f t="shared" ref="J327:J390" si="37">J326+J$3*(I326-J326)</f>
        <v>1.7666118172078822</v>
      </c>
      <c r="K327" s="4">
        <f>carbondioxide!S427</f>
        <v>1132.9467992667032</v>
      </c>
      <c r="L327" s="4">
        <f t="shared" ref="L327:L390" si="38">L$3*LN(K327/K$3)</f>
        <v>7.5745632054437868</v>
      </c>
      <c r="M327" s="4">
        <f t="shared" si="34"/>
        <v>4.5577209662142835</v>
      </c>
      <c r="N327" s="4">
        <f t="shared" ref="N327:N390" si="39">N326+N$3*(M326-N326)</f>
        <v>1.7666124607780795</v>
      </c>
    </row>
    <row r="328" spans="1:14" x14ac:dyDescent="0.25">
      <c r="A328" s="4">
        <f t="shared" si="35"/>
        <v>2172</v>
      </c>
      <c r="G328" s="4">
        <f>carbondioxide!L428</f>
        <v>1137.3714695242847</v>
      </c>
      <c r="H328" s="4">
        <f t="shared" si="36"/>
        <v>7.595416683279538</v>
      </c>
      <c r="I328" s="4">
        <f t="shared" ref="I328:I391" si="40">I327+I$3*(I$4*H328-I327)+I$5*(J327-I327)</f>
        <v>4.5777460107716452</v>
      </c>
      <c r="J328" s="4">
        <f t="shared" si="37"/>
        <v>1.7824653132216042</v>
      </c>
      <c r="K328" s="4">
        <f>carbondioxide!S428</f>
        <v>1137.3716099137487</v>
      </c>
      <c r="L328" s="4">
        <f t="shared" si="38"/>
        <v>7.5954173436474175</v>
      </c>
      <c r="M328" s="4">
        <f t="shared" ref="M328:M391" si="41">M327+M$3*(M$4*L328-M327)+M$5*(N327-M327)</f>
        <v>4.5777467021334628</v>
      </c>
      <c r="N328" s="4">
        <f t="shared" si="39"/>
        <v>1.7824659570889572</v>
      </c>
    </row>
    <row r="329" spans="1:14" x14ac:dyDescent="0.25">
      <c r="A329" s="4">
        <f t="shared" si="35"/>
        <v>2173</v>
      </c>
      <c r="G329" s="4">
        <f>carbondioxide!L429</f>
        <v>1141.777511172776</v>
      </c>
      <c r="H329" s="4">
        <f t="shared" si="36"/>
        <v>7.6161019060397281</v>
      </c>
      <c r="I329" s="4">
        <f t="shared" si="40"/>
        <v>4.5976566939119872</v>
      </c>
      <c r="J329" s="4">
        <f t="shared" si="37"/>
        <v>1.7983425075836883</v>
      </c>
      <c r="K329" s="4">
        <f>carbondioxide!S429</f>
        <v>1141.7776511485254</v>
      </c>
      <c r="L329" s="4">
        <f t="shared" si="38"/>
        <v>7.6161025619207612</v>
      </c>
      <c r="M329" s="4">
        <f t="shared" si="41"/>
        <v>4.5976573808077887</v>
      </c>
      <c r="N329" s="4">
        <f t="shared" si="39"/>
        <v>1.7983431517208099</v>
      </c>
    </row>
    <row r="330" spans="1:14" x14ac:dyDescent="0.25">
      <c r="A330" s="4">
        <f t="shared" si="35"/>
        <v>2174</v>
      </c>
      <c r="G330" s="4">
        <f>carbondioxide!L430</f>
        <v>1146.1647995718515</v>
      </c>
      <c r="H330" s="4">
        <f t="shared" si="36"/>
        <v>7.6366199248676478</v>
      </c>
      <c r="I330" s="4">
        <f t="shared" si="40"/>
        <v>4.6174528264242509</v>
      </c>
      <c r="J330" s="4">
        <f t="shared" si="37"/>
        <v>1.814242612162033</v>
      </c>
      <c r="K330" s="4">
        <f>carbondioxide!S430</f>
        <v>1146.1649391376764</v>
      </c>
      <c r="L330" s="4">
        <f t="shared" si="38"/>
        <v>7.6366205763246793</v>
      </c>
      <c r="M330" s="4">
        <f t="shared" si="41"/>
        <v>4.6174535089116944</v>
      </c>
      <c r="N330" s="4">
        <f t="shared" si="39"/>
        <v>1.8142432565420239</v>
      </c>
    </row>
    <row r="331" spans="1:14" x14ac:dyDescent="0.25">
      <c r="A331" s="4">
        <f t="shared" si="35"/>
        <v>2175</v>
      </c>
      <c r="G331" s="4">
        <f>carbondioxide!L431</f>
        <v>1150.5333545474259</v>
      </c>
      <c r="H331" s="4">
        <f t="shared" si="36"/>
        <v>7.65697244464807</v>
      </c>
      <c r="I331" s="4">
        <f t="shared" si="40"/>
        <v>4.6371349277654517</v>
      </c>
      <c r="J331" s="4">
        <f t="shared" si="37"/>
        <v>1.8301648461790423</v>
      </c>
      <c r="K331" s="4">
        <f>carbondioxide!S431</f>
        <v>1150.5334937070679</v>
      </c>
      <c r="L331" s="4">
        <f t="shared" si="38"/>
        <v>7.6569730917427741</v>
      </c>
      <c r="M331" s="4">
        <f t="shared" si="41"/>
        <v>4.6371356059013724</v>
      </c>
      <c r="N331" s="4">
        <f t="shared" si="39"/>
        <v>1.8301654907754836</v>
      </c>
    </row>
    <row r="332" spans="1:14" x14ac:dyDescent="0.25">
      <c r="A332" s="4">
        <f t="shared" si="35"/>
        <v>2176</v>
      </c>
      <c r="G332" s="4">
        <f>carbondioxide!L432</f>
        <v>1154.8831994667376</v>
      </c>
      <c r="H332" s="4">
        <f t="shared" si="36"/>
        <v>7.6771611588251156</v>
      </c>
      <c r="I332" s="4">
        <f t="shared" si="40"/>
        <v>4.6567035295701507</v>
      </c>
      <c r="J332" s="4">
        <f t="shared" si="37"/>
        <v>1.8461084362424531</v>
      </c>
      <c r="K332" s="4">
        <f>carbondioxide!S432</f>
        <v>1154.8833382238922</v>
      </c>
      <c r="L332" s="4">
        <f t="shared" si="38"/>
        <v>7.6771618016180261</v>
      </c>
      <c r="M332" s="4">
        <f t="shared" si="41"/>
        <v>4.6567042034105697</v>
      </c>
      <c r="N332" s="4">
        <f t="shared" si="39"/>
        <v>1.8461090810293987</v>
      </c>
    </row>
    <row r="333" spans="1:14" x14ac:dyDescent="0.25">
      <c r="A333" s="4">
        <f t="shared" si="35"/>
        <v>2177</v>
      </c>
      <c r="G333" s="4">
        <f>carbondioxide!L433</f>
        <v>1159.2143611223673</v>
      </c>
      <c r="H333" s="4">
        <f t="shared" si="36"/>
        <v>7.6971877491551686</v>
      </c>
      <c r="I333" s="4">
        <f t="shared" si="40"/>
        <v>4.6761591750612945</v>
      </c>
      <c r="J333" s="4">
        <f t="shared" si="37"/>
        <v>1.8620726163725545</v>
      </c>
      <c r="K333" s="4">
        <f>carbondioxide!S433</f>
        <v>1159.2144994806836</v>
      </c>
      <c r="L333" s="4">
        <f t="shared" si="38"/>
        <v>7.6971883877057019</v>
      </c>
      <c r="M333" s="4">
        <f t="shared" si="41"/>
        <v>4.6761598446614228</v>
      </c>
      <c r="N333" s="4">
        <f t="shared" si="39"/>
        <v>1.8620732613245239</v>
      </c>
    </row>
    <row r="334" spans="1:14" x14ac:dyDescent="0.25">
      <c r="A334" s="4">
        <f t="shared" si="35"/>
        <v>2178</v>
      </c>
      <c r="G334" s="4">
        <f>carbondioxide!L434</f>
        <v>1163.5268696181884</v>
      </c>
      <c r="H334" s="4">
        <f t="shared" si="36"/>
        <v>7.7170538854754991</v>
      </c>
      <c r="I334" s="4">
        <f t="shared" si="40"/>
        <v>4.6955024184758836</v>
      </c>
      <c r="J334" s="4">
        <f t="shared" si="37"/>
        <v>1.8780566280259066</v>
      </c>
      <c r="K334" s="4">
        <f>carbondioxide!S434</f>
        <v>1163.5270075812691</v>
      </c>
      <c r="L334" s="4">
        <f t="shared" si="38"/>
        <v>7.717054519841974</v>
      </c>
      <c r="M334" s="4">
        <f t="shared" si="41"/>
        <v>4.6955030838901317</v>
      </c>
      <c r="N334" s="4">
        <f t="shared" si="39"/>
        <v>1.8780572731178775</v>
      </c>
    </row>
    <row r="335" spans="1:14" x14ac:dyDescent="0.25">
      <c r="A335" s="4">
        <f t="shared" si="35"/>
        <v>2179</v>
      </c>
      <c r="G335" s="4">
        <f>carbondioxide!L435</f>
        <v>1167.8207582572604</v>
      </c>
      <c r="H335" s="4">
        <f t="shared" si="36"/>
        <v>7.7367612254880509</v>
      </c>
      <c r="I335" s="4">
        <f t="shared" si="40"/>
        <v>4.7147338245052905</v>
      </c>
      <c r="J335" s="4">
        <f t="shared" si="37"/>
        <v>1.8940597201156624</v>
      </c>
      <c r="K335" s="4">
        <f>carbondioxide!S435</f>
        <v>1167.820895828665</v>
      </c>
      <c r="L335" s="4">
        <f t="shared" si="38"/>
        <v>7.736761855727722</v>
      </c>
      <c r="M335" s="4">
        <f t="shared" si="41"/>
        <v>4.7147344857872753</v>
      </c>
      <c r="N335" s="4">
        <f t="shared" si="39"/>
        <v>1.8940603653230639</v>
      </c>
    </row>
    <row r="336" spans="1:14" x14ac:dyDescent="0.25">
      <c r="A336" s="4">
        <f t="shared" si="35"/>
        <v>2180</v>
      </c>
      <c r="G336" s="4">
        <f>carbondioxide!L436</f>
        <v>1172.0960634316816</v>
      </c>
      <c r="H336" s="4">
        <f t="shared" si="36"/>
        <v>7.7563114145578886</v>
      </c>
      <c r="I336" s="4">
        <f t="shared" si="40"/>
        <v>4.73385396775</v>
      </c>
      <c r="J336" s="4">
        <f t="shared" si="37"/>
        <v>1.9100811490285954</v>
      </c>
      <c r="K336" s="4">
        <f>carbondioxide!S436</f>
        <v>1172.0962006149243</v>
      </c>
      <c r="L336" s="4">
        <f t="shared" si="38"/>
        <v>7.7563120407269617</v>
      </c>
      <c r="M336" s="4">
        <f t="shared" si="41"/>
        <v>4.7338546249525528</v>
      </c>
      <c r="N336" s="4">
        <f t="shared" si="39"/>
        <v>1.9100817943273005</v>
      </c>
    </row>
    <row r="337" spans="1:14" x14ac:dyDescent="0.25">
      <c r="A337" s="4">
        <f t="shared" si="35"/>
        <v>2181</v>
      </c>
      <c r="G337" s="4">
        <f>carbondioxide!L437</f>
        <v>1176.3528245144025</v>
      </c>
      <c r="H337" s="4">
        <f t="shared" si="36"/>
        <v>7.7757060855257514</v>
      </c>
      <c r="I337" s="4">
        <f t="shared" si="40"/>
        <v>4.7528634321885868</v>
      </c>
      <c r="J337" s="4">
        <f t="shared" si="37"/>
        <v>1.926120178638933</v>
      </c>
      <c r="K337" s="4">
        <f>carbondioxide!S437</f>
        <v>1176.3529613129538</v>
      </c>
      <c r="L337" s="4">
        <f t="shared" si="38"/>
        <v>7.7757067076794026</v>
      </c>
      <c r="M337" s="4">
        <f t="shared" si="41"/>
        <v>4.752864085363762</v>
      </c>
      <c r="N337" s="4">
        <f t="shared" si="39"/>
        <v>1.9261208240052519</v>
      </c>
    </row>
    <row r="338" spans="1:14" x14ac:dyDescent="0.25">
      <c r="A338" s="4">
        <f t="shared" si="35"/>
        <v>2182</v>
      </c>
      <c r="G338" s="4">
        <f>carbondioxide!L438</f>
        <v>1180.59108375301</v>
      </c>
      <c r="H338" s="4">
        <f t="shared" si="36"/>
        <v>7.7949468585342228</v>
      </c>
      <c r="I338" s="4">
        <f t="shared" si="40"/>
        <v>4.771762810660702</v>
      </c>
      <c r="J338" s="4">
        <f t="shared" si="37"/>
        <v>1.9421760803190951</v>
      </c>
      <c r="K338" s="4">
        <f>carbondioxide!S438</f>
        <v>1180.5912201702981</v>
      </c>
      <c r="L338" s="4">
        <f t="shared" si="38"/>
        <v>7.7949474767266347</v>
      </c>
      <c r="M338" s="4">
        <f t="shared" si="41"/>
        <v>4.7717634598597831</v>
      </c>
      <c r="N338" s="4">
        <f t="shared" si="39"/>
        <v>1.9421767257297682</v>
      </c>
    </row>
    <row r="339" spans="1:14" x14ac:dyDescent="0.25">
      <c r="A339" s="4">
        <f t="shared" si="35"/>
        <v>2183</v>
      </c>
      <c r="G339" s="4">
        <f>carbondioxide!L439</f>
        <v>1184.8108861654887</v>
      </c>
      <c r="H339" s="4">
        <f t="shared" si="36"/>
        <v>7.8140353408670791</v>
      </c>
      <c r="I339" s="4">
        <f t="shared" si="40"/>
        <v>4.790552704363864</v>
      </c>
      <c r="J339" s="4">
        <f t="shared" si="37"/>
        <v>1.9582481329474355</v>
      </c>
      <c r="K339" s="4">
        <f>carbondioxide!S439</f>
        <v>1184.8110222048995</v>
      </c>
      <c r="L339" s="4">
        <f t="shared" si="38"/>
        <v>7.8140359551514464</v>
      </c>
      <c r="M339" s="4">
        <f t="shared" si="41"/>
        <v>4.7905533496373742</v>
      </c>
      <c r="N339" s="4">
        <f t="shared" si="39"/>
        <v>1.9582487783796267</v>
      </c>
    </row>
    <row r="340" spans="1:14" x14ac:dyDescent="0.25">
      <c r="A340" s="4">
        <f t="shared" si="35"/>
        <v>2184</v>
      </c>
      <c r="G340" s="4">
        <f>carbondioxide!L440</f>
        <v>1189.0122794379552</v>
      </c>
      <c r="H340" s="4">
        <f t="shared" si="36"/>
        <v>7.8329731268012486</v>
      </c>
      <c r="I340" s="4">
        <f t="shared" si="40"/>
        <v>4.8092337223638371</v>
      </c>
      <c r="J340" s="4">
        <f t="shared" si="37"/>
        <v>1.9743356229130808</v>
      </c>
      <c r="K340" s="4">
        <f>carbondioxide!S440</f>
        <v>1189.0124151028319</v>
      </c>
      <c r="L340" s="4">
        <f t="shared" si="38"/>
        <v>7.8329737372298061</v>
      </c>
      <c r="M340" s="4">
        <f t="shared" si="41"/>
        <v>4.8092343637615471</v>
      </c>
      <c r="N340" s="4">
        <f t="shared" si="39"/>
        <v>1.9743362683443708</v>
      </c>
    </row>
    <row r="341" spans="1:14" x14ac:dyDescent="0.25">
      <c r="A341" s="4">
        <f t="shared" si="35"/>
        <v>2185</v>
      </c>
      <c r="G341" s="4">
        <f>carbondioxide!L441</f>
        <v>1193.1953138243703</v>
      </c>
      <c r="H341" s="4">
        <f t="shared" si="36"/>
        <v>7.8517617974710152</v>
      </c>
      <c r="I341" s="4">
        <f t="shared" si="40"/>
        <v>4.8278064811183814</v>
      </c>
      <c r="J341" s="4">
        <f t="shared" si="37"/>
        <v>1.9904378441179611</v>
      </c>
      <c r="K341" s="4">
        <f>carbondioxide!S441</f>
        <v>1193.1954491180165</v>
      </c>
      <c r="L341" s="4">
        <f t="shared" si="38"/>
        <v>7.8517624040950587</v>
      </c>
      <c r="M341" s="4">
        <f t="shared" si="41"/>
        <v>4.827807118689317</v>
      </c>
      <c r="N341" s="4">
        <f t="shared" si="39"/>
        <v>1.9904384895263403</v>
      </c>
    </row>
    <row r="342" spans="1:14" x14ac:dyDescent="0.25">
      <c r="A342" s="4">
        <f t="shared" si="35"/>
        <v>2186</v>
      </c>
      <c r="G342" s="4">
        <f>carbondioxide!L442</f>
        <v>1197.3600420482278</v>
      </c>
      <c r="H342" s="4">
        <f t="shared" si="36"/>
        <v>7.8704029207439588</v>
      </c>
      <c r="I342" s="4">
        <f t="shared" si="40"/>
        <v>4.8462716040141549</v>
      </c>
      <c r="J342" s="4">
        <f t="shared" si="37"/>
        <v>2.0065540979761236</v>
      </c>
      <c r="K342" s="4">
        <f>carbondioxide!S442</f>
        <v>1197.3601769739062</v>
      </c>
      <c r="L342" s="4">
        <f t="shared" si="38"/>
        <v>7.8704035236138665</v>
      </c>
      <c r="M342" s="4">
        <f t="shared" si="41"/>
        <v>4.8462722378066045</v>
      </c>
      <c r="N342" s="4">
        <f t="shared" si="39"/>
        <v>2.006554743339986</v>
      </c>
    </row>
    <row r="343" spans="1:14" x14ac:dyDescent="0.25">
      <c r="A343" s="4">
        <f t="shared" si="35"/>
        <v>2187</v>
      </c>
      <c r="G343" s="4">
        <f>carbondioxide!L443</f>
        <v>1201.5065192062132</v>
      </c>
      <c r="H343" s="4">
        <f t="shared" si="36"/>
        <v>7.8888980511082218</v>
      </c>
      <c r="I343" s="4">
        <f t="shared" si="40"/>
        <v>4.8646297209165468</v>
      </c>
      <c r="J343" s="4">
        <f t="shared" si="37"/>
        <v>2.0226836934104195</v>
      </c>
      <c r="K343" s="4">
        <f>carbondioxide!S443</f>
        <v>1201.506653767146</v>
      </c>
      <c r="L343" s="4">
        <f t="shared" si="38"/>
        <v>7.8888986502734699</v>
      </c>
      <c r="M343" s="4">
        <f t="shared" si="41"/>
        <v>4.8646303509780733</v>
      </c>
      <c r="N343" s="4">
        <f t="shared" si="39"/>
        <v>2.0226843387085562</v>
      </c>
    </row>
    <row r="344" spans="1:14" x14ac:dyDescent="0.25">
      <c r="A344" s="4">
        <f t="shared" si="35"/>
        <v>2188</v>
      </c>
      <c r="G344" s="4">
        <f>carbondioxide!L444</f>
        <v>1205.6348026738287</v>
      </c>
      <c r="H344" s="4">
        <f t="shared" si="36"/>
        <v>7.9072487295706901</v>
      </c>
      <c r="I344" s="4">
        <f t="shared" si="40"/>
        <v>4.8828814677322283</v>
      </c>
      <c r="J344" s="4">
        <f t="shared" si="37"/>
        <v>2.0388259468466545</v>
      </c>
      <c r="K344" s="4">
        <f>carbondioxide!S444</f>
        <v>1205.6349368731994</v>
      </c>
      <c r="L344" s="4">
        <f t="shared" si="38"/>
        <v>7.9072493250798699</v>
      </c>
      <c r="M344" s="4">
        <f t="shared" si="41"/>
        <v>4.8828820941096742</v>
      </c>
      <c r="N344" s="4">
        <f t="shared" si="39"/>
        <v>2.0388265920582471</v>
      </c>
    </row>
    <row r="345" spans="1:14" x14ac:dyDescent="0.25">
      <c r="A345" s="4">
        <f t="shared" si="35"/>
        <v>2189</v>
      </c>
      <c r="G345" s="4">
        <f>carbondioxide!L445</f>
        <v>1209.7449520129812</v>
      </c>
      <c r="H345" s="4">
        <f t="shared" si="36"/>
        <v>7.9254564835656378</v>
      </c>
      <c r="I345" s="4">
        <f t="shared" si="40"/>
        <v>4.9010274859841898</v>
      </c>
      <c r="J345" s="4">
        <f t="shared" si="37"/>
        <v>2.0549801822052847</v>
      </c>
      <c r="K345" s="4">
        <f>carbondioxide!S445</f>
        <v>1209.7450858539346</v>
      </c>
      <c r="L345" s="4">
        <f t="shared" si="38"/>
        <v>7.9254570754664835</v>
      </c>
      <c r="M345" s="4">
        <f t="shared" si="41"/>
        <v>4.9010281087236889</v>
      </c>
      <c r="N345" s="4">
        <f t="shared" si="39"/>
        <v>2.0549808273098993</v>
      </c>
    </row>
    <row r="346" spans="1:14" x14ac:dyDescent="0.25">
      <c r="A346" s="4">
        <f t="shared" si="35"/>
        <v>2190</v>
      </c>
      <c r="G346" s="4">
        <f>carbondioxide!L446</f>
        <v>1213.8370288815183</v>
      </c>
      <c r="H346" s="4">
        <f t="shared" si="36"/>
        <v>7.943522826873493</v>
      </c>
      <c r="I346" s="4">
        <f t="shared" si="40"/>
        <v>4.9190684223990573</v>
      </c>
      <c r="J346" s="4">
        <f t="shared" si="37"/>
        <v>2.0711457308907488</v>
      </c>
      <c r="K346" s="4">
        <f>carbondioxide!S446</f>
        <v>1213.8371623671608</v>
      </c>
      <c r="L346" s="4">
        <f t="shared" si="38"/>
        <v>7.9435234152128906</v>
      </c>
      <c r="M346" s="4">
        <f t="shared" si="41"/>
        <v>4.9190690415460399</v>
      </c>
      <c r="N346" s="4">
        <f t="shared" si="39"/>
        <v>2.0711463758683295</v>
      </c>
    </row>
    <row r="347" spans="1:14" x14ac:dyDescent="0.25">
      <c r="A347" s="4">
        <f t="shared" si="35"/>
        <v>2191</v>
      </c>
      <c r="G347" s="4">
        <f>carbondioxide!L447</f>
        <v>1217.9110969447108</v>
      </c>
      <c r="H347" s="4">
        <f t="shared" si="36"/>
        <v>7.9614492595492985</v>
      </c>
      <c r="I347" s="4">
        <f t="shared" si="40"/>
        <v>4.9370049285064486</v>
      </c>
      <c r="J347" s="4">
        <f t="shared" si="37"/>
        <v>2.0873219317785159</v>
      </c>
      <c r="K347" s="4">
        <f>carbondioxide!S447</f>
        <v>1217.9112300781107</v>
      </c>
      <c r="L347" s="4">
        <f t="shared" si="38"/>
        <v>7.9614498443733082</v>
      </c>
      <c r="M347" s="4">
        <f t="shared" si="41"/>
        <v>4.9370055441056557</v>
      </c>
      <c r="N347" s="4">
        <f t="shared" si="39"/>
        <v>2.0873225766093788</v>
      </c>
    </row>
    <row r="348" spans="1:14" x14ac:dyDescent="0.25">
      <c r="A348" s="4">
        <f t="shared" si="35"/>
        <v>2192</v>
      </c>
      <c r="G348" s="4">
        <f>carbondioxide!L448</f>
        <v>1221.9672217886641</v>
      </c>
      <c r="H348" s="4">
        <f t="shared" si="36"/>
        <v>7.9792372678605048</v>
      </c>
      <c r="I348" s="4">
        <f t="shared" si="40"/>
        <v>4.9548376602501696</v>
      </c>
      <c r="J348" s="4">
        <f t="shared" si="37"/>
        <v>2.1035081311999306</v>
      </c>
      <c r="K348" s="4">
        <f>carbondioxide!S448</f>
        <v>1221.9673545728538</v>
      </c>
      <c r="L348" s="4">
        <f t="shared" si="38"/>
        <v>7.9792378492143765</v>
      </c>
      <c r="M348" s="4">
        <f t="shared" si="41"/>
        <v>4.9548382723456577</v>
      </c>
      <c r="N348" s="4">
        <f t="shared" si="39"/>
        <v>2.1035087758647575</v>
      </c>
    </row>
    <row r="349" spans="1:14" x14ac:dyDescent="0.25">
      <c r="A349" s="4">
        <f t="shared" si="35"/>
        <v>2193</v>
      </c>
      <c r="G349" s="4">
        <f>carbondioxide!L449</f>
        <v>1226.0054708356511</v>
      </c>
      <c r="H349" s="4">
        <f t="shared" si="36"/>
        <v>7.9968883242337379</v>
      </c>
      <c r="I349" s="4">
        <f t="shared" si="40"/>
        <v>4.972567277611013</v>
      </c>
      <c r="J349" s="4">
        <f t="shared" si="37"/>
        <v>2.1197036829249361</v>
      </c>
      <c r="K349" s="4">
        <f>carbondioxide!S449</f>
        <v>1226.0056032736252</v>
      </c>
      <c r="L349" s="4">
        <f t="shared" si="38"/>
        <v>7.9968889021619285</v>
      </c>
      <c r="M349" s="4">
        <f t="shared" si="41"/>
        <v>4.9725678862461624</v>
      </c>
      <c r="N349" s="4">
        <f t="shared" si="39"/>
        <v>2.1197043274047691</v>
      </c>
    </row>
    <row r="350" spans="1:14" x14ac:dyDescent="0.25">
      <c r="A350" s="4">
        <f t="shared" si="35"/>
        <v>2194</v>
      </c>
      <c r="G350" s="4">
        <f>carbondioxide!L450</f>
        <v>1230.0259132613505</v>
      </c>
      <c r="H350" s="4">
        <f t="shared" si="36"/>
        <v>8.0144038872101735</v>
      </c>
      <c r="I350" s="4">
        <f t="shared" si="40"/>
        <v>4.9901944442409425</v>
      </c>
      <c r="J350" s="4">
        <f t="shared" si="37"/>
        <v>2.1359079481427528</v>
      </c>
      <c r="K350" s="4">
        <f>carbondioxide!S450</f>
        <v>1230.0260453560679</v>
      </c>
      <c r="L350" s="4">
        <f t="shared" si="38"/>
        <v>8.0144044617563619</v>
      </c>
      <c r="M350" s="4">
        <f t="shared" si="41"/>
        <v>4.9901950494584684</v>
      </c>
      <c r="N350" s="4">
        <f t="shared" si="39"/>
        <v>2.1359085924189882</v>
      </c>
    </row>
    <row r="351" spans="1:14" x14ac:dyDescent="0.25">
      <c r="A351" s="4">
        <f t="shared" si="35"/>
        <v>2195</v>
      </c>
      <c r="G351" s="4">
        <f>carbondioxide!L451</f>
        <v>1234.0286199139775</v>
      </c>
      <c r="H351" s="4">
        <f t="shared" si="36"/>
        <v>8.0317854014092003</v>
      </c>
      <c r="I351" s="4">
        <f t="shared" si="40"/>
        <v>5.0077198271084562</v>
      </c>
      <c r="J351" s="4">
        <f t="shared" si="37"/>
        <v>2.1521202954405907</v>
      </c>
      <c r="K351" s="4">
        <f>carbondioxide!S451</f>
        <v>1234.0287516683618</v>
      </c>
      <c r="L351" s="4">
        <f t="shared" si="38"/>
        <v>8.031785972616305</v>
      </c>
      <c r="M351" s="4">
        <f t="shared" si="41"/>
        <v>5.0077204289504165</v>
      </c>
      <c r="N351" s="4">
        <f t="shared" si="39"/>
        <v>2.1521209394949725</v>
      </c>
    </row>
    <row r="352" spans="1:14" x14ac:dyDescent="0.25">
      <c r="A352" s="4">
        <f t="shared" si="35"/>
        <v>2196</v>
      </c>
      <c r="G352" s="4">
        <f>carbondioxide!L452</f>
        <v>1238.0136632352924</v>
      </c>
      <c r="H352" s="4">
        <f t="shared" si="36"/>
        <v>8.0490342975000075</v>
      </c>
      <c r="I352" s="4">
        <f t="shared" si="40"/>
        <v>5.0251440961548903</v>
      </c>
      <c r="J352" s="4">
        <f t="shared" si="37"/>
        <v>2.1683401007804641</v>
      </c>
      <c r="K352" s="4">
        <f>carbondioxide!S452</f>
        <v>1238.0137946522318</v>
      </c>
      <c r="L352" s="4">
        <f t="shared" si="38"/>
        <v>8.04903486541021</v>
      </c>
      <c r="M352" s="4">
        <f t="shared" si="41"/>
        <v>5.0251446946626954</v>
      </c>
      <c r="N352" s="4">
        <f t="shared" si="39"/>
        <v>2.1683407445950795</v>
      </c>
    </row>
    <row r="353" spans="1:14" x14ac:dyDescent="0.25">
      <c r="A353" s="4">
        <f t="shared" si="35"/>
        <v>2197</v>
      </c>
      <c r="G353" s="4">
        <f>carbondioxide!L453</f>
        <v>1241.9811171834674</v>
      </c>
      <c r="H353" s="4">
        <f t="shared" si="36"/>
        <v>8.0661519921808189</v>
      </c>
      <c r="I353" s="4">
        <f t="shared" si="40"/>
        <v>5.0424679239614631</v>
      </c>
      <c r="J353" s="4">
        <f t="shared" si="37"/>
        <v>2.1845667474741908</v>
      </c>
      <c r="K353" s="4">
        <f>carbondioxide!S453</f>
        <v>1241.9812482658158</v>
      </c>
      <c r="L353" s="4">
        <f t="shared" si="38"/>
        <v>8.0661525568355597</v>
      </c>
      <c r="M353" s="4">
        <f t="shared" si="41"/>
        <v>5.0424685191758831</v>
      </c>
      <c r="N353" s="4">
        <f t="shared" si="39"/>
        <v>2.1845673910314636</v>
      </c>
    </row>
    <row r="354" spans="1:14" x14ac:dyDescent="0.25">
      <c r="A354" s="4">
        <f t="shared" si="35"/>
        <v>2198</v>
      </c>
      <c r="G354" s="4">
        <f>carbondioxide!L454</f>
        <v>1245.9310571577985</v>
      </c>
      <c r="H354" s="4">
        <f t="shared" si="36"/>
        <v>8.0831398881653982</v>
      </c>
      <c r="I354" s="4">
        <f t="shared" si="40"/>
        <v>5.0596919854268334</v>
      </c>
      <c r="J354" s="4">
        <f t="shared" si="37"/>
        <v>2.2007996261566385</v>
      </c>
      <c r="K354" s="4">
        <f>carbondioxide!S454</f>
        <v>1245.9311879083755</v>
      </c>
      <c r="L354" s="4">
        <f t="shared" si="38"/>
        <v>8.0831404496054109</v>
      </c>
      <c r="M354" s="4">
        <f t="shared" si="41"/>
        <v>5.0596925773880077</v>
      </c>
      <c r="N354" s="4">
        <f t="shared" si="39"/>
        <v>2.2008002694393238</v>
      </c>
    </row>
    <row r="355" spans="1:14" x14ac:dyDescent="0.25">
      <c r="A355" s="4">
        <f t="shared" si="35"/>
        <v>2199</v>
      </c>
      <c r="G355" s="4">
        <f>carbondioxide!L455</f>
        <v>1249.8635599252402</v>
      </c>
      <c r="H355" s="4">
        <f t="shared" si="36"/>
        <v>8.0999993741765959</v>
      </c>
      <c r="I355" s="4">
        <f t="shared" si="40"/>
        <v>5.0768169574549624</v>
      </c>
      <c r="J355" s="4">
        <f t="shared" si="37"/>
        <v>2.2170381347572934</v>
      </c>
      <c r="K355" s="4">
        <f>carbondioxide!S455</f>
        <v>1249.8636903468316</v>
      </c>
      <c r="L355" s="4">
        <f t="shared" si="38"/>
        <v>8.0999999324419143</v>
      </c>
      <c r="M355" s="4">
        <f t="shared" si="41"/>
        <v>5.0768175462024079</v>
      </c>
      <c r="N355" s="4">
        <f t="shared" si="39"/>
        <v>2.2170387777484724</v>
      </c>
    </row>
    <row r="356" spans="1:14" x14ac:dyDescent="0.25">
      <c r="A356" s="4">
        <f t="shared" si="35"/>
        <v>2200</v>
      </c>
      <c r="G356" s="4">
        <f>carbondioxide!L456</f>
        <v>1253.7787035487481</v>
      </c>
      <c r="H356" s="4">
        <f t="shared" si="36"/>
        <v>8.1167318249465907</v>
      </c>
      <c r="I356" s="4">
        <f t="shared" si="40"/>
        <v>5.0938435186530633</v>
      </c>
      <c r="J356" s="4">
        <f t="shared" si="37"/>
        <v>2.2332816784702163</v>
      </c>
      <c r="K356" s="4">
        <f>carbondioxide!S456</f>
        <v>1253.7788336441065</v>
      </c>
      <c r="L356" s="4">
        <f t="shared" si="38"/>
        <v>8.1167323800765594</v>
      </c>
      <c r="M356" s="4">
        <f t="shared" si="41"/>
        <v>5.0938441042256839</v>
      </c>
      <c r="N356" s="4">
        <f t="shared" si="39"/>
        <v>2.2332823211532906</v>
      </c>
    </row>
    <row r="357" spans="1:14" x14ac:dyDescent="0.25">
      <c r="A357" s="4">
        <f t="shared" si="35"/>
        <v>2201</v>
      </c>
      <c r="G357" s="4">
        <f>carbondioxide!L457</f>
        <v>1257.6765673174059</v>
      </c>
      <c r="H357" s="4">
        <f t="shared" si="36"/>
        <v>8.1333386012235529</v>
      </c>
      <c r="I357" s="4">
        <f t="shared" si="40"/>
        <v>5.1107723490394328</v>
      </c>
      <c r="J357" s="4">
        <f t="shared" si="37"/>
        <v>2.2495296697224547</v>
      </c>
      <c r="K357" s="4">
        <f>carbondioxide!S457</f>
        <v>1257.6766970892518</v>
      </c>
      <c r="L357" s="4">
        <f t="shared" si="38"/>
        <v>8.1333391532568466</v>
      </c>
      <c r="M357" s="4">
        <f t="shared" si="41"/>
        <v>5.1107729314755286</v>
      </c>
      <c r="N357" s="4">
        <f t="shared" si="39"/>
        <v>2.2495303120811418</v>
      </c>
    </row>
    <row r="358" spans="1:14" x14ac:dyDescent="0.25">
      <c r="A358" s="4">
        <f t="shared" si="35"/>
        <v>2202</v>
      </c>
      <c r="G358" s="4">
        <f>carbondioxide!L458</f>
        <v>1261.55723167832</v>
      </c>
      <c r="H358" s="4">
        <f t="shared" si="36"/>
        <v>8.1498210497844834</v>
      </c>
      <c r="I358" s="4">
        <f t="shared" si="40"/>
        <v>5.1276041297609485</v>
      </c>
      <c r="J358" s="4">
        <f t="shared" si="37"/>
        <v>2.265781528140975</v>
      </c>
      <c r="K358" s="4">
        <f>carbondioxide!S458</f>
        <v>1261.5573611293407</v>
      </c>
      <c r="L358" s="4">
        <f t="shared" si="38"/>
        <v>8.1498215987591198</v>
      </c>
      <c r="M358" s="4">
        <f t="shared" si="41"/>
        <v>5.1276047090982226</v>
      </c>
      <c r="N358" s="4">
        <f t="shared" si="39"/>
        <v>2.2657821701593019</v>
      </c>
    </row>
    <row r="359" spans="1:14" x14ac:dyDescent="0.25">
      <c r="A359" s="4">
        <f t="shared" si="35"/>
        <v>2203</v>
      </c>
      <c r="G359" s="4">
        <f>carbondioxide!L459</f>
        <v>1265.4207781702567</v>
      </c>
      <c r="H359" s="4">
        <f t="shared" si="36"/>
        <v>8.1661805034539157</v>
      </c>
      <c r="I359" s="4">
        <f t="shared" si="40"/>
        <v>5.1443395428200267</v>
      </c>
      <c r="J359" s="4">
        <f t="shared" si="37"/>
        <v>2.2820366805181767</v>
      </c>
      <c r="K359" s="4">
        <f>carbondioxide!S459</f>
        <v>1265.4209073031079</v>
      </c>
      <c r="L359" s="4">
        <f t="shared" si="38"/>
        <v>8.1661810494072693</v>
      </c>
      <c r="M359" s="4">
        <f t="shared" si="41"/>
        <v>5.1443401190955953</v>
      </c>
      <c r="N359" s="4">
        <f t="shared" si="39"/>
        <v>2.2820373221804751</v>
      </c>
    </row>
    <row r="360" spans="1:14" x14ac:dyDescent="0.25">
      <c r="A360" s="4">
        <f t="shared" si="35"/>
        <v>2204</v>
      </c>
      <c r="G360" s="4">
        <f>carbondioxide!L460</f>
        <v>1269.2672893590043</v>
      </c>
      <c r="H360" s="4">
        <f t="shared" si="36"/>
        <v>8.1824182811282622</v>
      </c>
      <c r="I360" s="4">
        <f t="shared" si="40"/>
        <v>5.1609792708108344</v>
      </c>
      <c r="J360" s="4">
        <f t="shared" si="37"/>
        <v>2.2982945607760512</v>
      </c>
      <c r="K360" s="4">
        <f>carbondioxide!S460</f>
        <v>1269.2674181763109</v>
      </c>
      <c r="L360" s="4">
        <f t="shared" si="38"/>
        <v>8.182418824097077</v>
      </c>
      <c r="M360" s="4">
        <f t="shared" si="41"/>
        <v>5.1609798440612344</v>
      </c>
      <c r="N360" s="4">
        <f t="shared" si="39"/>
        <v>2.2982952020669529</v>
      </c>
    </row>
    <row r="361" spans="1:14" x14ac:dyDescent="0.25">
      <c r="A361" s="4">
        <f t="shared" si="35"/>
        <v>2205</v>
      </c>
      <c r="G361" s="4">
        <f>carbondioxide!L461</f>
        <v>1273.0968487744362</v>
      </c>
      <c r="H361" s="4">
        <f t="shared" si="36"/>
        <v>8.1985356878055349</v>
      </c>
      <c r="I361" s="4">
        <f t="shared" si="40"/>
        <v>5.1775239966645517</v>
      </c>
      <c r="J361" s="4">
        <f t="shared" si="37"/>
        <v>2.3145546099290488</v>
      </c>
      <c r="K361" s="4">
        <f>carbondioxide!S461</f>
        <v>1273.0969772787917</v>
      </c>
      <c r="L361" s="4">
        <f t="shared" si="38"/>
        <v>8.1985362278259331</v>
      </c>
      <c r="M361" s="4">
        <f t="shared" si="41"/>
        <v>5.1775245669257517</v>
      </c>
      <c r="N361" s="4">
        <f t="shared" si="39"/>
        <v>2.3145552508334806</v>
      </c>
    </row>
    <row r="362" spans="1:14" x14ac:dyDescent="0.25">
      <c r="A362" s="4">
        <f t="shared" ref="A362:A425" si="42">1+A361</f>
        <v>2206</v>
      </c>
      <c r="G362" s="4">
        <f>carbondioxide!L462</f>
        <v>1276.909540849251</v>
      </c>
      <c r="H362" s="4">
        <f t="shared" si="36"/>
        <v>8.2145340146201953</v>
      </c>
      <c r="I362" s="4">
        <f t="shared" si="40"/>
        <v>5.1939744034034874</v>
      </c>
      <c r="J362" s="4">
        <f t="shared" si="37"/>
        <v>2.3308162760457063</v>
      </c>
      <c r="K362" s="4">
        <f>carbondioxide!S462</f>
        <v>1276.9096690432184</v>
      </c>
      <c r="L362" s="4">
        <f t="shared" si="38"/>
        <v>8.2145345517276951</v>
      </c>
      <c r="M362" s="4">
        <f t="shared" si="41"/>
        <v>5.193974970710892</v>
      </c>
      <c r="N362" s="4">
        <f t="shared" si="39"/>
        <v>2.3308169165488848</v>
      </c>
    </row>
    <row r="363" spans="1:14" x14ac:dyDescent="0.25">
      <c r="A363" s="4">
        <f t="shared" si="42"/>
        <v>2207</v>
      </c>
      <c r="G363" s="4">
        <f>carbondioxide!L463</f>
        <v>1280.7054508593692</v>
      </c>
      <c r="H363" s="4">
        <f t="shared" si="36"/>
        <v>8.2304145388829131</v>
      </c>
      <c r="I363" s="4">
        <f t="shared" si="40"/>
        <v>5.2103311739038372</v>
      </c>
      <c r="J363" s="4">
        <f t="shared" si="37"/>
        <v>2.3470790142090987</v>
      </c>
      <c r="K363" s="4">
        <f>carbondioxide!S463</f>
        <v>1280.705578745481</v>
      </c>
      <c r="L363" s="4">
        <f t="shared" si="38"/>
        <v>8.2304150731124377</v>
      </c>
      <c r="M363" s="4">
        <f t="shared" si="41"/>
        <v>5.2103317382922985</v>
      </c>
      <c r="N363" s="4">
        <f t="shared" si="39"/>
        <v>2.3470796542965249</v>
      </c>
    </row>
    <row r="364" spans="1:14" x14ac:dyDescent="0.25">
      <c r="A364" s="4">
        <f t="shared" si="42"/>
        <v>2208</v>
      </c>
      <c r="G364" s="4">
        <f>carbondioxide!L464</f>
        <v>1284.4846648659613</v>
      </c>
      <c r="H364" s="4">
        <f t="shared" si="36"/>
        <v>8.2461785241249999</v>
      </c>
      <c r="I364" s="4">
        <f t="shared" si="40"/>
        <v>5.2265949906669009</v>
      </c>
      <c r="J364" s="4">
        <f t="shared" si="37"/>
        <v>2.3633422864761648</v>
      </c>
      <c r="K364" s="4">
        <f>carbondioxide!S464</f>
        <v>1284.4847924467208</v>
      </c>
      <c r="L364" s="4">
        <f t="shared" si="38"/>
        <v>8.2461790555108934</v>
      </c>
      <c r="M364" s="4">
        <f t="shared" si="41"/>
        <v>5.2265955521707257</v>
      </c>
      <c r="N364" s="4">
        <f t="shared" si="39"/>
        <v>2.3633429261336207</v>
      </c>
    </row>
    <row r="365" spans="1:14" x14ac:dyDescent="0.25">
      <c r="A365" s="4">
        <f t="shared" si="42"/>
        <v>2209</v>
      </c>
      <c r="G365" s="4">
        <f>carbondioxide!L465</f>
        <v>1288.2472696590844</v>
      </c>
      <c r="H365" s="4">
        <f t="shared" si="36"/>
        <v>8.2618272201473015</v>
      </c>
      <c r="I365" s="4">
        <f t="shared" si="40"/>
        <v>5.2427665355985527</v>
      </c>
      <c r="J365" s="4">
        <f t="shared" si="37"/>
        <v>2.3796055618359682</v>
      </c>
      <c r="K365" s="4">
        <f>carbondioxide!S465</f>
        <v>1288.2473969369653</v>
      </c>
      <c r="L365" s="4">
        <f t="shared" si="38"/>
        <v>8.2618277487233307</v>
      </c>
      <c r="M365" s="4">
        <f t="shared" si="41"/>
        <v>5.2427670942515094</v>
      </c>
      <c r="N365" s="4">
        <f t="shared" si="39"/>
        <v>2.3796062010495116</v>
      </c>
    </row>
    <row r="366" spans="1:14" x14ac:dyDescent="0.25">
      <c r="A366" s="4">
        <f t="shared" si="42"/>
        <v>2210</v>
      </c>
      <c r="G366" s="4">
        <f>carbondioxide!L466</f>
        <v>1291.9933527029025</v>
      </c>
      <c r="H366" s="4">
        <f t="shared" si="36"/>
        <v>8.2773618630733132</v>
      </c>
      <c r="I366" s="4">
        <f t="shared" si="40"/>
        <v>5.2588464897967775</v>
      </c>
      <c r="J366" s="4">
        <f t="shared" si="37"/>
        <v>2.3958683161669398</v>
      </c>
      <c r="K366" s="4">
        <f>carbondioxide!S466</f>
        <v>1291.9934796803493</v>
      </c>
      <c r="L366" s="4">
        <f t="shared" si="38"/>
        <v>8.2773623888726977</v>
      </c>
      <c r="M366" s="4">
        <f t="shared" si="41"/>
        <v>5.2588470456321073</v>
      </c>
      <c r="N366" s="4">
        <f t="shared" si="39"/>
        <v>2.3958689549228991</v>
      </c>
    </row>
    <row r="367" spans="1:14" x14ac:dyDescent="0.25">
      <c r="A367" s="4">
        <f t="shared" si="42"/>
        <v>2211</v>
      </c>
      <c r="G367" s="4">
        <f>carbondioxide!L467</f>
        <v>1295.7230020824668</v>
      </c>
      <c r="H367" s="4">
        <f t="shared" si="36"/>
        <v>8.292783675406378</v>
      </c>
      <c r="I367" s="4">
        <f t="shared" si="40"/>
        <v>5.274835533347086</v>
      </c>
      <c r="J367" s="4">
        <f t="shared" si="37"/>
        <v>2.4121300321931574</v>
      </c>
      <c r="K367" s="4">
        <f>carbondioxide!S467</f>
        <v>1295.7231287618956</v>
      </c>
      <c r="L367" s="4">
        <f t="shared" si="38"/>
        <v>8.2927841984617778</v>
      </c>
      <c r="M367" s="4">
        <f t="shared" si="41"/>
        <v>5.2748360863975092</v>
      </c>
      <c r="N367" s="4">
        <f t="shared" si="39"/>
        <v>2.4121306704781276</v>
      </c>
    </row>
    <row r="368" spans="1:14" x14ac:dyDescent="0.25">
      <c r="A368" s="4">
        <f t="shared" si="42"/>
        <v>2212</v>
      </c>
      <c r="G368" s="4">
        <f>carbondioxide!L468</f>
        <v>1299.4363064520301</v>
      </c>
      <c r="H368" s="4">
        <f t="shared" si="36"/>
        <v>8.3080938660906671</v>
      </c>
      <c r="I368" s="4">
        <f t="shared" si="40"/>
        <v>5.2907343451256148</v>
      </c>
      <c r="J368" s="4">
        <f t="shared" si="37"/>
        <v>2.4283901994397117</v>
      </c>
      <c r="K368" s="4">
        <f>carbondioxide!S468</f>
        <v>1299.4364328358295</v>
      </c>
      <c r="L368" s="4">
        <f t="shared" si="38"/>
        <v>8.3080943864342114</v>
      </c>
      <c r="M368" s="4">
        <f t="shared" si="41"/>
        <v>5.2907348954233395</v>
      </c>
      <c r="N368" s="4">
        <f t="shared" si="39"/>
        <v>2.4283908372405496</v>
      </c>
    </row>
    <row r="369" spans="1:14" x14ac:dyDescent="0.25">
      <c r="A369" s="4">
        <f t="shared" si="42"/>
        <v>2213</v>
      </c>
      <c r="G369" s="4">
        <f>carbondioxide!L469</f>
        <v>1303.1333549848728</v>
      </c>
      <c r="H369" s="4">
        <f t="shared" si="36"/>
        <v>8.3232936305758489</v>
      </c>
      <c r="I369" s="4">
        <f t="shared" si="40"/>
        <v>5.3065436026097297</v>
      </c>
      <c r="J369" s="4">
        <f t="shared" si="37"/>
        <v>2.4446483141872077</v>
      </c>
      <c r="K369" s="4">
        <f>carbondioxide!S469</f>
        <v>1303.1334810754029</v>
      </c>
      <c r="L369" s="4">
        <f t="shared" si="38"/>
        <v>8.3232941482391425</v>
      </c>
      <c r="M369" s="4">
        <f t="shared" si="41"/>
        <v>5.3065441501864594</v>
      </c>
      <c r="N369" s="4">
        <f t="shared" si="39"/>
        <v>2.4446489514910277</v>
      </c>
    </row>
    <row r="370" spans="1:14" x14ac:dyDescent="0.25">
      <c r="A370" s="4">
        <f t="shared" si="42"/>
        <v>2214</v>
      </c>
      <c r="G370" s="4">
        <f>carbondioxide!L470</f>
        <v>1306.8142373246133</v>
      </c>
      <c r="H370" s="4">
        <f t="shared" si="36"/>
        <v>8.3383841508852168</v>
      </c>
      <c r="I370" s="4">
        <f t="shared" si="40"/>
        <v>5.3222639816959525</v>
      </c>
      <c r="J370" s="4">
        <f t="shared" si="37"/>
        <v>2.4609038794254476</v>
      </c>
      <c r="K370" s="4">
        <f>carbondioxide!S470</f>
        <v>1306.8143631242069</v>
      </c>
      <c r="L370" s="4">
        <f t="shared" si="38"/>
        <v>8.3383846658993459</v>
      </c>
      <c r="M370" s="4">
        <f t="shared" si="41"/>
        <v>5.3222645265828925</v>
      </c>
      <c r="N370" s="4">
        <f t="shared" si="39"/>
        <v>2.4609045162196179</v>
      </c>
    </row>
    <row r="371" spans="1:14" x14ac:dyDescent="0.25">
      <c r="A371" s="4">
        <f t="shared" si="42"/>
        <v>2215</v>
      </c>
      <c r="G371" s="4">
        <f>carbondioxide!L471</f>
        <v>1310.4790435379791</v>
      </c>
      <c r="H371" s="4">
        <f t="shared" si="36"/>
        <v>8.3533665956870831</v>
      </c>
      <c r="I371" s="4">
        <f t="shared" si="40"/>
        <v>5.3378961565250282</v>
      </c>
      <c r="J371" s="4">
        <f t="shared" si="37"/>
        <v>2.4771564048063439</v>
      </c>
      <c r="K371" s="4">
        <f>carbondioxide!S471</f>
        <v>1310.4791690489419</v>
      </c>
      <c r="L371" s="4">
        <f t="shared" si="38"/>
        <v>8.3533671080826224</v>
      </c>
      <c r="M371" s="4">
        <f t="shared" si="41"/>
        <v>5.3378966987528953</v>
      </c>
      <c r="N371" s="4">
        <f t="shared" si="39"/>
        <v>2.4771570410784811</v>
      </c>
    </row>
    <row r="372" spans="1:14" x14ac:dyDescent="0.25">
      <c r="A372" s="4">
        <f t="shared" si="42"/>
        <v>2216</v>
      </c>
      <c r="G372" s="4">
        <f>carbondioxide!L472</f>
        <v>1314.1278640690118</v>
      </c>
      <c r="H372" s="4">
        <f t="shared" si="36"/>
        <v>8.3682421203692794</v>
      </c>
      <c r="I372" s="4">
        <f t="shared" si="40"/>
        <v>5.3534407993139563</v>
      </c>
      <c r="J372" s="4">
        <f t="shared" si="37"/>
        <v>2.4934054065961062</v>
      </c>
      <c r="K372" s="4">
        <f>carbondioxide!S472</f>
        <v>1314.1279892936229</v>
      </c>
      <c r="L372" s="4">
        <f t="shared" si="38"/>
        <v>8.3682426301763222</v>
      </c>
      <c r="M372" s="4">
        <f t="shared" si="41"/>
        <v>5.3534413389129876</v>
      </c>
      <c r="N372" s="4">
        <f t="shared" si="39"/>
        <v>2.4934060423340716</v>
      </c>
    </row>
    <row r="373" spans="1:14" x14ac:dyDescent="0.25">
      <c r="A373" s="4">
        <f t="shared" si="42"/>
        <v>2217</v>
      </c>
      <c r="G373" s="4">
        <f>carbondioxide!L473</f>
        <v>1317.7607896946822</v>
      </c>
      <c r="H373" s="4">
        <f t="shared" si="36"/>
        <v>8.3830118671166378</v>
      </c>
      <c r="I373" s="4">
        <f t="shared" si="40"/>
        <v>5.3688985801948146</v>
      </c>
      <c r="J373" s="4">
        <f t="shared" si="37"/>
        <v>2.5096504076267436</v>
      </c>
      <c r="K373" s="4">
        <f>carbondioxide!S473</f>
        <v>1317.7609146351942</v>
      </c>
      <c r="L373" s="4">
        <f t="shared" si="38"/>
        <v>8.3830123743647764</v>
      </c>
      <c r="M373" s="4">
        <f t="shared" si="41"/>
        <v>5.3688991171947711</v>
      </c>
      <c r="N373" s="4">
        <f t="shared" si="39"/>
        <v>2.50965104281864</v>
      </c>
    </row>
    <row r="374" spans="1:14" x14ac:dyDescent="0.25">
      <c r="A374" s="4">
        <f t="shared" si="42"/>
        <v>2218</v>
      </c>
      <c r="G374" s="4">
        <f>carbondioxide!L474</f>
        <v>1321.3779114818915</v>
      </c>
      <c r="H374" s="4">
        <f t="shared" si="36"/>
        <v>8.3976769649912004</v>
      </c>
      <c r="I374" s="4">
        <f t="shared" si="40"/>
        <v>5.384270167060202</v>
      </c>
      <c r="J374" s="4">
        <f t="shared" si="37"/>
        <v>2.5258909372469303</v>
      </c>
      <c r="K374" s="4">
        <f>carbondioxide!S474</f>
        <v>1321.3780361405313</v>
      </c>
      <c r="L374" s="4">
        <f t="shared" si="38"/>
        <v>8.39767746970956</v>
      </c>
      <c r="M374" s="4">
        <f t="shared" si="41"/>
        <v>5.3842707014903777</v>
      </c>
      <c r="N374" s="4">
        <f t="shared" si="39"/>
        <v>2.5258915718810964</v>
      </c>
    </row>
    <row r="375" spans="1:14" x14ac:dyDescent="0.25">
      <c r="A375" s="4">
        <f t="shared" si="42"/>
        <v>2219</v>
      </c>
      <c r="G375" s="4">
        <f>carbondioxide!L475</f>
        <v>1324.9793207458285</v>
      </c>
      <c r="H375" s="4">
        <f t="shared" si="36"/>
        <v>8.4122385300150917</v>
      </c>
      <c r="I375" s="4">
        <f t="shared" si="40"/>
        <v>5.3995562254151288</v>
      </c>
      <c r="J375" s="4">
        <f t="shared" si="37"/>
        <v>2.5421265312722698</v>
      </c>
      <c r="K375" s="4">
        <f>carbondioxide!S475</f>
        <v>1324.9794451247972</v>
      </c>
      <c r="L375" s="4">
        <f t="shared" si="38"/>
        <v>8.4122390322323248</v>
      </c>
      <c r="M375" s="4">
        <f t="shared" si="41"/>
        <v>5.399556757304361</v>
      </c>
      <c r="N375" s="4">
        <f t="shared" si="39"/>
        <v>2.542127165337277</v>
      </c>
    </row>
    <row r="376" spans="1:14" x14ac:dyDescent="0.25">
      <c r="A376" s="4">
        <f t="shared" si="42"/>
        <v>2220</v>
      </c>
      <c r="G376" s="4">
        <f>carbondioxide!L476</f>
        <v>1328.5651090096619</v>
      </c>
      <c r="H376" s="4">
        <f t="shared" si="36"/>
        <v>8.4266976652558423</v>
      </c>
      <c r="I376" s="4">
        <f t="shared" si="40"/>
        <v>5.4147574182351965</v>
      </c>
      <c r="J376" s="4">
        <f t="shared" si="37"/>
        <v>2.5583567319350013</v>
      </c>
      <c r="K376" s="4">
        <f>carbondioxide!S476</f>
        <v>1328.5652331111355</v>
      </c>
      <c r="L376" s="4">
        <f t="shared" si="38"/>
        <v>8.4266981650001505</v>
      </c>
      <c r="M376" s="4">
        <f t="shared" si="41"/>
        <v>5.4147579476118715</v>
      </c>
      <c r="N376" s="4">
        <f t="shared" si="39"/>
        <v>2.5583573654196501</v>
      </c>
    </row>
    <row r="377" spans="1:14" x14ac:dyDescent="0.25">
      <c r="A377" s="4">
        <f t="shared" si="42"/>
        <v>2221</v>
      </c>
      <c r="G377" s="4">
        <f>carbondioxide!L477</f>
        <v>1332.1353679655422</v>
      </c>
      <c r="H377" s="4">
        <f t="shared" si="36"/>
        <v>8.4410554609140576</v>
      </c>
      <c r="I377" s="4">
        <f t="shared" si="40"/>
        <v>5.4298744058309003</v>
      </c>
      <c r="J377" s="4">
        <f t="shared" si="37"/>
        <v>2.5745810878331863</v>
      </c>
      <c r="K377" s="4">
        <f>carbondioxide!S477</f>
        <v>1332.135491791671</v>
      </c>
      <c r="L377" s="4">
        <f t="shared" si="38"/>
        <v>8.4410559582131874</v>
      </c>
      <c r="M377" s="4">
        <f t="shared" si="41"/>
        <v>5.4298749327229592</v>
      </c>
      <c r="N377" s="4">
        <f t="shared" si="39"/>
        <v>2.5745817207265018</v>
      </c>
    </row>
    <row r="378" spans="1:14" x14ac:dyDescent="0.25">
      <c r="A378" s="4">
        <f t="shared" si="42"/>
        <v>2222</v>
      </c>
      <c r="G378" s="4">
        <f>carbondioxide!L478</f>
        <v>1335.6901894368839</v>
      </c>
      <c r="H378" s="4">
        <f t="shared" si="36"/>
        <v>8.4553129944132657</v>
      </c>
      <c r="I378" s="4">
        <f t="shared" si="40"/>
        <v>5.4449078457178848</v>
      </c>
      <c r="J378" s="4">
        <f t="shared" si="37"/>
        <v>2.5907991538794133</v>
      </c>
      <c r="K378" s="4">
        <f>carbondioxide!S478</f>
        <v>1335.6903129897942</v>
      </c>
      <c r="L378" s="4">
        <f t="shared" si="38"/>
        <v>8.4553134892945216</v>
      </c>
      <c r="M378" s="4">
        <f t="shared" si="41"/>
        <v>5.4449083701528318</v>
      </c>
      <c r="N378" s="4">
        <f t="shared" si="39"/>
        <v>2.5907997861706415</v>
      </c>
    </row>
    <row r="379" spans="1:14" x14ac:dyDescent="0.25">
      <c r="A379" s="4">
        <f t="shared" si="42"/>
        <v>2223</v>
      </c>
      <c r="G379" s="4">
        <f>carbondioxide!L479</f>
        <v>1339.229665341908</v>
      </c>
      <c r="H379" s="4">
        <f t="shared" si="36"/>
        <v>8.469471330491805</v>
      </c>
      <c r="I379" s="4">
        <f t="shared" si="40"/>
        <v>5.4598583924930093</v>
      </c>
      <c r="J379" s="4">
        <f t="shared" si="37"/>
        <v>2.6070104912490559</v>
      </c>
      <c r="K379" s="4">
        <f>carbondioxide!S479</f>
        <v>1339.2297886237018</v>
      </c>
      <c r="L379" s="4">
        <f t="shared" si="38"/>
        <v>8.4694718229820651</v>
      </c>
      <c r="M379" s="4">
        <f t="shared" si="41"/>
        <v>5.4598589144979188</v>
      </c>
      <c r="N379" s="4">
        <f t="shared" si="39"/>
        <v>2.6070111229276605</v>
      </c>
    </row>
    <row r="380" spans="1:14" x14ac:dyDescent="0.25">
      <c r="A380" s="4">
        <f t="shared" si="42"/>
        <v>2224</v>
      </c>
      <c r="G380" s="4">
        <f>carbondioxide!L480</f>
        <v>1342.7538876584151</v>
      </c>
      <c r="H380" s="4">
        <f t="shared" si="36"/>
        <v>8.4835315212966602</v>
      </c>
      <c r="I380" s="4">
        <f t="shared" si="40"/>
        <v>5.4747266977160622</v>
      </c>
      <c r="J380" s="4">
        <f t="shared" si="37"/>
        <v>2.6232146673281216</v>
      </c>
      <c r="K380" s="4">
        <f>carbondioxide!S480</f>
        <v>1342.7540106711704</v>
      </c>
      <c r="L380" s="4">
        <f t="shared" si="38"/>
        <v>8.4835320114223762</v>
      </c>
      <c r="M380" s="4">
        <f t="shared" si="41"/>
        <v>5.4747272173175858</v>
      </c>
      <c r="N380" s="4">
        <f t="shared" si="39"/>
        <v>2.6232152983837795</v>
      </c>
    </row>
    <row r="381" spans="1:14" x14ac:dyDescent="0.25">
      <c r="A381" s="4">
        <f t="shared" si="42"/>
        <v>2225</v>
      </c>
      <c r="G381" s="4">
        <f>carbondioxide!L481</f>
        <v>1346.2629483897701</v>
      </c>
      <c r="H381" s="4">
        <f t="shared" si="36"/>
        <v>8.4974946064790782</v>
      </c>
      <c r="I381" s="4">
        <f t="shared" si="40"/>
        <v>5.4895134097969693</v>
      </c>
      <c r="J381" s="4">
        <f t="shared" si="37"/>
        <v>2.639411255660725</v>
      </c>
      <c r="K381" s="4">
        <f>carbondioxide!S481</f>
        <v>1346.2630711355409</v>
      </c>
      <c r="L381" s="4">
        <f t="shared" si="38"/>
        <v>8.4974950942662861</v>
      </c>
      <c r="M381" s="4">
        <f t="shared" si="41"/>
        <v>5.489513927021342</v>
      </c>
      <c r="N381" s="4">
        <f t="shared" si="39"/>
        <v>2.6394118860833236</v>
      </c>
    </row>
    <row r="382" spans="1:14" x14ac:dyDescent="0.25">
      <c r="A382" s="4">
        <f t="shared" si="42"/>
        <v>2226</v>
      </c>
      <c r="G382" s="4">
        <f>carbondioxide!L482</f>
        <v>1349.756939532065</v>
      </c>
      <c r="H382" s="4">
        <f t="shared" si="36"/>
        <v>8.5113616132918484</v>
      </c>
      <c r="I382" s="4">
        <f t="shared" si="40"/>
        <v>5.504219173888349</v>
      </c>
      <c r="J382" s="4">
        <f t="shared" si="37"/>
        <v>2.655599835896219</v>
      </c>
      <c r="K382" s="4">
        <f>carbondioxide!S482</f>
        <v>1349.7570620128818</v>
      </c>
      <c r="L382" s="4">
        <f t="shared" si="38"/>
        <v>8.5113620987661758</v>
      </c>
      <c r="M382" s="4">
        <f t="shared" si="41"/>
        <v>5.5042196887613981</v>
      </c>
      <c r="N382" s="4">
        <f t="shared" si="39"/>
        <v>2.6556004656758514</v>
      </c>
    </row>
    <row r="383" spans="1:14" x14ac:dyDescent="0.25">
      <c r="A383" s="4">
        <f t="shared" si="42"/>
        <v>2227</v>
      </c>
      <c r="G383" s="4">
        <f>carbondioxide!L483</f>
        <v>1353.2359530424421</v>
      </c>
      <c r="H383" s="4">
        <f t="shared" si="36"/>
        <v>8.5251335566881625</v>
      </c>
      <c r="I383" s="4">
        <f t="shared" si="40"/>
        <v>5.5188446317832716</v>
      </c>
      <c r="J383" s="4">
        <f t="shared" si="37"/>
        <v>2.6717799937360143</v>
      </c>
      <c r="K383" s="4">
        <f>carbondioxide!S483</f>
        <v>1353.2360752603131</v>
      </c>
      <c r="L383" s="4">
        <f t="shared" si="38"/>
        <v>8.5251340398748372</v>
      </c>
      <c r="M383" s="4">
        <f t="shared" si="41"/>
        <v>5.5188451443304203</v>
      </c>
      <c r="N383" s="4">
        <f t="shared" si="39"/>
        <v>2.6717806228629772</v>
      </c>
    </row>
    <row r="384" spans="1:14" x14ac:dyDescent="0.25">
      <c r="A384" s="4">
        <f t="shared" si="42"/>
        <v>2228</v>
      </c>
      <c r="G384" s="4">
        <f>carbondioxide!L484</f>
        <v>1356.7000808085534</v>
      </c>
      <c r="H384" s="4">
        <f t="shared" si="36"/>
        <v>8.538811439421897</v>
      </c>
      <c r="I384" s="4">
        <f t="shared" si="40"/>
        <v>5.5333904218180701</v>
      </c>
      <c r="J384" s="4">
        <f t="shared" si="37"/>
        <v>2.6879513208801229</v>
      </c>
      <c r="K384" s="4">
        <f>carbondioxide!S484</f>
        <v>1356.7002027654632</v>
      </c>
      <c r="L384" s="4">
        <f t="shared" si="38"/>
        <v>8.538811920345756</v>
      </c>
      <c r="M384" s="4">
        <f t="shared" si="41"/>
        <v>5.5333909320643464</v>
      </c>
      <c r="N384" s="4">
        <f t="shared" si="39"/>
        <v>2.6879519493449124</v>
      </c>
    </row>
    <row r="385" spans="1:14" x14ac:dyDescent="0.25">
      <c r="A385" s="4">
        <f t="shared" si="42"/>
        <v>2229</v>
      </c>
      <c r="G385" s="4">
        <f>carbondioxide!L485</f>
        <v>1360.1494146191249</v>
      </c>
      <c r="H385" s="4">
        <f t="shared" si="36"/>
        <v>8.5523962521492507</v>
      </c>
      <c r="I385" s="4">
        <f t="shared" si="40"/>
        <v>5.5478571787800686</v>
      </c>
      <c r="J385" s="4">
        <f t="shared" si="37"/>
        <v>2.7041134149734503</v>
      </c>
      <c r="K385" s="4">
        <f>carbondioxide!S485</f>
        <v>1360.1495363170363</v>
      </c>
      <c r="L385" s="4">
        <f t="shared" si="38"/>
        <v>8.5523967308347455</v>
      </c>
      <c r="M385" s="4">
        <f t="shared" si="41"/>
        <v>5.5478576867501124</v>
      </c>
      <c r="N385" s="4">
        <f t="shared" si="39"/>
        <v>2.7041140427667587</v>
      </c>
    </row>
    <row r="386" spans="1:14" x14ac:dyDescent="0.25">
      <c r="A386" s="4">
        <f t="shared" si="42"/>
        <v>2230</v>
      </c>
      <c r="G386" s="4">
        <f>carbondioxide!L486</f>
        <v>1363.584046135609</v>
      </c>
      <c r="H386" s="4">
        <f t="shared" si="36"/>
        <v>8.5658889735315888</v>
      </c>
      <c r="I386" s="4">
        <f t="shared" si="40"/>
        <v>5.5622455338200911</v>
      </c>
      <c r="J386" s="4">
        <f t="shared" si="37"/>
        <v>2.7202658795518717</v>
      </c>
      <c r="K386" s="4">
        <f>carbondioxide!S486</f>
        <v>1363.5841675764625</v>
      </c>
      <c r="L386" s="4">
        <f t="shared" si="38"/>
        <v>8.5658894500027962</v>
      </c>
      <c r="M386" s="4">
        <f t="shared" si="41"/>
        <v>5.5622460395381594</v>
      </c>
      <c r="N386" s="4">
        <f t="shared" si="39"/>
        <v>2.7202665066645841</v>
      </c>
    </row>
    <row r="387" spans="1:14" x14ac:dyDescent="0.25">
      <c r="A387" s="4">
        <f t="shared" si="42"/>
        <v>2231</v>
      </c>
      <c r="G387" s="4">
        <f>carbondioxide!L487</f>
        <v>1367.0040668648978</v>
      </c>
      <c r="H387" s="4">
        <f t="shared" si="36"/>
        <v>8.5792905703394435</v>
      </c>
      <c r="I387" s="4">
        <f t="shared" si="40"/>
        <v>5.5765561143696063</v>
      </c>
      <c r="J387" s="4">
        <f t="shared" si="37"/>
        <v>2.7364083239881154</v>
      </c>
      <c r="K387" s="4">
        <f>carbondioxide!S487</f>
        <v>1367.0041880506112</v>
      </c>
      <c r="L387" s="4">
        <f t="shared" si="38"/>
        <v>8.5792910446200654</v>
      </c>
      <c r="M387" s="4">
        <f t="shared" si="41"/>
        <v>5.5765566178595787</v>
      </c>
      <c r="N387" s="4">
        <f t="shared" si="39"/>
        <v>2.7364089504113061</v>
      </c>
    </row>
    <row r="388" spans="1:14" x14ac:dyDescent="0.25">
      <c r="A388" s="4">
        <f t="shared" si="42"/>
        <v>2232</v>
      </c>
      <c r="G388" s="4">
        <f>carbondioxide!L488</f>
        <v>1370.4095681330732</v>
      </c>
      <c r="H388" s="4">
        <f t="shared" si="36"/>
        <v>8.5926019975575283</v>
      </c>
      <c r="I388" s="4">
        <f t="shared" si="40"/>
        <v>5.5907895440623818</v>
      </c>
      <c r="J388" s="4">
        <f t="shared" si="37"/>
        <v>2.7525403634374821</v>
      </c>
      <c r="K388" s="4">
        <f>carbondioxide!S488</f>
        <v>1370.4096890655437</v>
      </c>
      <c r="L388" s="4">
        <f t="shared" si="38"/>
        <v>8.592602469670906</v>
      </c>
      <c r="M388" s="4">
        <f t="shared" si="41"/>
        <v>5.5907900453477675</v>
      </c>
      <c r="N388" s="4">
        <f t="shared" si="39"/>
        <v>2.7525409891624122</v>
      </c>
    </row>
    <row r="389" spans="1:14" x14ac:dyDescent="0.25">
      <c r="A389" s="4">
        <f t="shared" si="42"/>
        <v>2233</v>
      </c>
      <c r="G389" s="4">
        <f>carbondioxide!L489</f>
        <v>1373.8006410601702</v>
      </c>
      <c r="H389" s="4">
        <f t="shared" si="36"/>
        <v>8.6058241984906854</v>
      </c>
      <c r="I389" s="4">
        <f t="shared" si="40"/>
        <v>5.6049464426605171</v>
      </c>
      <c r="J389" s="4">
        <f t="shared" si="37"/>
        <v>2.7686616187834314</v>
      </c>
      <c r="K389" s="4">
        <f>carbondioxide!S489</f>
        <v>1373.8007617412736</v>
      </c>
      <c r="L389" s="4">
        <f t="shared" si="38"/>
        <v>8.6058246684598032</v>
      </c>
      <c r="M389" s="4">
        <f t="shared" si="41"/>
        <v>5.6049469417644628</v>
      </c>
      <c r="N389" s="4">
        <f t="shared" si="39"/>
        <v>2.7686622438015451</v>
      </c>
    </row>
    <row r="390" spans="1:14" x14ac:dyDescent="0.25">
      <c r="A390" s="4">
        <f t="shared" si="42"/>
        <v>2234</v>
      </c>
      <c r="G390" s="4">
        <f>carbondioxide!L490</f>
        <v>1377.1773765359342</v>
      </c>
      <c r="H390" s="4">
        <f t="shared" si="36"/>
        <v>8.6189581048707158</v>
      </c>
      <c r="I390" s="4">
        <f t="shared" si="40"/>
        <v>5.6190274259847284</v>
      </c>
      <c r="J390" s="4">
        <f t="shared" si="37"/>
        <v>2.7847717165830534</v>
      </c>
      <c r="K390" s="4">
        <f>carbondioxide!S490</f>
        <v>1377.1774969675246</v>
      </c>
      <c r="L390" s="4">
        <f t="shared" si="38"/>
        <v>8.6189585727182063</v>
      </c>
      <c r="M390" s="4">
        <f t="shared" si="41"/>
        <v>5.6190279229300231</v>
      </c>
      <c r="N390" s="4">
        <f t="shared" si="39"/>
        <v>2.7847723408859744</v>
      </c>
    </row>
    <row r="391" spans="1:14" x14ac:dyDescent="0.25">
      <c r="A391" s="4">
        <f t="shared" si="42"/>
        <v>2235</v>
      </c>
      <c r="G391" s="4">
        <f>carbondioxide!L491</f>
        <v>1380.5398651965413</v>
      </c>
      <c r="H391" s="4">
        <f t="shared" ref="H391:H454" si="43">H$3*LN(G391/G$3)</f>
        <v>8.6320046369639307</v>
      </c>
      <c r="I391" s="4">
        <f t="shared" si="40"/>
        <v>5.6330331058487522</v>
      </c>
      <c r="J391" s="4">
        <f t="shared" ref="J391:J454" si="44">J390+J$3*(I390-J390)</f>
        <v>2.800870289012455</v>
      </c>
      <c r="K391" s="4">
        <f>carbondioxide!S491</f>
        <v>1380.5399853804527</v>
      </c>
      <c r="L391" s="4">
        <f t="shared" ref="L391:L454" si="45">L$3*LN(K391/K$3)</f>
        <v>8.6320051027120872</v>
      </c>
      <c r="M391" s="4">
        <f t="shared" si="41"/>
        <v>5.6330336006578321</v>
      </c>
      <c r="N391" s="4">
        <f t="shared" ref="N391:N454" si="46">N390+N$3*(M390-N390)</f>
        <v>2.8008709125919844</v>
      </c>
    </row>
    <row r="392" spans="1:14" x14ac:dyDescent="0.25">
      <c r="A392" s="4">
        <f t="shared" si="42"/>
        <v>2236</v>
      </c>
      <c r="G392" s="4">
        <f>carbondioxide!L492</f>
        <v>1383.8881974022672</v>
      </c>
      <c r="H392" s="4">
        <f t="shared" si="43"/>
        <v>8.6449647036794079</v>
      </c>
      <c r="I392" s="4">
        <f t="shared" ref="I392:I455" si="47">I391+I$3*(I$4*H392-I391)+I$5*(J391-I391)</f>
        <v>5.6469640899977565</v>
      </c>
      <c r="J392" s="4">
        <f t="shared" si="44"/>
        <v>2.8169569738120854</v>
      </c>
      <c r="K392" s="4">
        <f>carbondioxide!S492</f>
        <v>1383.8883173403131</v>
      </c>
      <c r="L392" s="4">
        <f t="shared" si="45"/>
        <v>8.6449651673501862</v>
      </c>
      <c r="M392" s="4">
        <f t="shared" ref="M392:M455" si="48">M391+M$3*(M$4*L392-M391)+M$5*(N391-M391)</f>
        <v>5.6469645826927133</v>
      </c>
      <c r="N392" s="4">
        <f t="shared" si="46"/>
        <v>2.8169575966601985</v>
      </c>
    </row>
    <row r="393" spans="1:14" x14ac:dyDescent="0.25">
      <c r="A393" s="4">
        <f t="shared" si="42"/>
        <v>2237</v>
      </c>
      <c r="G393" s="4">
        <f>carbondioxide!L493</f>
        <v>1387.2224632160767</v>
      </c>
      <c r="H393" s="4">
        <f t="shared" si="43"/>
        <v>8.6578392026778488</v>
      </c>
      <c r="I393" s="4">
        <f t="shared" si="47"/>
        <v>5.6608209820506321</v>
      </c>
      <c r="J393" s="4">
        <f t="shared" si="44"/>
        <v>2.8330314142320199</v>
      </c>
      <c r="K393" s="4">
        <f>carbondioxide!S493</f>
        <v>1387.2225829100498</v>
      </c>
      <c r="L393" s="4">
        <f t="shared" si="45"/>
        <v>8.6578396642928706</v>
      </c>
      <c r="M393" s="4">
        <f t="shared" si="48"/>
        <v>5.6608214726532173</v>
      </c>
      <c r="N393" s="4">
        <f t="shared" si="46"/>
        <v>2.833032036340863</v>
      </c>
    </row>
    <row r="394" spans="1:14" x14ac:dyDescent="0.25">
      <c r="A394" s="4">
        <f t="shared" si="42"/>
        <v>2238</v>
      </c>
      <c r="G394" s="4">
        <f>carbondioxide!L494</f>
        <v>1390.5427523831129</v>
      </c>
      <c r="H394" s="4">
        <f t="shared" si="43"/>
        <v>8.6706290204809324</v>
      </c>
      <c r="I394" s="4">
        <f t="shared" si="47"/>
        <v>5.6746043814460476</v>
      </c>
      <c r="J394" s="4">
        <f t="shared" si="44"/>
        <v>2.8490932589772298</v>
      </c>
      <c r="K394" s="4">
        <f>carbondioxide!S494</f>
        <v>1390.5428718347864</v>
      </c>
      <c r="L394" s="4">
        <f t="shared" si="45"/>
        <v>8.6706294800614963</v>
      </c>
      <c r="M394" s="4">
        <f t="shared" si="48"/>
        <v>5.674604869977677</v>
      </c>
      <c r="N394" s="4">
        <f t="shared" si="46"/>
        <v>2.849093880339117</v>
      </c>
    </row>
    <row r="395" spans="1:14" x14ac:dyDescent="0.25">
      <c r="A395" s="4">
        <f t="shared" si="42"/>
        <v>2239</v>
      </c>
      <c r="G395" s="4">
        <f>carbondioxide!L495</f>
        <v>1393.8491543110677</v>
      </c>
      <c r="H395" s="4">
        <f t="shared" si="43"/>
        <v>8.6833350325811587</v>
      </c>
      <c r="I395" s="4">
        <f t="shared" si="47"/>
        <v>5.6883148833921542</v>
      </c>
      <c r="J395" s="4">
        <f t="shared" si="44"/>
        <v>2.8651421621528526</v>
      </c>
      <c r="K395" s="4">
        <f>carbondioxide!S495</f>
        <v>1393.8492735221946</v>
      </c>
      <c r="L395" s="4">
        <f t="shared" si="45"/>
        <v>8.6833354901482487</v>
      </c>
      <c r="M395" s="4">
        <f t="shared" si="48"/>
        <v>5.6883153698739166</v>
      </c>
      <c r="N395" s="4">
        <f t="shared" si="46"/>
        <v>2.8651427827602642</v>
      </c>
    </row>
    <row r="396" spans="1:14" x14ac:dyDescent="0.25">
      <c r="A396" s="4">
        <f t="shared" si="42"/>
        <v>2240</v>
      </c>
      <c r="G396" s="4">
        <f>carbondioxide!L496</f>
        <v>1397.1417580514023</v>
      </c>
      <c r="H396" s="4">
        <f t="shared" si="43"/>
        <v>8.6959581035520301</v>
      </c>
      <c r="I396" s="4">
        <f t="shared" si="47"/>
        <v>5.7019530788198303</v>
      </c>
      <c r="J396" s="4">
        <f t="shared" si="44"/>
        <v>2.8811777832094916</v>
      </c>
      <c r="K396" s="4">
        <f>carbondioxide!S496</f>
        <v>1397.1418770237174</v>
      </c>
      <c r="L396" s="4">
        <f t="shared" si="45"/>
        <v>8.695958559126316</v>
      </c>
      <c r="M396" s="4">
        <f t="shared" si="48"/>
        <v>5.7019535632724896</v>
      </c>
      <c r="N396" s="4">
        <f t="shared" si="46"/>
        <v>2.88117840305507</v>
      </c>
    </row>
    <row r="397" spans="1:14" x14ac:dyDescent="0.25">
      <c r="A397" s="4">
        <f t="shared" si="42"/>
        <v>2241</v>
      </c>
      <c r="G397" s="4">
        <f>carbondioxide!L497</f>
        <v>1400.4206522814115</v>
      </c>
      <c r="H397" s="4">
        <f t="shared" si="43"/>
        <v>8.708499087158577</v>
      </c>
      <c r="I397" s="4">
        <f t="shared" si="47"/>
        <v>5.7155195543393473</v>
      </c>
      <c r="J397" s="4">
        <f t="shared" si="44"/>
        <v>2.8971997868885584</v>
      </c>
      <c r="K397" s="4">
        <f>carbondioxide!S497</f>
        <v>1400.4207710166288</v>
      </c>
      <c r="L397" s="4">
        <f t="shared" si="45"/>
        <v>8.7084995407604175</v>
      </c>
      <c r="M397" s="4">
        <f t="shared" si="48"/>
        <v>5.7155200367833539</v>
      </c>
      <c r="N397" s="4">
        <f t="shared" si="46"/>
        <v>2.8972004059651049</v>
      </c>
    </row>
    <row r="398" spans="1:14" x14ac:dyDescent="0.25">
      <c r="A398" s="4">
        <f t="shared" si="42"/>
        <v>2242</v>
      </c>
      <c r="G398" s="4">
        <f>carbondioxide!L498</f>
        <v>1403.6859252870936</v>
      </c>
      <c r="H398" s="4">
        <f t="shared" si="43"/>
        <v>8.7209588264681006</v>
      </c>
      <c r="I398" s="4">
        <f t="shared" si="47"/>
        <v>5.7290148922003636</v>
      </c>
      <c r="J398" s="4">
        <f t="shared" si="44"/>
        <v>2.9132078431676787</v>
      </c>
      <c r="K398" s="4">
        <f>carbondioxide!S498</f>
        <v>1403.6860437869093</v>
      </c>
      <c r="L398" s="4">
        <f t="shared" si="45"/>
        <v>8.7209592781175598</v>
      </c>
      <c r="M398" s="4">
        <f t="shared" si="48"/>
        <v>5.7290153726558524</v>
      </c>
      <c r="N398" s="4">
        <f t="shared" si="46"/>
        <v>2.9132084614681526</v>
      </c>
    </row>
    <row r="399" spans="1:14" x14ac:dyDescent="0.25">
      <c r="A399" s="4">
        <f t="shared" si="42"/>
        <v>2243</v>
      </c>
      <c r="G399" s="4">
        <f>carbondioxide!L499</f>
        <v>1406.9376649468202</v>
      </c>
      <c r="H399" s="4">
        <f t="shared" si="43"/>
        <v>8.733338153961121</v>
      </c>
      <c r="I399" s="4">
        <f t="shared" si="47"/>
        <v>5.7424396702551235</v>
      </c>
      <c r="J399" s="4">
        <f t="shared" si="44"/>
        <v>2.9292016272061843</v>
      </c>
      <c r="K399" s="4">
        <f>carbondioxide!S499</f>
        <v>1406.9377832129107</v>
      </c>
      <c r="L399" s="4">
        <f t="shared" si="45"/>
        <v>8.7333386036779608</v>
      </c>
      <c r="M399" s="4">
        <f t="shared" si="48"/>
        <v>5.742440148741923</v>
      </c>
      <c r="N399" s="4">
        <f t="shared" si="46"/>
        <v>2.9292022447236987</v>
      </c>
    </row>
    <row r="400" spans="1:14" x14ac:dyDescent="0.25">
      <c r="A400" s="4">
        <f t="shared" si="42"/>
        <v>2244</v>
      </c>
      <c r="G400" s="4">
        <f>carbondioxide!L500</f>
        <v>1410.1759587157721</v>
      </c>
      <c r="H400" s="4">
        <f t="shared" si="43"/>
        <v>8.7456378916424296</v>
      </c>
      <c r="I400" s="4">
        <f t="shared" si="47"/>
        <v>5.7557944619247721</v>
      </c>
      <c r="J400" s="4">
        <f t="shared" si="44"/>
        <v>2.9451808192907021</v>
      </c>
      <c r="K400" s="4">
        <f>carbondioxide!S500</f>
        <v>1410.1760767497969</v>
      </c>
      <c r="L400" s="4">
        <f t="shared" si="45"/>
        <v>8.7456383394461241</v>
      </c>
      <c r="M400" s="4">
        <f t="shared" si="48"/>
        <v>5.7557949384624107</v>
      </c>
      <c r="N400" s="4">
        <f t="shared" si="46"/>
        <v>2.9451814360185224</v>
      </c>
    </row>
    <row r="401" spans="1:14" x14ac:dyDescent="0.25">
      <c r="A401" s="4">
        <f t="shared" si="42"/>
        <v>2245</v>
      </c>
      <c r="G401" s="4">
        <f>carbondioxide!L501</f>
        <v>1413.4008936111354</v>
      </c>
      <c r="H401" s="4">
        <f t="shared" si="43"/>
        <v>8.757858851152216</v>
      </c>
      <c r="I401" s="4">
        <f t="shared" si="47"/>
        <v>5.7690798361686833</v>
      </c>
      <c r="J401" s="4">
        <f t="shared" si="44"/>
        <v>2.9611451047808637</v>
      </c>
      <c r="K401" s="4">
        <f>carbondioxide!S501</f>
        <v>1413.4010114147343</v>
      </c>
      <c r="L401" s="4">
        <f t="shared" si="45"/>
        <v>8.7578592970619571</v>
      </c>
      <c r="M401" s="4">
        <f t="shared" si="48"/>
        <v>5.7690803107763928</v>
      </c>
      <c r="N401" s="4">
        <f t="shared" si="46"/>
        <v>2.9611457207124037</v>
      </c>
    </row>
    <row r="402" spans="1:14" x14ac:dyDescent="0.25">
      <c r="A402" s="4">
        <f t="shared" si="42"/>
        <v>2246</v>
      </c>
      <c r="G402" s="4">
        <f>carbondioxide!L502</f>
        <v>1416.6125561980227</v>
      </c>
      <c r="H402" s="4">
        <f t="shared" si="43"/>
        <v>8.7700018338772079</v>
      </c>
      <c r="I402" s="4">
        <f t="shared" si="47"/>
        <v>5.782296357456695</v>
      </c>
      <c r="J402" s="4">
        <f t="shared" si="44"/>
        <v>2.9770941740551464</v>
      </c>
      <c r="K402" s="4">
        <f>carbondioxide!S502</f>
        <v>1416.6126737728182</v>
      </c>
      <c r="L402" s="4">
        <f t="shared" si="45"/>
        <v>8.7700022779119085</v>
      </c>
      <c r="M402" s="4">
        <f t="shared" si="48"/>
        <v>5.7822968301534159</v>
      </c>
      <c r="N402" s="4">
        <f t="shared" si="46"/>
        <v>2.9770947891839672</v>
      </c>
    </row>
    <row r="403" spans="1:14" x14ac:dyDescent="0.25">
      <c r="A403" s="4">
        <f t="shared" si="42"/>
        <v>2247</v>
      </c>
      <c r="G403" s="4">
        <f>carbondioxide!L503</f>
        <v>1419.8110325761127</v>
      </c>
      <c r="H403" s="4">
        <f t="shared" si="43"/>
        <v>8.782067631061766</v>
      </c>
      <c r="I403" s="4">
        <f t="shared" si="47"/>
        <v>5.7954445857441641</v>
      </c>
      <c r="J403" s="4">
        <f t="shared" si="44"/>
        <v>2.9930277224568673</v>
      </c>
      <c r="K403" s="4">
        <f>carbondioxide!S503</f>
        <v>1419.8111499237098</v>
      </c>
      <c r="L403" s="4">
        <f t="shared" si="45"/>
        <v>8.78206807324006</v>
      </c>
      <c r="M403" s="4">
        <f t="shared" si="48"/>
        <v>5.7954450565485498</v>
      </c>
      <c r="N403" s="4">
        <f t="shared" si="46"/>
        <v>2.9930283367766735</v>
      </c>
    </row>
    <row r="404" spans="1:14" x14ac:dyDescent="0.25">
      <c r="A404" s="4">
        <f t="shared" si="42"/>
        <v>2248</v>
      </c>
      <c r="G404" s="4">
        <f>carbondioxide!L504</f>
        <v>1422.9964083669815</v>
      </c>
      <c r="H404" s="4">
        <f t="shared" si="43"/>
        <v>8.7940570239188762</v>
      </c>
      <c r="I404" s="4">
        <f t="shared" si="47"/>
        <v>5.8085250764497456</v>
      </c>
      <c r="J404" s="4">
        <f t="shared" si="44"/>
        <v>3.008945450240339</v>
      </c>
      <c r="K404" s="4">
        <f>carbondioxide!S504</f>
        <v>1422.9965254889671</v>
      </c>
      <c r="L404" s="4">
        <f t="shared" si="45"/>
        <v>8.7940574642591276</v>
      </c>
      <c r="M404" s="4">
        <f t="shared" si="48"/>
        <v>5.808525545380169</v>
      </c>
      <c r="N404" s="4">
        <f t="shared" si="46"/>
        <v>3.0089460637449776</v>
      </c>
    </row>
    <row r="405" spans="1:14" x14ac:dyDescent="0.25">
      <c r="A405" s="4">
        <f t="shared" si="42"/>
        <v>2249</v>
      </c>
      <c r="G405" s="4">
        <f>carbondioxide!L505</f>
        <v>1426.1687687021083</v>
      </c>
      <c r="H405" s="4">
        <f t="shared" si="43"/>
        <v>8.8059707837410102</v>
      </c>
      <c r="I405" s="4">
        <f t="shared" si="47"/>
        <v>5.8215383804357987</v>
      </c>
      <c r="J405" s="4">
        <f t="shared" si="44"/>
        <v>3.0248470625172086</v>
      </c>
      <c r="K405" s="4">
        <f>carbondioxide!S505</f>
        <v>1426.1688856000524</v>
      </c>
      <c r="L405" s="4">
        <f t="shared" si="45"/>
        <v>8.8059712222613236</v>
      </c>
      <c r="M405" s="4">
        <f t="shared" si="48"/>
        <v>5.8215388475103564</v>
      </c>
      <c r="N405" s="4">
        <f t="shared" si="46"/>
        <v>3.0248476752006654</v>
      </c>
    </row>
    <row r="406" spans="1:14" x14ac:dyDescent="0.25">
      <c r="A406" s="4">
        <f t="shared" si="42"/>
        <v>2250</v>
      </c>
      <c r="G406" s="4">
        <f>carbondioxide!L506</f>
        <v>1429.3281982115388</v>
      </c>
      <c r="H406" s="4">
        <f t="shared" si="43"/>
        <v>8.8178096720108048</v>
      </c>
      <c r="I406" s="4">
        <f t="shared" si="47"/>
        <v>5.8344850439913412</v>
      </c>
      <c r="J406" s="4">
        <f t="shared" si="44"/>
        <v>3.0407322692029863</v>
      </c>
      <c r="K406" s="4">
        <f>carbondioxide!S506</f>
        <v>1429.3283148869937</v>
      </c>
      <c r="L406" s="4">
        <f t="shared" si="45"/>
        <v>8.8178101087290184</v>
      </c>
      <c r="M406" s="4">
        <f t="shared" si="48"/>
        <v>5.8344855092278571</v>
      </c>
      <c r="N406" s="4">
        <f t="shared" si="46"/>
        <v>3.0407328810593843</v>
      </c>
    </row>
    <row r="407" spans="1:14" x14ac:dyDescent="0.25">
      <c r="A407" s="4">
        <f t="shared" si="42"/>
        <v>2251</v>
      </c>
      <c r="G407" s="4">
        <f>carbondioxide!L507</f>
        <v>1432.4747810131851</v>
      </c>
      <c r="H407" s="4">
        <f t="shared" si="43"/>
        <v>8.8295744405114878</v>
      </c>
      <c r="I407" s="4">
        <f t="shared" si="47"/>
        <v>5.8473656088174524</v>
      </c>
      <c r="J407" s="4">
        <f t="shared" si="44"/>
        <v>3.0566007849637842</v>
      </c>
      <c r="K407" s="4">
        <f>carbondioxide!S507</f>
        <v>1432.474897467687</v>
      </c>
      <c r="L407" s="4">
        <f t="shared" si="45"/>
        <v>8.829574875445191</v>
      </c>
      <c r="M407" s="4">
        <f t="shared" si="48"/>
        <v>5.8473660722334841</v>
      </c>
      <c r="N407" s="4">
        <f t="shared" si="46"/>
        <v>3.0566013959873812</v>
      </c>
    </row>
    <row r="408" spans="1:14" x14ac:dyDescent="0.25">
      <c r="A408" s="4">
        <f t="shared" si="42"/>
        <v>2252</v>
      </c>
      <c r="G408" s="4">
        <f>carbondioxide!L508</f>
        <v>1435.6086007027463</v>
      </c>
      <c r="H408" s="4">
        <f t="shared" si="43"/>
        <v>8.8412658314370596</v>
      </c>
      <c r="I408" s="4">
        <f t="shared" si="47"/>
        <v>5.8601806120150499</v>
      </c>
      <c r="J408" s="4">
        <f t="shared" si="44"/>
        <v>3.0724523291632728</v>
      </c>
      <c r="K408" s="4">
        <f>carbondioxide!S508</f>
        <v>1435.6087169378145</v>
      </c>
      <c r="L408" s="4">
        <f t="shared" si="45"/>
        <v>8.8412662646035844</v>
      </c>
      <c r="M408" s="4">
        <f t="shared" si="48"/>
        <v>5.8601810736278921</v>
      </c>
      <c r="N408" s="4">
        <f t="shared" si="46"/>
        <v>3.0724529393484592</v>
      </c>
    </row>
    <row r="409" spans="1:14" x14ac:dyDescent="0.25">
      <c r="A409" s="4">
        <f t="shared" si="42"/>
        <v>2253</v>
      </c>
      <c r="G409" s="4">
        <f>carbondioxide!L509</f>
        <v>1438.7297403442331</v>
      </c>
      <c r="H409" s="4">
        <f t="shared" si="43"/>
        <v>8.8528845775021345</v>
      </c>
      <c r="I409" s="4">
        <f t="shared" si="47"/>
        <v>5.8729305860749532</v>
      </c>
      <c r="J409" s="4">
        <f t="shared" si="44"/>
        <v>3.0882866258098711</v>
      </c>
      <c r="K409" s="4">
        <f>carbondioxide!S509</f>
        <v>1438.7298563613704</v>
      </c>
      <c r="L409" s="4">
        <f t="shared" si="45"/>
        <v>8.8528850089185731</v>
      </c>
      <c r="M409" s="4">
        <f t="shared" si="48"/>
        <v>5.8729310459016428</v>
      </c>
      <c r="N409" s="4">
        <f t="shared" si="46"/>
        <v>3.0882872351511663</v>
      </c>
    </row>
    <row r="410" spans="1:14" x14ac:dyDescent="0.25">
      <c r="A410" s="4">
        <f t="shared" si="42"/>
        <v>2254</v>
      </c>
      <c r="G410" s="4">
        <f>carbondioxide!L510</f>
        <v>1441.8382824610728</v>
      </c>
      <c r="H410" s="4">
        <f t="shared" si="43"/>
        <v>8.8644314020514461</v>
      </c>
      <c r="I410" s="4">
        <f t="shared" si="47"/>
        <v>5.8856160588701503</v>
      </c>
      <c r="J410" s="4">
        <f t="shared" si="44"/>
        <v>3.1041034035041766</v>
      </c>
      <c r="K410" s="4">
        <f>carbondioxide!S510</f>
        <v>1441.8383982617659</v>
      </c>
      <c r="L410" s="4">
        <f t="shared" si="45"/>
        <v>8.8644318317346436</v>
      </c>
      <c r="M410" s="4">
        <f t="shared" si="48"/>
        <v>5.8856165169274721</v>
      </c>
      <c r="N410" s="4">
        <f t="shared" si="46"/>
        <v>3.1041040119962289</v>
      </c>
    </row>
    <row r="411" spans="1:14" x14ac:dyDescent="0.25">
      <c r="A411" s="4">
        <f t="shared" si="42"/>
        <v>2255</v>
      </c>
      <c r="G411" s="4">
        <f>carbondioxide!L511</f>
        <v>1444.9343090277878</v>
      </c>
      <c r="H411" s="4">
        <f t="shared" si="43"/>
        <v>8.8759070191689577</v>
      </c>
      <c r="I411" s="4">
        <f t="shared" si="47"/>
        <v>5.8982375536501932</v>
      </c>
      <c r="J411" s="4">
        <f t="shared" si="44"/>
        <v>3.1199023953866551</v>
      </c>
      <c r="K411" s="4">
        <f>carbondioxide!S511</f>
        <v>1444.9344246135072</v>
      </c>
      <c r="L411" s="4">
        <f t="shared" si="45"/>
        <v>8.875907447135523</v>
      </c>
      <c r="M411" s="4">
        <f t="shared" si="48"/>
        <v>5.8982380099546816</v>
      </c>
      <c r="N411" s="4">
        <f t="shared" si="46"/>
        <v>3.1199030030242385</v>
      </c>
    </row>
    <row r="412" spans="1:14" x14ac:dyDescent="0.25">
      <c r="A412" s="4">
        <f t="shared" si="42"/>
        <v>2256</v>
      </c>
      <c r="G412" s="4">
        <f>carbondioxide!L512</f>
        <v>1448.0179014622204</v>
      </c>
      <c r="H412" s="4">
        <f t="shared" si="43"/>
        <v>8.8873121337865513</v>
      </c>
      <c r="I412" s="4">
        <f t="shared" si="47"/>
        <v>5.9107955890376429</v>
      </c>
      <c r="J412" s="4">
        <f t="shared" si="44"/>
        <v>3.1356833390855918</v>
      </c>
      <c r="K412" s="4">
        <f>carbondioxide!S512</f>
        <v>1448.0180168344207</v>
      </c>
      <c r="L412" s="4">
        <f t="shared" si="45"/>
        <v>8.8873125600528606</v>
      </c>
      <c r="M412" s="4">
        <f t="shared" si="48"/>
        <v>5.910796043605588</v>
      </c>
      <c r="N412" s="4">
        <f t="shared" si="46"/>
        <v>3.1356839458636032</v>
      </c>
    </row>
    <row r="413" spans="1:14" x14ac:dyDescent="0.25">
      <c r="A413" s="4">
        <f t="shared" si="42"/>
        <v>2257</v>
      </c>
      <c r="G413" s="4">
        <f>carbondioxide!L513</f>
        <v>1451.0891406182959</v>
      </c>
      <c r="H413" s="4">
        <f t="shared" si="43"/>
        <v>8.8986474417922583</v>
      </c>
      <c r="I413" s="4">
        <f t="shared" si="47"/>
        <v>5.923290679026489</v>
      </c>
      <c r="J413" s="4">
        <f t="shared" si="44"/>
        <v>3.1514459766653196</v>
      </c>
      <c r="K413" s="4">
        <f>carbondioxide!S513</f>
        <v>1451.0892557784164</v>
      </c>
      <c r="L413" s="4">
        <f t="shared" si="45"/>
        <v>8.8986478663744588</v>
      </c>
      <c r="M413" s="4">
        <f t="shared" si="48"/>
        <v>5.923291131873941</v>
      </c>
      <c r="N413" s="4">
        <f t="shared" si="46"/>
        <v>3.1514465825787776</v>
      </c>
    </row>
    <row r="414" spans="1:14" x14ac:dyDescent="0.25">
      <c r="A414" s="4">
        <f t="shared" si="42"/>
        <v>2258</v>
      </c>
      <c r="G414" s="4">
        <f>carbondioxide!L514</f>
        <v>1454.1481067793036</v>
      </c>
      <c r="H414" s="4">
        <f t="shared" si="43"/>
        <v>8.9099136301380106</v>
      </c>
      <c r="I414" s="4">
        <f t="shared" si="47"/>
        <v>5.9357233329824703</v>
      </c>
      <c r="J414" s="4">
        <f t="shared" si="44"/>
        <v>3.1671900545747311</v>
      </c>
      <c r="K414" s="4">
        <f>carbondioxide!S514</f>
        <v>1454.148221728768</v>
      </c>
      <c r="L414" s="4">
        <f t="shared" si="45"/>
        <v>8.9099140530520238</v>
      </c>
      <c r="M414" s="4">
        <f t="shared" si="48"/>
        <v>5.9357237841252415</v>
      </c>
      <c r="N414" s="4">
        <f t="shared" si="46"/>
        <v>3.167190659618774</v>
      </c>
    </row>
    <row r="415" spans="1:14" x14ac:dyDescent="0.25">
      <c r="A415" s="4">
        <f t="shared" si="42"/>
        <v>2259</v>
      </c>
      <c r="G415" s="4">
        <f>carbondioxide!L515</f>
        <v>1457.1948796516781</v>
      </c>
      <c r="H415" s="4">
        <f t="shared" si="43"/>
        <v>8.9211113769468557</v>
      </c>
      <c r="I415" s="4">
        <f t="shared" si="47"/>
        <v>5.9480940556452238</v>
      </c>
      <c r="J415" s="4">
        <f t="shared" si="44"/>
        <v>3.1829153235960872</v>
      </c>
      <c r="K415" s="4">
        <f>carbondioxide!S515</f>
        <v>1457.1949943918951</v>
      </c>
      <c r="L415" s="4">
        <f t="shared" si="45"/>
        <v>8.9211117982083792</v>
      </c>
      <c r="M415" s="4">
        <f t="shared" si="48"/>
        <v>5.9480945050988954</v>
      </c>
      <c r="N415" s="4">
        <f t="shared" si="46"/>
        <v>3.1829159277659707</v>
      </c>
    </row>
    <row r="416" spans="1:14" x14ac:dyDescent="0.25">
      <c r="A416" s="4">
        <f t="shared" si="42"/>
        <v>2260</v>
      </c>
      <c r="G416" s="4">
        <f>carbondioxide!L516</f>
        <v>1460.2295383592732</v>
      </c>
      <c r="H416" s="4">
        <f t="shared" si="43"/>
        <v>8.9322413516196466</v>
      </c>
      <c r="I416" s="4">
        <f t="shared" si="47"/>
        <v>5.9604033471321989</v>
      </c>
      <c r="J416" s="4">
        <f t="shared" si="44"/>
        <v>3.1986215387941264</v>
      </c>
      <c r="K416" s="4">
        <f>carbondioxide!S516</f>
        <v>1460.2296528916363</v>
      </c>
      <c r="L416" s="4">
        <f t="shared" si="45"/>
        <v>8.9322417712441666</v>
      </c>
      <c r="M416" s="4">
        <f t="shared" si="48"/>
        <v>5.960403794912124</v>
      </c>
      <c r="N416" s="4">
        <f t="shared" si="46"/>
        <v>3.1986221420852217</v>
      </c>
    </row>
    <row r="417" spans="1:14" x14ac:dyDescent="0.25">
      <c r="A417" s="4">
        <f t="shared" si="42"/>
        <v>2261</v>
      </c>
      <c r="G417" s="4">
        <f>carbondioxide!L517</f>
        <v>1463.2521614381023</v>
      </c>
      <c r="H417" s="4">
        <f t="shared" si="43"/>
        <v>8.9433042149411452</v>
      </c>
      <c r="I417" s="4">
        <f t="shared" si="47"/>
        <v>5.9726517029442618</v>
      </c>
      <c r="J417" s="4">
        <f t="shared" si="44"/>
        <v>3.2143084594654865</v>
      </c>
      <c r="K417" s="4">
        <f>carbondioxide!S517</f>
        <v>1463.2522757639904</v>
      </c>
      <c r="L417" s="4">
        <f t="shared" si="45"/>
        <v>8.9433046329439296</v>
      </c>
      <c r="M417" s="4">
        <f t="shared" si="48"/>
        <v>5.972652149065568</v>
      </c>
      <c r="N417" s="4">
        <f t="shared" si="46"/>
        <v>3.2143090618732786</v>
      </c>
    </row>
    <row r="418" spans="1:14" x14ac:dyDescent="0.25">
      <c r="A418" s="4">
        <f t="shared" si="42"/>
        <v>2262</v>
      </c>
      <c r="G418" s="4">
        <f>carbondioxide!L518</f>
        <v>1466.2628268315425</v>
      </c>
      <c r="H418" s="4">
        <f t="shared" si="43"/>
        <v>8.954300619185533</v>
      </c>
      <c r="I418" s="4">
        <f t="shared" si="47"/>
        <v>5.984839613972925</v>
      </c>
      <c r="J418" s="4">
        <f t="shared" si="44"/>
        <v>3.2299758490884458</v>
      </c>
      <c r="K418" s="4">
        <f>carbondioxide!S518</f>
        <v>1466.2629409523195</v>
      </c>
      <c r="L418" s="4">
        <f t="shared" si="45"/>
        <v>8.9543010355816381</v>
      </c>
      <c r="M418" s="4">
        <f t="shared" si="48"/>
        <v>5.984840058450521</v>
      </c>
      <c r="N418" s="4">
        <f t="shared" si="46"/>
        <v>3.2299764506085307</v>
      </c>
    </row>
    <row r="419" spans="1:14" x14ac:dyDescent="0.25">
      <c r="A419" s="4">
        <f t="shared" si="42"/>
        <v>2263</v>
      </c>
      <c r="G419" s="4">
        <f>carbondioxide!L519</f>
        <v>1469.2616118859758</v>
      </c>
      <c r="H419" s="4">
        <f t="shared" si="43"/>
        <v>8.9652312082212955</v>
      </c>
      <c r="I419" s="4">
        <f t="shared" si="47"/>
        <v>5.9969675665091424</v>
      </c>
      <c r="J419" s="4">
        <f t="shared" si="44"/>
        <v>3.2456234752729896</v>
      </c>
      <c r="K419" s="4">
        <f>carbondioxide!S519</f>
        <v>1469.2617258029914</v>
      </c>
      <c r="L419" s="4">
        <f t="shared" si="45"/>
        <v>8.9652316230255789</v>
      </c>
      <c r="M419" s="4">
        <f t="shared" si="48"/>
        <v>5.9969680093577198</v>
      </c>
      <c r="N419" s="4">
        <f t="shared" si="46"/>
        <v>3.2456240759010733</v>
      </c>
    </row>
    <row r="420" spans="1:14" x14ac:dyDescent="0.25">
      <c r="A420" s="4">
        <f t="shared" si="42"/>
        <v>2264</v>
      </c>
      <c r="G420" s="4">
        <f>carbondioxide!L520</f>
        <v>1472.248593346862</v>
      </c>
      <c r="H420" s="4">
        <f t="shared" si="43"/>
        <v>8.9760966176154628</v>
      </c>
      <c r="I420" s="4">
        <f t="shared" si="47"/>
        <v>6.0090360422536051</v>
      </c>
      <c r="J420" s="4">
        <f t="shared" si="44"/>
        <v>3.2612511097112109</v>
      </c>
      <c r="K420" s="4">
        <f>carbondioxide!S520</f>
        <v>1472.2487070614513</v>
      </c>
      <c r="L420" s="4">
        <f t="shared" si="45"/>
        <v>8.9760970308425705</v>
      </c>
      <c r="M420" s="4">
        <f t="shared" si="48"/>
        <v>6.009036483487642</v>
      </c>
      <c r="N420" s="4">
        <f t="shared" si="46"/>
        <v>3.261251709443107</v>
      </c>
    </row>
    <row r="421" spans="1:14" x14ac:dyDescent="0.25">
      <c r="A421" s="4">
        <f t="shared" si="42"/>
        <v>2265</v>
      </c>
      <c r="G421" s="4">
        <f>carbondioxide!L521</f>
        <v>1475.2238473552277</v>
      </c>
      <c r="H421" s="4">
        <f t="shared" si="43"/>
        <v>8.9868974747371873</v>
      </c>
      <c r="I421" s="4">
        <f t="shared" si="47"/>
        <v>6.0210455183284735</v>
      </c>
      <c r="J421" s="4">
        <f t="shared" si="44"/>
        <v>3.2768585281280518</v>
      </c>
      <c r="K421" s="4">
        <f>carbondioxide!S521</f>
        <v>1475.2239608687123</v>
      </c>
      <c r="L421" s="4">
        <f t="shared" si="45"/>
        <v>8.9868978864015752</v>
      </c>
      <c r="M421" s="4">
        <f t="shared" si="48"/>
        <v>6.0210459579622402</v>
      </c>
      <c r="N421" s="4">
        <f t="shared" si="46"/>
        <v>3.2768591269596801</v>
      </c>
    </row>
    <row r="422" spans="1:14" x14ac:dyDescent="0.25">
      <c r="A422" s="4">
        <f t="shared" si="42"/>
        <v>2266</v>
      </c>
      <c r="G422" s="4">
        <f>carbondioxide!L522</f>
        <v>1478.1874494445526</v>
      </c>
      <c r="H422" s="4">
        <f t="shared" si="43"/>
        <v>8.9976343988606224</v>
      </c>
      <c r="I422" s="4">
        <f t="shared" si="47"/>
        <v>6.0329964672904932</v>
      </c>
      <c r="J422" s="4">
        <f t="shared" si="44"/>
        <v>3.29244551023239</v>
      </c>
      <c r="K422" s="4">
        <f>carbondioxide!S522</f>
        <v>1478.1875627582401</v>
      </c>
      <c r="L422" s="4">
        <f t="shared" si="45"/>
        <v>8.9976348089765423</v>
      </c>
      <c r="M422" s="4">
        <f t="shared" si="48"/>
        <v>6.0329969053380532</v>
      </c>
      <c r="N422" s="4">
        <f t="shared" si="46"/>
        <v>3.2924461081597745</v>
      </c>
    </row>
    <row r="423" spans="1:14" x14ac:dyDescent="0.25">
      <c r="A423" s="4">
        <f t="shared" si="42"/>
        <v>2267</v>
      </c>
      <c r="G423" s="4">
        <f>carbondioxide!L523</f>
        <v>1481.1394745380476</v>
      </c>
      <c r="H423" s="4">
        <f t="shared" si="43"/>
        <v>9.0083080012671086</v>
      </c>
      <c r="I423" s="4">
        <f t="shared" si="47"/>
        <v>6.0448893571454301</v>
      </c>
      <c r="J423" s="4">
        <f t="shared" si="44"/>
        <v>3.3080118396684801</v>
      </c>
      <c r="K423" s="4">
        <f>carbondioxide!S523</f>
        <v>1481.1395876532313</v>
      </c>
      <c r="L423" s="4">
        <f t="shared" si="45"/>
        <v>9.0083084098486239</v>
      </c>
      <c r="M423" s="4">
        <f t="shared" si="48"/>
        <v>6.0448897936206452</v>
      </c>
      <c r="N423" s="4">
        <f t="shared" si="46"/>
        <v>3.308012436687747</v>
      </c>
    </row>
    <row r="424" spans="1:14" x14ac:dyDescent="0.25">
      <c r="A424" s="4">
        <f t="shared" si="42"/>
        <v>2268</v>
      </c>
      <c r="G424" s="4">
        <f>carbondioxide!L524</f>
        <v>1484.0799969463046</v>
      </c>
      <c r="H424" s="4">
        <f t="shared" si="43"/>
        <v>9.0189188853466238</v>
      </c>
      <c r="I424" s="4">
        <f t="shared" si="47"/>
        <v>6.0567246513637762</v>
      </c>
      <c r="J424" s="4">
        <f t="shared" si="44"/>
        <v>3.3235573039677493</v>
      </c>
      <c r="K424" s="4">
        <f>carbondioxide!S524</f>
        <v>1484.0801098642651</v>
      </c>
      <c r="L424" s="4">
        <f t="shared" si="45"/>
        <v>9.0189192924076096</v>
      </c>
      <c r="M424" s="4">
        <f t="shared" si="48"/>
        <v>6.0567250862803101</v>
      </c>
      <c r="N424" s="4">
        <f t="shared" si="46"/>
        <v>3.3235579000751261</v>
      </c>
    </row>
    <row r="425" spans="1:14" x14ac:dyDescent="0.25">
      <c r="A425" s="4">
        <f t="shared" si="42"/>
        <v>2269</v>
      </c>
      <c r="G425" s="4">
        <f>carbondioxide!L525</f>
        <v>1487.0090903653099</v>
      </c>
      <c r="H425" s="4">
        <f t="shared" si="43"/>
        <v>9.0294676466984995</v>
      </c>
      <c r="I425" s="4">
        <f t="shared" si="47"/>
        <v>6.0685028088976631</v>
      </c>
      <c r="J425" s="4">
        <f t="shared" si="44"/>
        <v>3.3390816945009587</v>
      </c>
      <c r="K425" s="4">
        <f>carbondioxide!S525</f>
        <v>1487.0092030873136</v>
      </c>
      <c r="L425" s="4">
        <f t="shared" si="45"/>
        <v>9.0294680522526427</v>
      </c>
      <c r="M425" s="4">
        <f t="shared" si="48"/>
        <v>6.0685032422689842</v>
      </c>
      <c r="N425" s="4">
        <f t="shared" si="46"/>
        <v>3.3390822896927714</v>
      </c>
    </row>
    <row r="426" spans="1:14" x14ac:dyDescent="0.25">
      <c r="A426" s="4">
        <f t="shared" ref="A426:A456" si="49">1+A425</f>
        <v>2270</v>
      </c>
      <c r="G426" s="4">
        <f>carbondioxide!L526</f>
        <v>1489.926827874807</v>
      </c>
      <c r="H426" s="4">
        <f t="shared" si="43"/>
        <v>9.0399548732313804</v>
      </c>
      <c r="I426" s="4">
        <f t="shared" si="47"/>
        <v>6.0802242841989376</v>
      </c>
      <c r="J426" s="4">
        <f t="shared" si="44"/>
        <v>3.354584806430732</v>
      </c>
      <c r="K426" s="4">
        <f>carbondioxide!S526</f>
        <v>1489.9269404021072</v>
      </c>
      <c r="L426" s="4">
        <f t="shared" si="45"/>
        <v>9.0399552772921865</v>
      </c>
      <c r="M426" s="4">
        <f t="shared" si="48"/>
        <v>6.080224716038324</v>
      </c>
      <c r="N426" s="4">
        <f t="shared" si="46"/>
        <v>3.3545854007034044</v>
      </c>
    </row>
    <row r="427" spans="1:14" x14ac:dyDescent="0.25">
      <c r="A427" s="4">
        <f t="shared" si="49"/>
        <v>2271</v>
      </c>
      <c r="G427" s="4">
        <f>carbondioxide!L527</f>
        <v>1492.8332819369957</v>
      </c>
      <c r="H427" s="4">
        <f t="shared" si="43"/>
        <v>9.0503811452623992</v>
      </c>
      <c r="I427" s="4">
        <f t="shared" si="47"/>
        <v>6.0918895272383455</v>
      </c>
      <c r="J427" s="4">
        <f t="shared" si="44"/>
        <v>3.3700664386644554</v>
      </c>
      <c r="K427" s="4">
        <f>carbondioxide!S527</f>
        <v>1492.8333942708332</v>
      </c>
      <c r="L427" s="4">
        <f t="shared" si="45"/>
        <v>9.0503815478431928</v>
      </c>
      <c r="M427" s="4">
        <f t="shared" si="48"/>
        <v>6.0918899575588856</v>
      </c>
      <c r="N427" s="4">
        <f t="shared" si="46"/>
        <v>3.3700670320145067</v>
      </c>
    </row>
    <row r="428" spans="1:14" x14ac:dyDescent="0.25">
      <c r="A428" s="4">
        <f t="shared" si="49"/>
        <v>2272</v>
      </c>
      <c r="G428" s="4">
        <f>carbondioxide!L528</f>
        <v>1495.7285243955571</v>
      </c>
      <c r="H428" s="4">
        <f t="shared" si="43"/>
        <v>9.0607470356155826</v>
      </c>
      <c r="I428" s="4">
        <f t="shared" si="47"/>
        <v>6.1034989835257711</v>
      </c>
      <c r="J428" s="4">
        <f t="shared" si="44"/>
        <v>3.385526393807555</v>
      </c>
      <c r="K428" s="4">
        <f>carbondioxide!S528</f>
        <v>1495.7286365371594</v>
      </c>
      <c r="L428" s="4">
        <f t="shared" si="45"/>
        <v>9.060747436729514</v>
      </c>
      <c r="M428" s="4">
        <f t="shared" si="48"/>
        <v>6.1034994123403683</v>
      </c>
      <c r="N428" s="4">
        <f t="shared" si="46"/>
        <v>3.3855269862315986</v>
      </c>
    </row>
    <row r="429" spans="1:14" x14ac:dyDescent="0.25">
      <c r="A429" s="4">
        <f t="shared" si="49"/>
        <v>2273</v>
      </c>
      <c r="G429" s="4">
        <f>carbondioxide!L529</f>
        <v>1498.6126264749944</v>
      </c>
      <c r="H429" s="4">
        <f t="shared" si="43"/>
        <v>9.0710531097194522</v>
      </c>
      <c r="I429" s="4">
        <f t="shared" si="47"/>
        <v>6.1150530941314862</v>
      </c>
      <c r="J429" s="4">
        <f t="shared" si="44"/>
        <v>3.4009644781171544</v>
      </c>
      <c r="K429" s="4">
        <f>carbondioxide!S529</f>
        <v>1498.6127384255763</v>
      </c>
      <c r="L429" s="4">
        <f t="shared" si="45"/>
        <v>9.0710535093794977</v>
      </c>
      <c r="M429" s="4">
        <f t="shared" si="48"/>
        <v>6.1150535214528627</v>
      </c>
      <c r="N429" s="4">
        <f t="shared" si="46"/>
        <v>3.4009650696118965</v>
      </c>
    </row>
    <row r="430" spans="1:14" x14ac:dyDescent="0.25">
      <c r="A430" s="4">
        <f t="shared" si="49"/>
        <v>2274</v>
      </c>
      <c r="G430" s="4">
        <f>carbondioxide!L530</f>
        <v>1501.4856587802708</v>
      </c>
      <c r="H430" s="4">
        <f t="shared" si="43"/>
        <v>9.081299925703803</v>
      </c>
      <c r="I430" s="4">
        <f t="shared" si="47"/>
        <v>6.1265522957083594</v>
      </c>
      <c r="J430" s="4">
        <f t="shared" si="44"/>
        <v>3.4163805014561159</v>
      </c>
      <c r="K430" s="4">
        <f>carbondioxide!S530</f>
        <v>1501.4857705410348</v>
      </c>
      <c r="L430" s="4">
        <f t="shared" si="45"/>
        <v>9.0813003239227683</v>
      </c>
      <c r="M430" s="4">
        <f t="shared" si="48"/>
        <v>6.1265527215490581</v>
      </c>
      <c r="N430" s="4">
        <f t="shared" si="46"/>
        <v>3.4163810920183533</v>
      </c>
    </row>
    <row r="431" spans="1:14" x14ac:dyDescent="0.25">
      <c r="A431" s="4">
        <f t="shared" si="49"/>
        <v>2275</v>
      </c>
      <c r="G431" s="4">
        <f>carbondioxide!L531</f>
        <v>1504.3476912967446</v>
      </c>
      <c r="H431" s="4">
        <f t="shared" si="43"/>
        <v>9.0914880344956845</v>
      </c>
      <c r="I431" s="4">
        <f t="shared" si="47"/>
        <v>6.1379970205149847</v>
      </c>
      <c r="J431" s="4">
        <f t="shared" si="44"/>
        <v>3.4317742772474689</v>
      </c>
      <c r="K431" s="4">
        <f>carbondioxide!S531</f>
        <v>1504.3478028688805</v>
      </c>
      <c r="L431" s="4">
        <f t="shared" si="45"/>
        <v>9.0914884312862068</v>
      </c>
      <c r="M431" s="4">
        <f t="shared" si="48"/>
        <v>6.1379974448873735</v>
      </c>
      <c r="N431" s="4">
        <f t="shared" si="46"/>
        <v>3.4317748668740875</v>
      </c>
    </row>
    <row r="432" spans="1:14" x14ac:dyDescent="0.25">
      <c r="A432" s="4">
        <f t="shared" si="49"/>
        <v>2276</v>
      </c>
      <c r="G432" s="4">
        <f>carbondioxide!L532</f>
        <v>1507.1987933903808</v>
      </c>
      <c r="H432" s="4">
        <f t="shared" si="43"/>
        <v>9.1016179799145238</v>
      </c>
      <c r="I432" s="4">
        <f t="shared" si="47"/>
        <v>6.1493876964396792</v>
      </c>
      <c r="J432" s="4">
        <f t="shared" si="44"/>
        <v>3.4471456224292285</v>
      </c>
      <c r="K432" s="4">
        <f>carbondioxide!S532</f>
        <v>1507.1989047750662</v>
      </c>
      <c r="L432" s="4">
        <f t="shared" si="45"/>
        <v>9.1016183752890747</v>
      </c>
      <c r="M432" s="4">
        <f t="shared" si="48"/>
        <v>6.1493881193559528</v>
      </c>
      <c r="N432" s="4">
        <f t="shared" si="46"/>
        <v>3.4471462111172029</v>
      </c>
    </row>
    <row r="433" spans="1:14" x14ac:dyDescent="0.25">
      <c r="A433" s="4">
        <f t="shared" si="49"/>
        <v>2277</v>
      </c>
      <c r="G433" s="4">
        <f>carbondioxide!L533</f>
        <v>1510.0390338082341</v>
      </c>
      <c r="H433" s="4">
        <f t="shared" si="43"/>
        <v>9.1116902987664261</v>
      </c>
      <c r="I433" s="4">
        <f t="shared" si="47"/>
        <v>6.1607247470253075</v>
      </c>
      <c r="J433" s="4">
        <f t="shared" si="44"/>
        <v>3.4624943574096076</v>
      </c>
      <c r="K433" s="4">
        <f>carbondioxide!S533</f>
        <v>1510.0391450066352</v>
      </c>
      <c r="L433" s="4">
        <f t="shared" si="45"/>
        <v>9.1116906927373194</v>
      </c>
      <c r="M433" s="4">
        <f t="shared" si="48"/>
        <v>6.1607251684974917</v>
      </c>
      <c r="N433" s="4">
        <f t="shared" si="46"/>
        <v>3.4624949451559988</v>
      </c>
    </row>
    <row r="434" spans="1:14" x14ac:dyDescent="0.25">
      <c r="A434" s="4">
        <f t="shared" si="49"/>
        <v>2278</v>
      </c>
      <c r="G434" s="4">
        <f>carbondioxide!L534</f>
        <v>1512.8684806791905</v>
      </c>
      <c r="H434" s="4">
        <f t="shared" si="43"/>
        <v>9.1217055209376223</v>
      </c>
      <c r="I434" s="4">
        <f t="shared" si="47"/>
        <v>6.1720085914948948</v>
      </c>
      <c r="J434" s="4">
        <f t="shared" si="44"/>
        <v>3.4778203060226249</v>
      </c>
      <c r="K434" s="4">
        <f>carbondioxide!S534</f>
        <v>1512.8685916924605</v>
      </c>
      <c r="L434" s="4">
        <f t="shared" si="45"/>
        <v>9.1217059135170047</v>
      </c>
      <c r="M434" s="4">
        <f t="shared" si="48"/>
        <v>6.1720090115348487</v>
      </c>
      <c r="N434" s="4">
        <f t="shared" si="46"/>
        <v>3.4778208928245786</v>
      </c>
    </row>
    <row r="435" spans="1:14" x14ac:dyDescent="0.25">
      <c r="A435" s="4">
        <f t="shared" si="49"/>
        <v>2279</v>
      </c>
      <c r="G435" s="4">
        <f>carbondioxide!L535</f>
        <v>1515.6872015149593</v>
      </c>
      <c r="H435" s="4">
        <f t="shared" si="43"/>
        <v>9.1316641694870402</v>
      </c>
      <c r="I435" s="4">
        <f t="shared" si="47"/>
        <v>6.1832396447779843</v>
      </c>
      <c r="J435" s="4">
        <f t="shared" si="44"/>
        <v>3.4931232954841076</v>
      </c>
      <c r="K435" s="4">
        <f>carbondioxide!S535</f>
        <v>1515.6873123442401</v>
      </c>
      <c r="L435" s="4">
        <f t="shared" si="45"/>
        <v>9.1316645606869074</v>
      </c>
      <c r="M435" s="4">
        <f t="shared" si="48"/>
        <v>6.1832400633974025</v>
      </c>
      <c r="N435" s="4">
        <f t="shared" si="46"/>
        <v>3.4931238813388528</v>
      </c>
    </row>
    <row r="436" spans="1:14" x14ac:dyDescent="0.25">
      <c r="A436" s="4">
        <f t="shared" si="49"/>
        <v>2280</v>
      </c>
      <c r="G436" s="4">
        <f>carbondioxide!L536</f>
        <v>1518.4952632113032</v>
      </c>
      <c r="H436" s="4">
        <f t="shared" si="43"/>
        <v>9.1415667607380424</v>
      </c>
      <c r="I436" s="4">
        <f t="shared" si="47"/>
        <v>6.1944183175376955</v>
      </c>
      <c r="J436" s="4">
        <f t="shared" si="44"/>
        <v>3.5084031563480966</v>
      </c>
      <c r="K436" s="4">
        <f>carbondioxide!S536</f>
        <v>1518.4953738577251</v>
      </c>
      <c r="L436" s="4">
        <f t="shared" si="45"/>
        <v>9.1415671505702338</v>
      </c>
      <c r="M436" s="4">
        <f t="shared" si="48"/>
        <v>6.1944187347481137</v>
      </c>
      <c r="N436" s="4">
        <f t="shared" si="46"/>
        <v>3.5084037412529452</v>
      </c>
    </row>
    <row r="437" spans="1:14" x14ac:dyDescent="0.25">
      <c r="A437" s="4">
        <f t="shared" si="49"/>
        <v>2281</v>
      </c>
      <c r="G437" s="4">
        <f>carbondioxide!L537</f>
        <v>1521.2927320495</v>
      </c>
      <c r="H437" s="4">
        <f t="shared" si="43"/>
        <v>9.1514138043692661</v>
      </c>
      <c r="I437" s="4">
        <f t="shared" si="47"/>
        <v>6.205545016198462</v>
      </c>
      <c r="J437" s="4">
        <f t="shared" si="44"/>
        <v>3.5236597224636537</v>
      </c>
      <c r="K437" s="4">
        <f>carbondioxide!S537</f>
        <v>1521.2928425141815</v>
      </c>
      <c r="L437" s="4">
        <f t="shared" si="45"/>
        <v>9.1514141928454702</v>
      </c>
      <c r="M437" s="4">
        <f t="shared" si="48"/>
        <v>6.2055454320112551</v>
      </c>
      <c r="N437" s="4">
        <f t="shared" si="46"/>
        <v>3.5236603064159979</v>
      </c>
    </row>
    <row r="438" spans="1:14" x14ac:dyDescent="0.25">
      <c r="A438" s="4">
        <f t="shared" si="49"/>
        <v>2282</v>
      </c>
      <c r="G438" s="4">
        <f>carbondioxide!L538</f>
        <v>1524.0796736980235</v>
      </c>
      <c r="H438" s="4">
        <f t="shared" si="43"/>
        <v>9.1612058035045969</v>
      </c>
      <c r="I438" s="4">
        <f t="shared" si="47"/>
        <v>6.2166201429743833</v>
      </c>
      <c r="J438" s="4">
        <f t="shared" si="44"/>
        <v>3.5388928309320673</v>
      </c>
      <c r="K438" s="4">
        <f>carbondioxide!S538</f>
        <v>1524.0797839820725</v>
      </c>
      <c r="L438" s="4">
        <f t="shared" si="45"/>
        <v>9.1612061906363529</v>
      </c>
      <c r="M438" s="4">
        <f t="shared" si="48"/>
        <v>6.2166205574007716</v>
      </c>
      <c r="N438" s="4">
        <f t="shared" si="46"/>
        <v>3.5388934139293791</v>
      </c>
    </row>
    <row r="439" spans="1:14" x14ac:dyDescent="0.25">
      <c r="A439" s="4">
        <f t="shared" si="49"/>
        <v>2283</v>
      </c>
      <c r="G439" s="4">
        <f>carbondioxide!L539</f>
        <v>1526.8561532144383</v>
      </c>
      <c r="H439" s="4">
        <f t="shared" si="43"/>
        <v>9.1709432548022711</v>
      </c>
      <c r="I439" s="4">
        <f t="shared" si="47"/>
        <v>6.2276440958981807</v>
      </c>
      <c r="J439" s="4">
        <f t="shared" si="44"/>
        <v>3.5541023220644679</v>
      </c>
      <c r="K439" s="4">
        <f>carbondioxide!S539</f>
        <v>1526.8562633189511</v>
      </c>
      <c r="L439" s="4">
        <f t="shared" si="45"/>
        <v>9.1709436406009726</v>
      </c>
      <c r="M439" s="4">
        <f t="shared" si="48"/>
        <v>6.2276445089492336</v>
      </c>
      <c r="N439" s="4">
        <f t="shared" si="46"/>
        <v>3.5541029041042966</v>
      </c>
    </row>
    <row r="440" spans="1:14" x14ac:dyDescent="0.25">
      <c r="A440" s="4">
        <f t="shared" si="49"/>
        <v>2284</v>
      </c>
      <c r="G440" s="4">
        <f>carbondioxide!L540</f>
        <v>1529.6222350474929</v>
      </c>
      <c r="H440" s="4">
        <f t="shared" si="43"/>
        <v>9.1806266485430612</v>
      </c>
      <c r="I440" s="4">
        <f t="shared" si="47"/>
        <v>6.2386172688507155</v>
      </c>
      <c r="J440" s="4">
        <f t="shared" si="44"/>
        <v>3.5692880393398432</v>
      </c>
      <c r="K440" s="4">
        <f>carbondioxide!S540</f>
        <v>1529.6223449735539</v>
      </c>
      <c r="L440" s="4">
        <f t="shared" si="45"/>
        <v>9.1806270330199542</v>
      </c>
      <c r="M440" s="4">
        <f t="shared" si="48"/>
        <v>6.2386176805373488</v>
      </c>
      <c r="N440" s="4">
        <f t="shared" si="46"/>
        <v>3.5692886204198158</v>
      </c>
    </row>
    <row r="441" spans="1:14" x14ac:dyDescent="0.25">
      <c r="A441" s="4">
        <f t="shared" si="49"/>
        <v>2285</v>
      </c>
      <c r="G441" s="4">
        <f>carbondioxide!L541</f>
        <v>1532.3779830394114</v>
      </c>
      <c r="H441" s="4">
        <f t="shared" si="43"/>
        <v>9.1902564687176032</v>
      </c>
      <c r="I441" s="4">
        <f t="shared" si="47"/>
        <v>6.2495400515910191</v>
      </c>
      <c r="J441" s="4">
        <f t="shared" si="44"/>
        <v>3.5844498293634648</v>
      </c>
      <c r="K441" s="4">
        <f>carbondioxide!S541</f>
        <v>1532.3780927880955</v>
      </c>
      <c r="L441" s="4">
        <f t="shared" si="45"/>
        <v>9.190256851883797</v>
      </c>
      <c r="M441" s="4">
        <f t="shared" si="48"/>
        <v>6.2495404619240027</v>
      </c>
      <c r="N441" s="4">
        <f t="shared" si="46"/>
        <v>3.5844504094812835</v>
      </c>
    </row>
    <row r="442" spans="1:14" x14ac:dyDescent="0.25">
      <c r="A442" s="4">
        <f t="shared" si="49"/>
        <v>2286</v>
      </c>
      <c r="G442" s="4">
        <f>carbondioxide!L542</f>
        <v>1535.1234604283688</v>
      </c>
      <c r="H442" s="4">
        <f t="shared" si="43"/>
        <v>9.1998331931128163</v>
      </c>
      <c r="I442" s="4">
        <f t="shared" si="47"/>
        <v>6.2604128297868273</v>
      </c>
      <c r="J442" s="4">
        <f t="shared" si="44"/>
        <v>3.5995875418257173</v>
      </c>
      <c r="K442" s="4">
        <f>carbondioxide!S542</f>
        <v>1535.1235700007394</v>
      </c>
      <c r="L442" s="4">
        <f t="shared" si="45"/>
        <v>9.1998335749792766</v>
      </c>
      <c r="M442" s="4">
        <f t="shared" si="48"/>
        <v>6.2604132387767875</v>
      </c>
      <c r="N442" s="4">
        <f t="shared" si="46"/>
        <v>3.599588120979158</v>
      </c>
    </row>
    <row r="443" spans="1:14" x14ac:dyDescent="0.25">
      <c r="A443" s="4">
        <f t="shared" si="49"/>
        <v>2287</v>
      </c>
      <c r="G443" s="4">
        <f>carbondioxide!L543</f>
        <v>1537.8587298511425</v>
      </c>
      <c r="H443" s="4">
        <f t="shared" si="43"/>
        <v>9.2093572933974208</v>
      </c>
      <c r="I443" s="4">
        <f t="shared" si="47"/>
        <v>6.2712359850455712</v>
      </c>
      <c r="J443" s="4">
        <f t="shared" si="44"/>
        <v>3.6147010294613362</v>
      </c>
      <c r="K443" s="4">
        <f>carbondioxide!S543</f>
        <v>1537.8588392482523</v>
      </c>
      <c r="L443" s="4">
        <f t="shared" si="45"/>
        <v>9.2093576739749778</v>
      </c>
      <c r="M443" s="4">
        <f t="shared" si="48"/>
        <v>6.271236392702991</v>
      </c>
      <c r="N443" s="4">
        <f t="shared" si="46"/>
        <v>3.6147016076482488</v>
      </c>
    </row>
    <row r="444" spans="1:14" x14ac:dyDescent="0.25">
      <c r="A444" s="4">
        <f t="shared" si="49"/>
        <v>2288</v>
      </c>
      <c r="G444" s="4">
        <f>carbondioxide!L544</f>
        <v>1540.5838533459355</v>
      </c>
      <c r="H444" s="4">
        <f t="shared" si="43"/>
        <v>9.2188292352065702</v>
      </c>
      <c r="I444" s="4">
        <f t="shared" si="47"/>
        <v>6.2820098949457979</v>
      </c>
      <c r="J444" s="4">
        <f t="shared" si="44"/>
        <v>3.6297901480090546</v>
      </c>
      <c r="K444" s="4">
        <f>carbondioxide!S544</f>
        <v>1540.5839625688263</v>
      </c>
      <c r="L444" s="4">
        <f t="shared" si="45"/>
        <v>9.2188296145059159</v>
      </c>
      <c r="M444" s="4">
        <f t="shared" si="48"/>
        <v>6.2820103012810184</v>
      </c>
      <c r="N444" s="4">
        <f t="shared" si="46"/>
        <v>3.6297907252273598</v>
      </c>
    </row>
    <row r="445" spans="1:14" x14ac:dyDescent="0.25">
      <c r="A445" s="4">
        <f t="shared" si="49"/>
        <v>2289</v>
      </c>
      <c r="G445" s="4">
        <f>carbondioxide!L545</f>
        <v>1543.2988923553598</v>
      </c>
      <c r="H445" s="4">
        <f t="shared" si="43"/>
        <v>9.2282494782255711</v>
      </c>
      <c r="I445" s="4">
        <f t="shared" si="47"/>
        <v>6.2927349330689868</v>
      </c>
      <c r="J445" s="4">
        <f t="shared" si="44"/>
        <v>3.6448547561716556</v>
      </c>
      <c r="K445" s="4">
        <f>carbondioxide!S545</f>
        <v>1543.2990014050642</v>
      </c>
      <c r="L445" s="4">
        <f t="shared" si="45"/>
        <v>9.2282498562572677</v>
      </c>
      <c r="M445" s="4">
        <f t="shared" si="48"/>
        <v>6.2927353380922142</v>
      </c>
      <c r="N445" s="4">
        <f t="shared" si="46"/>
        <v>3.6448553324193447</v>
      </c>
    </row>
    <row r="446" spans="1:14" x14ac:dyDescent="0.25">
      <c r="A446" s="4">
        <f t="shared" si="49"/>
        <v>2290</v>
      </c>
      <c r="G446" s="4">
        <f>carbondioxide!L546</f>
        <v>1546.0039077295758</v>
      </c>
      <c r="H446" s="4">
        <f t="shared" si="43"/>
        <v>9.2376184762727149</v>
      </c>
      <c r="I446" s="4">
        <f t="shared" si="47"/>
        <v>6.3034114690317473</v>
      </c>
      <c r="J446" s="4">
        <f t="shared" si="44"/>
        <v>3.6598947155764323</v>
      </c>
      <c r="K446" s="4">
        <f>carbondioxide!S546</f>
        <v>1546.0040166071149</v>
      </c>
      <c r="L446" s="4">
        <f t="shared" si="45"/>
        <v>9.2376188530471932</v>
      </c>
      <c r="M446" s="4">
        <f t="shared" si="48"/>
        <v>6.3034118727530499</v>
      </c>
      <c r="N446" s="4">
        <f t="shared" si="46"/>
        <v>3.6598952908515665</v>
      </c>
    </row>
    <row r="447" spans="1:14" x14ac:dyDescent="0.25">
      <c r="A447" s="4">
        <f t="shared" si="49"/>
        <v>2291</v>
      </c>
      <c r="G447" s="4">
        <f>carbondioxide!L547</f>
        <v>1548.6989597295737</v>
      </c>
      <c r="H447" s="4">
        <f t="shared" si="43"/>
        <v>9.246936677381191</v>
      </c>
      <c r="I447" s="4">
        <f t="shared" si="47"/>
        <v>6.3140398685183481</v>
      </c>
      <c r="J447" s="4">
        <f t="shared" si="44"/>
        <v>3.6749098907360587</v>
      </c>
      <c r="K447" s="4">
        <f>carbondioxide!S547</f>
        <v>1548.6990684359589</v>
      </c>
      <c r="L447" s="4">
        <f t="shared" si="45"/>
        <v>9.2469370529087502</v>
      </c>
      <c r="M447" s="4">
        <f t="shared" si="48"/>
        <v>6.314040270947662</v>
      </c>
      <c r="N447" s="4">
        <f t="shared" si="46"/>
        <v>3.674910465036767</v>
      </c>
    </row>
    <row r="448" spans="1:14" x14ac:dyDescent="0.25">
      <c r="A448" s="4">
        <f t="shared" si="49"/>
        <v>2292</v>
      </c>
      <c r="G448" s="4">
        <f>carbondioxide!L548</f>
        <v>1551.3841080306015</v>
      </c>
      <c r="H448" s="4">
        <f t="shared" si="43"/>
        <v>9.2562045238801112</v>
      </c>
      <c r="I448" s="4">
        <f t="shared" si="47"/>
        <v>6.3246204933135699</v>
      </c>
      <c r="J448" s="4">
        <f t="shared" si="44"/>
        <v>3.689900149009862</v>
      </c>
      <c r="K448" s="4">
        <f>carbondioxide!S548</f>
        <v>1551.3842165668348</v>
      </c>
      <c r="L448" s="4">
        <f t="shared" si="45"/>
        <v>9.2562048981709282</v>
      </c>
      <c r="M448" s="4">
        <f t="shared" si="48"/>
        <v>6.3246208944607005</v>
      </c>
      <c r="N448" s="4">
        <f t="shared" si="46"/>
        <v>3.689900722334341</v>
      </c>
    </row>
    <row r="449" spans="1:14" x14ac:dyDescent="0.25">
      <c r="A449" s="4">
        <f t="shared" si="49"/>
        <v>2293</v>
      </c>
      <c r="G449" s="4">
        <f>carbondioxide!L549</f>
        <v>1554.0594117257203</v>
      </c>
      <c r="H449" s="4">
        <f t="shared" si="43"/>
        <v>9.2654224524746294</v>
      </c>
      <c r="I449" s="4">
        <f t="shared" si="47"/>
        <v>6.3351537013358463</v>
      </c>
      <c r="J449" s="4">
        <f t="shared" si="44"/>
        <v>3.7048653605655071</v>
      </c>
      <c r="K449" s="4">
        <f>carbondioxide!S549</f>
        <v>1554.059520092793</v>
      </c>
      <c r="L449" s="4">
        <f t="shared" si="45"/>
        <v>9.2654228255387565</v>
      </c>
      <c r="M449" s="4">
        <f t="shared" si="48"/>
        <v>6.3351541012104713</v>
      </c>
      <c r="N449" s="4">
        <f t="shared" si="46"/>
        <v>3.7048659329120186</v>
      </c>
    </row>
    <row r="450" spans="1:14" x14ac:dyDescent="0.25">
      <c r="A450" s="4">
        <f t="shared" si="49"/>
        <v>2294</v>
      </c>
      <c r="G450" s="4">
        <f>carbondioxide!L550</f>
        <v>1556.7249293294865</v>
      </c>
      <c r="H450" s="4">
        <f t="shared" si="43"/>
        <v>9.274590894325156</v>
      </c>
      <c r="I450" s="4">
        <f t="shared" si="47"/>
        <v>6.3456398466706689</v>
      </c>
      <c r="J450" s="4">
        <f t="shared" si="44"/>
        <v>3.7198053983410828</v>
      </c>
      <c r="K450" s="4">
        <f>carbondioxide!S550</f>
        <v>1556.7250375283807</v>
      </c>
      <c r="L450" s="4">
        <f t="shared" si="45"/>
        <v>9.2745912661725214</v>
      </c>
      <c r="M450" s="4">
        <f t="shared" si="48"/>
        <v>6.3456402452823379</v>
      </c>
      <c r="N450" s="4">
        <f t="shared" si="46"/>
        <v>3.719805969707954</v>
      </c>
    </row>
    <row r="451" spans="1:14" x14ac:dyDescent="0.25">
      <c r="A451" s="4">
        <f t="shared" si="49"/>
        <v>2295</v>
      </c>
      <c r="G451" s="4">
        <f>carbondioxide!L551</f>
        <v>1559.3807187817561</v>
      </c>
      <c r="H451" s="4">
        <f t="shared" si="43"/>
        <v>9.2837102751256744</v>
      </c>
      <c r="I451" s="4">
        <f t="shared" si="47"/>
        <v>6.3560792796042334</v>
      </c>
      <c r="J451" s="4">
        <f t="shared" si="44"/>
        <v>3.7347201380075949</v>
      </c>
      <c r="K451" s="4">
        <f>carbondioxide!S551</f>
        <v>1559.3808268134437</v>
      </c>
      <c r="L451" s="4">
        <f t="shared" si="45"/>
        <v>9.2837106457660834</v>
      </c>
      <c r="M451" s="4">
        <f t="shared" si="48"/>
        <v>6.3560796769623735</v>
      </c>
      <c r="N451" s="4">
        <f t="shared" si="46"/>
        <v>3.7347207083932163</v>
      </c>
    </row>
    <row r="452" spans="1:14" x14ac:dyDescent="0.25">
      <c r="A452" s="4">
        <f t="shared" si="49"/>
        <v>2296</v>
      </c>
      <c r="G452" s="4">
        <f>carbondioxide!L552</f>
        <v>1562.0268374515981</v>
      </c>
      <c r="H452" s="4">
        <f t="shared" si="43"/>
        <v>9.2927810151811556</v>
      </c>
      <c r="I452" s="4">
        <f t="shared" si="47"/>
        <v>6.3664723466573028</v>
      </c>
      <c r="J452" s="4">
        <f t="shared" si="44"/>
        <v>3.749609457931864</v>
      </c>
      <c r="K452" s="4">
        <f>carbondioxide!S552</f>
        <v>1562.0269453170422</v>
      </c>
      <c r="L452" s="4">
        <f t="shared" si="45"/>
        <v>9.2927813846242984</v>
      </c>
      <c r="M452" s="4">
        <f t="shared" si="48"/>
        <v>6.3664727427712178</v>
      </c>
      <c r="N452" s="4">
        <f t="shared" si="46"/>
        <v>3.7496100273346893</v>
      </c>
    </row>
    <row r="453" spans="1:14" x14ac:dyDescent="0.25">
      <c r="A453" s="4">
        <f t="shared" si="49"/>
        <v>2297</v>
      </c>
      <c r="G453" s="4">
        <f>carbondioxide!L553</f>
        <v>1564.663342141318</v>
      </c>
      <c r="H453" s="4">
        <f t="shared" si="43"/>
        <v>9.3018035294840811</v>
      </c>
      <c r="I453" s="4">
        <f t="shared" si="47"/>
        <v>6.3768193906192634</v>
      </c>
      <c r="J453" s="4">
        <f t="shared" si="44"/>
        <v>3.7644732391398246</v>
      </c>
      <c r="K453" s="4">
        <f>carbondioxide!S553</f>
        <v>1564.6634498414719</v>
      </c>
      <c r="L453" s="4">
        <f t="shared" si="45"/>
        <v>9.3018038977395303</v>
      </c>
      <c r="M453" s="4">
        <f t="shared" si="48"/>
        <v>6.376819785498137</v>
      </c>
      <c r="N453" s="4">
        <f t="shared" si="46"/>
        <v>3.7644738075583688</v>
      </c>
    </row>
    <row r="454" spans="1:14" x14ac:dyDescent="0.25">
      <c r="A454" s="4">
        <f t="shared" si="49"/>
        <v>2298</v>
      </c>
      <c r="G454" s="4">
        <f>carbondioxide!L554</f>
        <v>1567.2902890905802</v>
      </c>
      <c r="H454" s="4">
        <f t="shared" si="43"/>
        <v>9.3107782277900615</v>
      </c>
      <c r="I454" s="4">
        <f t="shared" si="47"/>
        <v>6.3871207505823548</v>
      </c>
      <c r="J454" s="4">
        <f t="shared" si="44"/>
        <v>3.7793113652802277</v>
      </c>
      <c r="K454" s="4">
        <f>carbondioxide!S554</f>
        <v>1567.2903966263873</v>
      </c>
      <c r="L454" s="4">
        <f t="shared" si="45"/>
        <v>9.3107785948672728</v>
      </c>
      <c r="M454" s="4">
        <f t="shared" si="48"/>
        <v>6.3871211442352536</v>
      </c>
      <c r="N454" s="4">
        <f t="shared" si="46"/>
        <v>3.7793119327130666</v>
      </c>
    </row>
    <row r="455" spans="1:14" x14ac:dyDescent="0.25">
      <c r="A455" s="4">
        <f t="shared" si="49"/>
        <v>2299</v>
      </c>
      <c r="G455" s="4">
        <f>carbondioxide!L555</f>
        <v>1569.9077339806252</v>
      </c>
      <c r="H455" s="4">
        <f t="shared" ref="H455:H456" si="50">H$3*LN(G455/G$3)</f>
        <v>9.3197055146925774</v>
      </c>
      <c r="I455" s="4">
        <f t="shared" si="47"/>
        <v>6.3973767619760489</v>
      </c>
      <c r="J455" s="4">
        <f t="shared" ref="J455:J456" si="51">J454+J$3*(I454-J454)</f>
        <v>3.7941237225887439</v>
      </c>
      <c r="K455" s="4">
        <f>carbondioxide!S555</f>
        <v>1569.9078413530208</v>
      </c>
      <c r="L455" s="4">
        <f t="shared" ref="L455:L456" si="52">L$3*LN(K455/K$3)</f>
        <v>9.3197058806008943</v>
      </c>
      <c r="M455" s="4">
        <f t="shared" si="48"/>
        <v>6.3973771544119238</v>
      </c>
      <c r="N455" s="4">
        <f t="shared" ref="N455:N456" si="53">N454+N$3*(M454-N454)</f>
        <v>3.7941242890345128</v>
      </c>
    </row>
    <row r="456" spans="1:14" x14ac:dyDescent="0.25">
      <c r="A456" s="4">
        <f t="shared" si="49"/>
        <v>2300</v>
      </c>
      <c r="G456" s="4">
        <f>carbondioxide!L556</f>
        <v>1572.5157319385783</v>
      </c>
      <c r="H456" s="4">
        <f t="shared" si="50"/>
        <v>9.3285857896968043</v>
      </c>
      <c r="I456" s="4">
        <f t="shared" ref="I456" si="54">I455+I$3*(I$4*H456-I455)+I$5*(J455-I455)</f>
        <v>6.4075877566015604</v>
      </c>
      <c r="J456" s="4">
        <f t="shared" si="51"/>
        <v>3.8089101998524639</v>
      </c>
      <c r="K456" s="4">
        <f>carbondioxide!S556</f>
        <v>1572.5158391484881</v>
      </c>
      <c r="L456" s="4">
        <f t="shared" si="52"/>
        <v>9.3285861544454587</v>
      </c>
      <c r="M456" s="4">
        <f t="shared" ref="M456" si="55">M455+M$3*(M$4*L456-M455)+M$5*(N455-M455)</f>
        <v>6.4075881478292471</v>
      </c>
      <c r="N456" s="4">
        <f t="shared" si="53"/>
        <v>3.8089107653098564</v>
      </c>
    </row>
    <row r="457" spans="1:14" x14ac:dyDescent="0.25">
      <c r="A457" s="4"/>
    </row>
    <row r="458" spans="1:14" x14ac:dyDescent="0.25">
      <c r="A458" s="4"/>
    </row>
    <row r="459" spans="1:14" x14ac:dyDescent="0.25">
      <c r="A459" s="4"/>
    </row>
    <row r="460" spans="1:14" x14ac:dyDescent="0.25">
      <c r="A460" s="4"/>
    </row>
    <row r="461" spans="1:14" x14ac:dyDescent="0.25">
      <c r="A461" s="4"/>
    </row>
    <row r="462" spans="1:14" x14ac:dyDescent="0.25">
      <c r="A462" s="4"/>
    </row>
    <row r="463" spans="1:14" x14ac:dyDescent="0.25">
      <c r="A463" s="4"/>
    </row>
    <row r="464" spans="1:14" x14ac:dyDescent="0.25">
      <c r="A464" s="4"/>
    </row>
    <row r="465" spans="1:1" x14ac:dyDescent="0.25">
      <c r="A465" s="4"/>
    </row>
    <row r="466" spans="1:1" x14ac:dyDescent="0.25">
      <c r="A466" s="4"/>
    </row>
    <row r="467" spans="1:1" x14ac:dyDescent="0.25">
      <c r="A467" s="4"/>
    </row>
    <row r="468" spans="1:1" x14ac:dyDescent="0.25">
      <c r="A468" s="4"/>
    </row>
    <row r="469" spans="1:1" x14ac:dyDescent="0.25">
      <c r="A469" s="4"/>
    </row>
    <row r="470" spans="1:1" x14ac:dyDescent="0.25">
      <c r="A47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364"/>
  <sheetViews>
    <sheetView tabSelected="1" zoomScale="150" zoomScaleNormal="150" workbookViewId="0">
      <pane xSplit="1" ySplit="5" topLeftCell="BA6" activePane="bottomRight" state="frozen"/>
      <selection pane="topRight" activeCell="B1" sqref="B1"/>
      <selection pane="bottomLeft" activeCell="A6" sqref="A6"/>
      <selection pane="bottomRight" activeCell="BB4" sqref="BB4"/>
    </sheetView>
  </sheetViews>
  <sheetFormatPr defaultRowHeight="15" x14ac:dyDescent="0.25"/>
  <cols>
    <col min="5" max="7" width="9.140625" style="2"/>
    <col min="11" max="16" width="9.140625" style="2"/>
    <col min="20" max="25" width="9.140625" style="2"/>
    <col min="41" max="43" width="9.140625" style="2"/>
    <col min="50" max="56" width="9.140625" style="2"/>
    <col min="58" max="59" width="9.28515625" bestFit="1" customWidth="1"/>
    <col min="60" max="60" width="12.7109375" style="2" bestFit="1" customWidth="1"/>
    <col min="70" max="70" width="15.28515625" bestFit="1" customWidth="1"/>
    <col min="71" max="72" width="15.28515625" style="2" customWidth="1"/>
    <col min="79" max="81" width="9.28515625" bestFit="1" customWidth="1"/>
    <col min="82" max="82" width="9.28515625" style="2" customWidth="1"/>
    <col min="83" max="83" width="10.5703125" bestFit="1" customWidth="1"/>
  </cols>
  <sheetData>
    <row r="1" spans="1:86" s="2" customFormat="1" x14ac:dyDescent="0.25">
      <c r="B1" s="2" t="s">
        <v>43</v>
      </c>
      <c r="AI1" s="2" t="s">
        <v>11</v>
      </c>
      <c r="AR1" s="1"/>
      <c r="AS1" s="1"/>
      <c r="AT1" s="1"/>
      <c r="BA1" s="1">
        <v>429104.27045313659</v>
      </c>
      <c r="BB1" s="1">
        <v>857184.42248562595</v>
      </c>
      <c r="BC1" s="1">
        <v>1034515.8023351307</v>
      </c>
      <c r="BD1" s="1">
        <v>2320804.4952738998</v>
      </c>
      <c r="BF1" s="22">
        <v>1.0330835862476632E-2</v>
      </c>
      <c r="BG1" s="22">
        <v>1.5067140019778965E-2</v>
      </c>
      <c r="BH1" s="22">
        <v>7.1761085146950423E-3</v>
      </c>
      <c r="BU1" s="2" t="s">
        <v>71</v>
      </c>
      <c r="BV1"/>
      <c r="BW1" s="2">
        <v>-0.25</v>
      </c>
      <c r="BX1" s="2" t="s">
        <v>58</v>
      </c>
      <c r="CA1" s="2" t="s">
        <v>60</v>
      </c>
      <c r="CE1" s="2" t="s">
        <v>66</v>
      </c>
    </row>
    <row r="2" spans="1:86" x14ac:dyDescent="0.25">
      <c r="B2" t="s">
        <v>22</v>
      </c>
      <c r="D2" s="1"/>
      <c r="E2" s="2" t="s">
        <v>32</v>
      </c>
      <c r="H2" t="s">
        <v>23</v>
      </c>
      <c r="I2" s="2"/>
      <c r="K2" s="2" t="s">
        <v>33</v>
      </c>
      <c r="N2" s="2" t="s">
        <v>34</v>
      </c>
      <c r="Q2" t="s">
        <v>24</v>
      </c>
      <c r="T2" s="2" t="s">
        <v>37</v>
      </c>
      <c r="W2" s="2" t="s">
        <v>39</v>
      </c>
      <c r="Z2" t="s">
        <v>21</v>
      </c>
      <c r="AC2" s="2" t="s">
        <v>40</v>
      </c>
      <c r="AF2" s="2" t="s">
        <v>39</v>
      </c>
      <c r="AI2" s="2" t="s">
        <v>44</v>
      </c>
      <c r="AL2" s="2" t="s">
        <v>45</v>
      </c>
      <c r="AO2" s="2" t="s">
        <v>48</v>
      </c>
      <c r="AR2" s="2" t="s">
        <v>46</v>
      </c>
      <c r="AU2" s="2" t="s">
        <v>47</v>
      </c>
      <c r="AX2" s="2" t="s">
        <v>68</v>
      </c>
      <c r="BA2" s="1" t="s">
        <v>69</v>
      </c>
      <c r="BB2" s="1"/>
      <c r="BC2" s="1"/>
      <c r="BD2" s="1" t="s">
        <v>70</v>
      </c>
      <c r="BE2" s="2" t="s">
        <v>49</v>
      </c>
      <c r="BF2" s="22">
        <v>2.6562624979233451E-2</v>
      </c>
      <c r="BG2" s="22">
        <v>3.9296297366806017E-2</v>
      </c>
      <c r="BH2" s="22">
        <v>2.6781393583393952E-2</v>
      </c>
      <c r="BI2" s="2" t="s">
        <v>50</v>
      </c>
      <c r="BL2" s="2" t="s">
        <v>51</v>
      </c>
      <c r="BO2" s="2" t="s">
        <v>52</v>
      </c>
      <c r="BR2" s="2" t="s">
        <v>61</v>
      </c>
      <c r="BS2" s="2" t="s">
        <v>62</v>
      </c>
      <c r="BT2" s="2" t="s">
        <v>63</v>
      </c>
      <c r="BU2" s="2" t="s">
        <v>25</v>
      </c>
      <c r="BV2" s="2" t="s">
        <v>26</v>
      </c>
      <c r="BW2" s="2" t="s">
        <v>27</v>
      </c>
      <c r="BX2" s="2" t="s">
        <v>25</v>
      </c>
      <c r="BY2" s="2" t="s">
        <v>26</v>
      </c>
      <c r="BZ2" s="2" t="s">
        <v>27</v>
      </c>
      <c r="CA2" s="2" t="s">
        <v>71</v>
      </c>
      <c r="CB2" s="2"/>
      <c r="CC2" s="2"/>
      <c r="CE2" s="2" t="s">
        <v>67</v>
      </c>
    </row>
    <row r="3" spans="1:86" s="2" customFormat="1" x14ac:dyDescent="0.25">
      <c r="B3" s="2" t="s">
        <v>28</v>
      </c>
      <c r="E3" s="2" t="s">
        <v>36</v>
      </c>
      <c r="H3" s="2" t="s">
        <v>29</v>
      </c>
      <c r="K3" s="2" t="s">
        <v>35</v>
      </c>
      <c r="N3" s="2" t="s">
        <v>36</v>
      </c>
      <c r="Q3" s="2" t="s">
        <v>30</v>
      </c>
      <c r="T3" s="2" t="s">
        <v>38</v>
      </c>
      <c r="W3" s="2" t="s">
        <v>42</v>
      </c>
      <c r="Z3" s="2" t="s">
        <v>31</v>
      </c>
      <c r="AC3" s="2" t="s">
        <v>41</v>
      </c>
      <c r="AF3" s="2" t="s">
        <v>42</v>
      </c>
      <c r="AO3" s="1"/>
      <c r="AP3" s="1"/>
      <c r="AQ3" s="1"/>
      <c r="BA3" s="1">
        <f>SUMPRODUCT(BA6:BA346,$BT6:$BT346)</f>
        <v>429127.65900794312</v>
      </c>
      <c r="BB3" s="1">
        <f>SUMPRODUCT(BB6:BB346,$BT6:$BT346)</f>
        <v>857167.76146920084</v>
      </c>
      <c r="BC3" s="1">
        <f>SUMPRODUCT(BC6:BC346,$BT6:$BT346)</f>
        <v>1034393.3612627601</v>
      </c>
      <c r="BD3" s="1">
        <f>SUM(BD6:BD346)</f>
        <v>2320688.7817399027</v>
      </c>
      <c r="BE3" s="2" t="s">
        <v>54</v>
      </c>
      <c r="BF3" s="22">
        <v>1.0330835862476632E-2</v>
      </c>
      <c r="BG3" s="22">
        <v>1.5067140019778965E-2</v>
      </c>
      <c r="BH3" s="22">
        <v>7.1761085146950423E-3</v>
      </c>
      <c r="BI3" s="2" t="s">
        <v>53</v>
      </c>
      <c r="BL3" s="2" t="s">
        <v>55</v>
      </c>
      <c r="BO3" s="2" t="s">
        <v>56</v>
      </c>
      <c r="BU3" s="12">
        <v>5.8778483527024656</v>
      </c>
      <c r="BV3" s="12">
        <v>3.5745087861510476</v>
      </c>
      <c r="BW3" s="12">
        <v>1.9617168218307965</v>
      </c>
      <c r="BX3" s="12">
        <f t="shared" ref="BX3:BZ5" si="0">BU3</f>
        <v>5.8778483527024656</v>
      </c>
      <c r="BY3" s="12">
        <f t="shared" si="0"/>
        <v>3.5745087861510476</v>
      </c>
      <c r="BZ3" s="12">
        <f t="shared" si="0"/>
        <v>1.9617168218307965</v>
      </c>
      <c r="CA3" s="2" t="s">
        <v>25</v>
      </c>
      <c r="CB3" s="2" t="s">
        <v>26</v>
      </c>
      <c r="CC3" s="2" t="s">
        <v>27</v>
      </c>
      <c r="CD3" s="2" t="s">
        <v>57</v>
      </c>
      <c r="CE3" s="2" t="s">
        <v>64</v>
      </c>
    </row>
    <row r="4" spans="1:86" x14ac:dyDescent="0.25">
      <c r="B4" t="s">
        <v>25</v>
      </c>
      <c r="C4" t="s">
        <v>26</v>
      </c>
      <c r="D4" t="s">
        <v>27</v>
      </c>
      <c r="E4" s="2" t="s">
        <v>25</v>
      </c>
      <c r="F4" s="2" t="s">
        <v>26</v>
      </c>
      <c r="G4" s="2" t="s">
        <v>27</v>
      </c>
      <c r="H4" t="s">
        <v>25</v>
      </c>
      <c r="I4" t="s">
        <v>26</v>
      </c>
      <c r="J4" t="s">
        <v>27</v>
      </c>
      <c r="K4" s="2" t="s">
        <v>25</v>
      </c>
      <c r="L4" s="2" t="s">
        <v>26</v>
      </c>
      <c r="M4" s="2" t="s">
        <v>27</v>
      </c>
      <c r="N4" s="2" t="s">
        <v>25</v>
      </c>
      <c r="O4" s="2" t="s">
        <v>26</v>
      </c>
      <c r="P4" s="2" t="s">
        <v>27</v>
      </c>
      <c r="Q4" t="s">
        <v>25</v>
      </c>
      <c r="R4" t="s">
        <v>26</v>
      </c>
      <c r="S4" t="s">
        <v>27</v>
      </c>
      <c r="T4" s="2" t="s">
        <v>25</v>
      </c>
      <c r="U4" s="2" t="s">
        <v>26</v>
      </c>
      <c r="V4" s="2" t="s">
        <v>27</v>
      </c>
      <c r="Z4" t="s">
        <v>25</v>
      </c>
      <c r="AA4" t="s">
        <v>26</v>
      </c>
      <c r="AB4" t="s">
        <v>27</v>
      </c>
      <c r="AC4" s="2" t="s">
        <v>25</v>
      </c>
      <c r="AD4" s="2" t="s">
        <v>26</v>
      </c>
      <c r="AE4" s="2" t="s">
        <v>27</v>
      </c>
      <c r="AF4" s="2" t="s">
        <v>25</v>
      </c>
      <c r="AG4" s="2" t="s">
        <v>26</v>
      </c>
      <c r="AH4" s="2" t="s">
        <v>27</v>
      </c>
      <c r="AI4" s="2" t="s">
        <v>25</v>
      </c>
      <c r="AJ4" s="2" t="s">
        <v>26</v>
      </c>
      <c r="AK4" s="2" t="s">
        <v>27</v>
      </c>
      <c r="AL4" s="2" t="s">
        <v>25</v>
      </c>
      <c r="AM4" s="2" t="s">
        <v>26</v>
      </c>
      <c r="AN4" s="2" t="s">
        <v>27</v>
      </c>
      <c r="AO4" s="2" t="s">
        <v>25</v>
      </c>
      <c r="AP4" s="2" t="s">
        <v>26</v>
      </c>
      <c r="AQ4" s="2" t="s">
        <v>27</v>
      </c>
      <c r="AR4" s="2" t="s">
        <v>25</v>
      </c>
      <c r="AS4" s="2" t="s">
        <v>26</v>
      </c>
      <c r="AT4" s="2" t="s">
        <v>27</v>
      </c>
      <c r="AU4" s="2" t="s">
        <v>25</v>
      </c>
      <c r="AV4" s="2" t="s">
        <v>26</v>
      </c>
      <c r="AW4" s="2" t="s">
        <v>27</v>
      </c>
      <c r="AX4" s="2" t="s">
        <v>25</v>
      </c>
      <c r="AY4" s="2" t="s">
        <v>26</v>
      </c>
      <c r="AZ4" s="2" t="s">
        <v>27</v>
      </c>
      <c r="BA4" s="2" t="s">
        <v>25</v>
      </c>
      <c r="BB4" s="2" t="s">
        <v>26</v>
      </c>
      <c r="BC4" s="2" t="s">
        <v>27</v>
      </c>
      <c r="BD4" s="2" t="s">
        <v>57</v>
      </c>
      <c r="BF4" s="22">
        <v>2.6562624979233451E-2</v>
      </c>
      <c r="BG4" s="22">
        <v>3.9296297366806017E-2</v>
      </c>
      <c r="BH4" s="22">
        <v>2.6781393583393952E-2</v>
      </c>
      <c r="BI4" s="2" t="s">
        <v>25</v>
      </c>
      <c r="BJ4" s="2" t="s">
        <v>26</v>
      </c>
      <c r="BK4" s="2" t="s">
        <v>27</v>
      </c>
      <c r="BL4" s="2" t="s">
        <v>25</v>
      </c>
      <c r="BM4" s="2" t="s">
        <v>26</v>
      </c>
      <c r="BN4" s="2" t="s">
        <v>27</v>
      </c>
      <c r="BO4" s="2" t="s">
        <v>25</v>
      </c>
      <c r="BP4" s="2" t="s">
        <v>26</v>
      </c>
      <c r="BQ4" s="2" t="s">
        <v>27</v>
      </c>
      <c r="BR4" s="2" t="s">
        <v>57</v>
      </c>
      <c r="BU4" s="12">
        <v>-2.3072726579415157</v>
      </c>
      <c r="BV4" s="12">
        <v>-1.7044356336003916</v>
      </c>
      <c r="BW4" s="12">
        <v>-1.2610689014879743</v>
      </c>
      <c r="BX4" s="12">
        <f t="shared" si="0"/>
        <v>-2.3072726579415157</v>
      </c>
      <c r="BY4" s="12">
        <f t="shared" si="0"/>
        <v>-1.7044356336003916</v>
      </c>
      <c r="BZ4" s="12">
        <f t="shared" si="0"/>
        <v>-1.2610689014879743</v>
      </c>
      <c r="CA4" s="2" t="s">
        <v>42</v>
      </c>
      <c r="CD4" s="2" t="s">
        <v>65</v>
      </c>
      <c r="CG4" s="2"/>
      <c r="CH4" s="2"/>
    </row>
    <row r="5" spans="1:86" s="2" customFormat="1" x14ac:dyDescent="0.25">
      <c r="E5" s="2">
        <v>0.95</v>
      </c>
      <c r="T5" s="17">
        <f>(T56/T6)^(1/50)</f>
        <v>0.98926538646072704</v>
      </c>
      <c r="U5" s="17">
        <f>(U55/U17)^(1/38)</f>
        <v>0.98782001842808731</v>
      </c>
      <c r="V5" s="17">
        <f>(V55/V17)^(1/38)</f>
        <v>0.9902574642687062</v>
      </c>
      <c r="AC5" s="17">
        <f>(AC54/AC6)^(1/48)</f>
        <v>0.9959495962543532</v>
      </c>
      <c r="AD5" s="17">
        <f>(AD54/AD17)^(1/37)</f>
        <v>1.0002967383076351</v>
      </c>
      <c r="AE5" s="17">
        <f>(AE54/AE17)^(1/37)</f>
        <v>1.0097937136394748</v>
      </c>
      <c r="AI5" s="2">
        <v>0.1</v>
      </c>
      <c r="AL5" s="11">
        <v>2.0621120954280189E-2</v>
      </c>
      <c r="AM5" s="11">
        <v>2.597717365323109E-2</v>
      </c>
      <c r="AN5" s="11">
        <v>2.3564574154817539E-2</v>
      </c>
      <c r="AO5" s="2">
        <v>0.99</v>
      </c>
      <c r="AP5" s="2">
        <v>0.99</v>
      </c>
      <c r="AQ5" s="2">
        <v>0.99</v>
      </c>
      <c r="AR5" s="2">
        <v>0.2</v>
      </c>
      <c r="AU5" s="2">
        <v>0.2</v>
      </c>
      <c r="BA5" s="1">
        <f>BA1-BA3</f>
        <v>-23.38855480653001</v>
      </c>
      <c r="BB5" s="1">
        <f>BB1-BB3</f>
        <v>16.66101642511785</v>
      </c>
      <c r="BC5" s="1">
        <f>BC1-BC3</f>
        <v>122.44107237062417</v>
      </c>
      <c r="BD5" s="1">
        <f>BD1-BD3</f>
        <v>115.71353399707004</v>
      </c>
      <c r="BE5" s="2" t="s">
        <v>25</v>
      </c>
      <c r="BF5" s="2" t="s">
        <v>26</v>
      </c>
      <c r="BG5" s="2" t="s">
        <v>27</v>
      </c>
      <c r="BH5" s="2" t="s">
        <v>57</v>
      </c>
      <c r="BI5" s="2">
        <v>0.1</v>
      </c>
      <c r="BJ5" s="2">
        <v>0.1</v>
      </c>
      <c r="BK5" s="2">
        <v>0.1</v>
      </c>
      <c r="BR5" s="2">
        <v>0.03</v>
      </c>
      <c r="BU5" s="2">
        <v>0</v>
      </c>
      <c r="BV5" s="2">
        <v>0</v>
      </c>
      <c r="BW5" s="2">
        <v>0</v>
      </c>
      <c r="BX5" s="12">
        <f t="shared" si="0"/>
        <v>0</v>
      </c>
      <c r="BY5" s="12">
        <f t="shared" si="0"/>
        <v>0</v>
      </c>
      <c r="BZ5" s="12">
        <f t="shared" si="0"/>
        <v>0</v>
      </c>
      <c r="CE5" s="3">
        <f>-SUM(CE6:CE346)*1000</f>
        <v>24.966425673180552</v>
      </c>
      <c r="CF5" s="3"/>
      <c r="CG5" s="3"/>
      <c r="CH5" s="3"/>
    </row>
    <row r="6" spans="1:86" x14ac:dyDescent="0.25">
      <c r="A6">
        <v>1960</v>
      </c>
      <c r="B6" s="1">
        <v>754.6194775218454</v>
      </c>
      <c r="C6" s="1">
        <v>1194.36006</v>
      </c>
      <c r="D6" s="1">
        <v>1066.7877009999997</v>
      </c>
      <c r="E6" s="1"/>
      <c r="F6" s="1"/>
      <c r="G6" s="1"/>
      <c r="H6" s="1">
        <v>7556.3586302086605</v>
      </c>
      <c r="I6" s="1">
        <v>832.77786250599956</v>
      </c>
      <c r="J6" s="1">
        <v>261.95185603680557</v>
      </c>
      <c r="K6" s="1">
        <f>H6/B6*1000</f>
        <v>10013.468847933245</v>
      </c>
      <c r="L6" s="1">
        <f t="shared" ref="L6:L56" si="1">I6/C6*1000</f>
        <v>697.25863279955922</v>
      </c>
      <c r="M6" s="1">
        <f t="shared" ref="M6:M56" si="2">J6/D6*1000</f>
        <v>245.55200232553639</v>
      </c>
      <c r="N6" s="1"/>
      <c r="O6" s="1"/>
      <c r="P6" s="1"/>
      <c r="Q6" s="1">
        <v>1823.3279449999998</v>
      </c>
      <c r="R6" s="1"/>
      <c r="S6" s="1"/>
      <c r="T6" s="1">
        <f>Q6/H6*1000</f>
        <v>241.29716894467339</v>
      </c>
      <c r="U6" s="1"/>
      <c r="V6" s="1"/>
      <c r="W6" s="1"/>
      <c r="X6" s="1"/>
      <c r="Y6" s="1"/>
      <c r="Z6" s="1">
        <v>5170.3508236960197</v>
      </c>
      <c r="AA6" s="1">
        <v>2632.5759699999994</v>
      </c>
      <c r="AB6" s="1">
        <v>320.93150699999978</v>
      </c>
      <c r="AC6" s="12">
        <f>Z6/Q6</f>
        <v>2.8356669670282599</v>
      </c>
      <c r="AD6" s="12"/>
      <c r="AE6" s="12"/>
      <c r="AF6" s="1"/>
      <c r="AG6" s="1"/>
      <c r="AH6" s="1"/>
      <c r="AI6" s="1">
        <f>($AU5*AL6/$AI5)^(1/(1-$AR5))*B6</f>
        <v>15112.717258846602</v>
      </c>
      <c r="AJ6" s="1">
        <f>($AU5*AM6/$AI5)^(1/(1-$AR5))*C6</f>
        <v>1665.5557245192558</v>
      </c>
      <c r="AK6" s="1">
        <f>($AU5*AN6/$AI5)^(1/(1-$AR5))*D6</f>
        <v>523.9037111086933</v>
      </c>
      <c r="AL6" s="14">
        <v>5.4987204573049659</v>
      </c>
      <c r="AM6" s="14">
        <v>0.65239274196947328</v>
      </c>
      <c r="AN6" s="14">
        <v>0.28307973745082027</v>
      </c>
      <c r="AO6" s="14"/>
      <c r="AP6" s="14"/>
      <c r="AQ6" s="14"/>
      <c r="AR6" s="1">
        <f t="shared" ref="AR6:AT7" si="3">AL6*AI6^$AR$5*B6^(1-$AR$5)</f>
        <v>7556.3586294233037</v>
      </c>
      <c r="AS6" s="1">
        <f t="shared" si="3"/>
        <v>832.77786225962802</v>
      </c>
      <c r="AT6" s="1">
        <f t="shared" si="3"/>
        <v>261.95185555434682</v>
      </c>
      <c r="AU6" s="1">
        <f t="shared" ref="AU6:AW7" si="4">$AU$5*AR6</f>
        <v>1511.2717258846608</v>
      </c>
      <c r="AV6" s="1">
        <f t="shared" si="4"/>
        <v>166.55557245192563</v>
      </c>
      <c r="AW6" s="1">
        <f t="shared" si="4"/>
        <v>52.390371110869367</v>
      </c>
      <c r="AX6" s="1">
        <f>(AR6-AU6)/B6*1000</f>
        <v>8010.7750775140103</v>
      </c>
      <c r="AY6" s="1">
        <f t="shared" ref="AY6:AY69" si="5">(AS6-AV6)/C6*1000</f>
        <v>557.80690607462418</v>
      </c>
      <c r="AZ6" s="1">
        <f t="shared" ref="AZ6:AZ69" si="6">(AT6-AW6)/D6*1000</f>
        <v>196.44160149862614</v>
      </c>
      <c r="BA6" s="1">
        <f>LN(AX6)*B6</f>
        <v>6782.92947075142</v>
      </c>
      <c r="BB6" s="1">
        <f>LN(AY6)*C6</f>
        <v>7553.1483741713555</v>
      </c>
      <c r="BC6" s="1">
        <f>LN(AZ6)*D6</f>
        <v>5633.0286454781999</v>
      </c>
      <c r="BD6" s="1">
        <f>SUM(BA6:BC6)*BT6</f>
        <v>0</v>
      </c>
      <c r="BE6">
        <v>0</v>
      </c>
      <c r="BF6" s="2">
        <v>0</v>
      </c>
      <c r="BG6" s="2">
        <v>0</v>
      </c>
      <c r="BH6" s="2">
        <f t="shared" ref="BH6:BH69" si="7">(BE6*Z6+BF6*AA6+BG6*AB6)/(Z6+AA6+AB6)</f>
        <v>0</v>
      </c>
      <c r="BI6">
        <f>BI$5*BE6^2</f>
        <v>0</v>
      </c>
      <c r="BJ6" s="2">
        <f t="shared" ref="BJ6:BJ69" si="8">BJ$5*BF6^2</f>
        <v>0</v>
      </c>
      <c r="BK6" s="2">
        <f t="shared" ref="BK6:BK69" si="9">BK$5*BG6^2</f>
        <v>0</v>
      </c>
      <c r="BL6">
        <f t="shared" ref="BL6:BL69" si="10">BI6*AR6</f>
        <v>0</v>
      </c>
      <c r="BM6" s="2">
        <f t="shared" ref="BM6:BM69" si="11">BJ6*AS6</f>
        <v>0</v>
      </c>
      <c r="BN6" s="2">
        <f t="shared" ref="BN6:BN69" si="12">BK6*AT6</f>
        <v>0</v>
      </c>
      <c r="BO6">
        <f>2*BI$5*BE6*AR6/Z6*1000</f>
        <v>0</v>
      </c>
      <c r="BP6" s="2">
        <f>2*BJ$5*BF6*AS6/AA6*1000</f>
        <v>0</v>
      </c>
      <c r="BQ6" s="2">
        <f>2*BK$5*BG6*AT6/AB6*1000</f>
        <v>0</v>
      </c>
      <c r="BS6" s="17">
        <v>0</v>
      </c>
      <c r="BT6" s="17">
        <v>0</v>
      </c>
      <c r="BU6" s="12">
        <f>(BU$3*temperature!$I116+BU$4*temperature!$I116^2+BU$5*temperature!$I116^6)*(K6/K$56)^$BW$1</f>
        <v>1.1868197088520147</v>
      </c>
      <c r="BV6" s="12">
        <f>(BV$3*temperature!$I116+BV$4*temperature!$I116^2+BV$5*temperature!$I116^6)*(L6/L$56)^$BW$1</f>
        <v>0.76813343393367928</v>
      </c>
      <c r="BW6" s="12">
        <f>(BW$3*temperature!$I116+BW$4*temperature!$I116^2+BW$5*temperature!$I116^6)*(M6/M$56)^$BW$1</f>
        <v>0.39373073305027645</v>
      </c>
      <c r="BX6" s="12">
        <f>(BX$3*temperature!$M116+BX$4*temperature!$M116^2+BX$5*temperature!$M116^6)*(K6/K$56)^$BW$1</f>
        <v>1.1868197088520147</v>
      </c>
      <c r="BY6" s="12">
        <f>(BY$3*temperature!$M116+BY$4*temperature!$M116^2+BY$5*temperature!$M116^6)*(L6/L$56)^$BW$1</f>
        <v>0.76813343393367928</v>
      </c>
      <c r="BZ6" s="12">
        <f>(BZ$3*temperature!$M116+BZ$4*temperature!$M116^2+BZ$5*temperature!$M116^6)*(M6/M$56)^$BW$1</f>
        <v>0.39373073305027645</v>
      </c>
      <c r="CA6" s="19">
        <f t="shared" ref="CA6:CA69" si="13">BX6-BU6</f>
        <v>0</v>
      </c>
      <c r="CB6" s="19">
        <f t="shared" ref="CB6:CB69" si="14">BY6-BV6</f>
        <v>0</v>
      </c>
      <c r="CC6" s="19">
        <f t="shared" ref="CC6:CC69" si="15">BZ6-BW6</f>
        <v>0</v>
      </c>
      <c r="CD6" s="19">
        <f t="shared" ref="CD6:CD69" si="16">SUMPRODUCT(CA6:CC6,AR6:AT6)/100</f>
        <v>0</v>
      </c>
      <c r="CE6" s="19">
        <f t="shared" ref="CE6:CE69" si="17">CD6*BS6</f>
        <v>0</v>
      </c>
      <c r="CF6" s="19"/>
      <c r="CG6" s="19"/>
      <c r="CH6" s="19"/>
    </row>
    <row r="7" spans="1:86" x14ac:dyDescent="0.25">
      <c r="A7">
        <v>1961</v>
      </c>
      <c r="B7" s="1">
        <v>765.20640414189029</v>
      </c>
      <c r="C7" s="1">
        <v>1199.703955575138</v>
      </c>
      <c r="D7" s="1">
        <v>1092.2120901999997</v>
      </c>
      <c r="E7" s="11">
        <f>B7/B6-1</f>
        <v>1.4029490273445022E-2</v>
      </c>
      <c r="F7" s="11">
        <f t="shared" ref="F7:F56" si="18">C7/C6-1</f>
        <v>4.4742751822579585E-3</v>
      </c>
      <c r="G7" s="11">
        <f t="shared" ref="G7:G56" si="19">D7/D6-1</f>
        <v>2.3832660590450416E-2</v>
      </c>
      <c r="H7" s="1">
        <v>7938.6671723835716</v>
      </c>
      <c r="I7" s="1">
        <v>859.14436793764219</v>
      </c>
      <c r="J7" s="1">
        <v>272.32060767723522</v>
      </c>
      <c r="K7" s="1">
        <f t="shared" ref="K7:K56" si="20">H7/B7*1000</f>
        <v>10374.543560290858</v>
      </c>
      <c r="L7" s="1">
        <f t="shared" si="1"/>
        <v>716.13031193663812</v>
      </c>
      <c r="M7" s="1">
        <f t="shared" si="2"/>
        <v>249.32942065068096</v>
      </c>
      <c r="N7" s="11">
        <f>K7/K6-1</f>
        <v>3.6058904046237572E-2</v>
      </c>
      <c r="O7" s="11">
        <f t="shared" ref="O7:O56" si="21">L7/L6-1</f>
        <v>2.7065536731051054E-2</v>
      </c>
      <c r="P7" s="11">
        <f t="shared" ref="P7:P56" si="22">M7/M6-1</f>
        <v>1.5383374150363061E-2</v>
      </c>
      <c r="Q7" s="1">
        <v>1869.6711979999998</v>
      </c>
      <c r="R7" s="1"/>
      <c r="S7" s="1"/>
      <c r="T7" s="1">
        <f t="shared" ref="T7:T56" si="23">Q7/H7*1000</f>
        <v>235.51449599802709</v>
      </c>
      <c r="U7" s="1"/>
      <c r="V7" s="1"/>
      <c r="W7" s="11">
        <f>T7/T6-1</f>
        <v>-2.396494319405873E-2</v>
      </c>
      <c r="X7" s="11"/>
      <c r="Y7" s="11"/>
      <c r="Z7" s="1">
        <v>5280.5588133332403</v>
      </c>
      <c r="AA7" s="1">
        <v>2464.0956550000001</v>
      </c>
      <c r="AB7" s="1">
        <v>344.64922500000011</v>
      </c>
      <c r="AC7" s="12">
        <f t="shared" ref="AC7:AC54" si="24">Z7/Q7</f>
        <v>2.8243248433103587</v>
      </c>
      <c r="AD7" s="12"/>
      <c r="AE7" s="12"/>
      <c r="AF7" s="11">
        <f>AC7/AC6-1</f>
        <v>-3.9998081050355294E-3</v>
      </c>
      <c r="AG7" s="11"/>
      <c r="AH7" s="11"/>
      <c r="AI7" s="1">
        <f>(1-$AI$5)*AI6+AU6</f>
        <v>15112.717258846602</v>
      </c>
      <c r="AJ7" s="1">
        <f>(1-$AI$5)*AJ6+AV6</f>
        <v>1665.5557245192558</v>
      </c>
      <c r="AK7" s="1">
        <f>(1-$AI$5)*AK6+AW6</f>
        <v>523.90371110869341</v>
      </c>
      <c r="AL7" s="14">
        <f t="shared" ref="AL7:AL38" si="25">(1+AL$5)*AL6</f>
        <v>5.6121102369488263</v>
      </c>
      <c r="AM7" s="14">
        <f t="shared" ref="AM7:AM38" si="26">(1+AM$5)*AM6</f>
        <v>0.66934006151772185</v>
      </c>
      <c r="AN7" s="14">
        <f t="shared" ref="AN7:AN38" si="27">(1+AN$5)*AN6</f>
        <v>0.28975039091570642</v>
      </c>
      <c r="AO7" s="11">
        <f>AL7/AL6-1</f>
        <v>2.0621120954280148E-2</v>
      </c>
      <c r="AP7" s="11">
        <f t="shared" ref="AP7:AP56" si="28">AM7/AM6-1</f>
        <v>2.5977173653231045E-2</v>
      </c>
      <c r="AQ7" s="11">
        <f t="shared" ref="AQ7:AQ56" si="29">AN7/AN6-1</f>
        <v>2.3564574154817608E-2</v>
      </c>
      <c r="AR7" s="1">
        <f t="shared" si="3"/>
        <v>7798.6168086266016</v>
      </c>
      <c r="AS7" s="1">
        <f t="shared" si="3"/>
        <v>857.46800770244613</v>
      </c>
      <c r="AT7" s="1">
        <f t="shared" si="3"/>
        <v>273.22466945726796</v>
      </c>
      <c r="AU7" s="1">
        <f t="shared" si="4"/>
        <v>1559.7233617253205</v>
      </c>
      <c r="AV7" s="1">
        <f t="shared" si="4"/>
        <v>171.49360154048924</v>
      </c>
      <c r="AW7" s="1">
        <f t="shared" si="4"/>
        <v>54.644933891453597</v>
      </c>
      <c r="AX7" s="1">
        <f t="shared" ref="AX7:AX70" si="30">(AR7-AU7)/B7*1000</f>
        <v>8153.2164565423827</v>
      </c>
      <c r="AY7" s="1">
        <f t="shared" si="5"/>
        <v>571.78640028164352</v>
      </c>
      <c r="AZ7" s="1">
        <f t="shared" si="6"/>
        <v>200.12572423162729</v>
      </c>
      <c r="BA7" s="1">
        <f t="shared" ref="BA7:BA70" si="31">LN(AX7)*B7</f>
        <v>6891.5772663348662</v>
      </c>
      <c r="BB7" s="1">
        <f t="shared" ref="BB7:BB70" si="32">LN(AY7)*C7</f>
        <v>7616.6390780397314</v>
      </c>
      <c r="BC7" s="1">
        <f t="shared" ref="BC7:BC70" si="33">LN(AZ7)*D7</f>
        <v>5787.5726573781021</v>
      </c>
      <c r="BD7" s="1">
        <f t="shared" ref="BD7:BD70" si="34">SUM(BA7:BC7)*BT7</f>
        <v>0</v>
      </c>
      <c r="BE7" s="2">
        <v>0</v>
      </c>
      <c r="BF7" s="2">
        <v>0</v>
      </c>
      <c r="BG7" s="2">
        <v>0</v>
      </c>
      <c r="BH7" s="2">
        <f t="shared" si="7"/>
        <v>0</v>
      </c>
      <c r="BI7" s="2">
        <f t="shared" ref="BI7:BI70" si="35">BI$5*BE7^2</f>
        <v>0</v>
      </c>
      <c r="BJ7" s="2">
        <f t="shared" si="8"/>
        <v>0</v>
      </c>
      <c r="BK7" s="2">
        <f t="shared" si="9"/>
        <v>0</v>
      </c>
      <c r="BL7" s="2">
        <f t="shared" si="10"/>
        <v>0</v>
      </c>
      <c r="BM7" s="2">
        <f t="shared" si="11"/>
        <v>0</v>
      </c>
      <c r="BN7" s="2">
        <f t="shared" si="12"/>
        <v>0</v>
      </c>
      <c r="BO7" s="2">
        <f t="shared" ref="BO7:BO70" si="36">2*BI$5*BE7*AR7/Z7*1000</f>
        <v>0</v>
      </c>
      <c r="BP7" s="2">
        <f t="shared" ref="BP7:BP70" si="37">2*BJ$5*BF7*AS7/AA7*1000</f>
        <v>0</v>
      </c>
      <c r="BQ7" s="2">
        <f t="shared" ref="BQ7:BQ70" si="38">2*BK$5*BG7*AT7/AB7*1000</f>
        <v>0</v>
      </c>
      <c r="BR7" s="11">
        <f t="shared" ref="BR7:BR70" si="39">SUM(H7:J7)*SUM(B6:D6)/SUM(H6:J6)/SUM(B7:D7)-1+BR$5</f>
        <v>6.4255530852422166E-2</v>
      </c>
      <c r="BS7" s="17">
        <v>0</v>
      </c>
      <c r="BT7" s="17">
        <v>0</v>
      </c>
      <c r="BU7" s="12">
        <f>(BU$3*temperature!$I117+BU$4*temperature!$I117^2+BU$5*temperature!$I117^6)*(K7/K$56)^$BW$1</f>
        <v>1.2064902473942338</v>
      </c>
      <c r="BV7" s="12">
        <f>(BV$3*temperature!$I117+BV$4*temperature!$I117^2+BV$5*temperature!$I117^6)*(L7/L$56)^$BW$1</f>
        <v>0.782234287328891</v>
      </c>
      <c r="BW7" s="12">
        <f>(BW$3*temperature!$I117+BW$4*temperature!$I117^2+BW$5*temperature!$I117^6)*(M7/M$56)^$BW$1</f>
        <v>0.40175362957996086</v>
      </c>
      <c r="BX7" s="12">
        <f>(BX$3*temperature!$M117+BX$4*temperature!$M117^2+BX$5*temperature!$M117^6)*(K7/K$56)^$BW$1</f>
        <v>1.2064902473942338</v>
      </c>
      <c r="BY7" s="12">
        <f>(BY$3*temperature!$M117+BY$4*temperature!$M117^2+BY$5*temperature!$M117^6)*(L7/L$56)^$BW$1</f>
        <v>0.782234287328891</v>
      </c>
      <c r="BZ7" s="12">
        <f>(BZ$3*temperature!$M117+BZ$4*temperature!$M117^2+BZ$5*temperature!$M117^6)*(M7/M$56)^$BW$1</f>
        <v>0.40175362957996086</v>
      </c>
      <c r="CA7" s="19">
        <f t="shared" si="13"/>
        <v>0</v>
      </c>
      <c r="CB7" s="19">
        <f t="shared" si="14"/>
        <v>0</v>
      </c>
      <c r="CC7" s="19">
        <f t="shared" si="15"/>
        <v>0</v>
      </c>
      <c r="CD7" s="19">
        <f t="shared" si="16"/>
        <v>0</v>
      </c>
      <c r="CE7" s="19">
        <f t="shared" si="17"/>
        <v>0</v>
      </c>
      <c r="CF7" s="19"/>
      <c r="CG7" s="19"/>
      <c r="CH7" s="19"/>
    </row>
    <row r="8" spans="1:86" x14ac:dyDescent="0.25">
      <c r="A8">
        <v>1962</v>
      </c>
      <c r="B8" s="1">
        <v>774.39776372023073</v>
      </c>
      <c r="C8" s="1">
        <v>1217.6206076086175</v>
      </c>
      <c r="D8" s="1">
        <v>1118.5717372000001</v>
      </c>
      <c r="E8" s="11">
        <f t="shared" ref="E8:E56" si="40">B8/B7-1</f>
        <v>1.2011608277962216E-2</v>
      </c>
      <c r="F8" s="11">
        <f t="shared" si="18"/>
        <v>1.4934227690272417E-2</v>
      </c>
      <c r="G8" s="11">
        <f t="shared" si="19"/>
        <v>2.4134183494685102E-2</v>
      </c>
      <c r="H8" s="1">
        <v>8404.7182349558934</v>
      </c>
      <c r="I8" s="1">
        <v>888.83152857875427</v>
      </c>
      <c r="J8" s="1">
        <v>282.68917580048731</v>
      </c>
      <c r="K8" s="1">
        <f t="shared" si="20"/>
        <v>10853.231541603849</v>
      </c>
      <c r="L8" s="1">
        <f t="shared" si="1"/>
        <v>729.97411757378313</v>
      </c>
      <c r="M8" s="1">
        <f t="shared" si="2"/>
        <v>252.72333136908375</v>
      </c>
      <c r="N8" s="11">
        <f t="shared" ref="N8:N56" si="41">K8/K7-1</f>
        <v>4.6140630528093363E-2</v>
      </c>
      <c r="O8" s="11">
        <f t="shared" si="21"/>
        <v>1.9331405760087295E-2</v>
      </c>
      <c r="P8" s="11">
        <f t="shared" si="22"/>
        <v>1.3612154993765335E-2</v>
      </c>
      <c r="Q8" s="1">
        <v>1971.492958</v>
      </c>
      <c r="R8" s="1"/>
      <c r="S8" s="1"/>
      <c r="T8" s="1">
        <f t="shared" si="23"/>
        <v>234.56978602809116</v>
      </c>
      <c r="U8" s="1"/>
      <c r="V8" s="1"/>
      <c r="W8" s="11">
        <f t="shared" ref="W8:W56" si="42">T8/T7-1</f>
        <v>-4.0112603936864888E-3</v>
      </c>
      <c r="X8" s="11"/>
      <c r="Y8" s="11"/>
      <c r="Z8" s="1">
        <v>5522.5510307048735</v>
      </c>
      <c r="AA8" s="1">
        <v>2462.8378739999998</v>
      </c>
      <c r="AB8" s="1">
        <v>364.49029100000098</v>
      </c>
      <c r="AC8" s="12">
        <f t="shared" si="24"/>
        <v>2.8012025142140393</v>
      </c>
      <c r="AD8" s="12"/>
      <c r="AE8" s="12"/>
      <c r="AF8" s="11">
        <f t="shared" ref="AF8:AF54" si="43">AC8/AC7-1</f>
        <v>-8.1868518598653406E-3</v>
      </c>
      <c r="AG8" s="11"/>
      <c r="AH8" s="11"/>
      <c r="AI8" s="1">
        <f t="shared" ref="AI8:AI56" si="44">(1-$AI$5)*AI7+AU7</f>
        <v>15161.168894687262</v>
      </c>
      <c r="AJ8" s="1">
        <f t="shared" ref="AJ8:AJ56" si="45">(1-$AI$5)*AJ7+AV7</f>
        <v>1670.4937536078194</v>
      </c>
      <c r="AK8" s="1">
        <f t="shared" ref="AK8:AK56" si="46">(1-$AI$5)*AK7+AW7</f>
        <v>526.15827388927767</v>
      </c>
      <c r="AL8" s="14">
        <f t="shared" si="25"/>
        <v>5.7278382409537016</v>
      </c>
      <c r="AM8" s="14">
        <f t="shared" si="26"/>
        <v>0.68672762452883207</v>
      </c>
      <c r="AN8" s="14">
        <f t="shared" si="27"/>
        <v>0.296578235488827</v>
      </c>
      <c r="AO8" s="11">
        <f t="shared" ref="AO8:AO56" si="47">AL8/AL7-1</f>
        <v>2.0621120954280148E-2</v>
      </c>
      <c r="AP8" s="11">
        <f t="shared" si="28"/>
        <v>2.5977173653231045E-2</v>
      </c>
      <c r="AQ8" s="11">
        <f t="shared" si="29"/>
        <v>2.3564574154817608E-2</v>
      </c>
      <c r="AR8" s="1">
        <f t="shared" ref="AR8:AR56" si="48">AL8*AI8^$AR$5*B8^(1-$AR$5)</f>
        <v>8040.9720755346516</v>
      </c>
      <c r="AS8" s="1">
        <f t="shared" ref="AS8:AS56" si="49">AM8*AJ8^$AR$5*C8^(1-$AR$5)</f>
        <v>890.76486958931548</v>
      </c>
      <c r="AT8" s="1">
        <f t="shared" ref="AT8:AT56" si="50">AN8*AK8^$AR$5*D8^(1-$AR$5)</f>
        <v>285.29465243098974</v>
      </c>
      <c r="AU8" s="1">
        <f t="shared" ref="AU8:AU56" si="51">$AU$5*AR8</f>
        <v>1608.1944151069304</v>
      </c>
      <c r="AV8" s="1">
        <f t="shared" ref="AV8:AV56" si="52">$AU$5*AS8</f>
        <v>178.15297391786311</v>
      </c>
      <c r="AW8" s="1">
        <f t="shared" ref="AW8:AW56" si="53">$AU$5*AT8</f>
        <v>57.058930486197951</v>
      </c>
      <c r="AX8" s="1">
        <f t="shared" si="30"/>
        <v>8306.8133222963606</v>
      </c>
      <c r="AY8" s="1">
        <f t="shared" si="5"/>
        <v>585.24953603652284</v>
      </c>
      <c r="AZ8" s="1">
        <f t="shared" si="6"/>
        <v>204.04209614316704</v>
      </c>
      <c r="BA8" s="1">
        <f t="shared" si="31"/>
        <v>6988.8092070671009</v>
      </c>
      <c r="BB8" s="1">
        <f t="shared" si="32"/>
        <v>7758.7251631226291</v>
      </c>
      <c r="BC8" s="1">
        <f t="shared" si="33"/>
        <v>5948.9295176931428</v>
      </c>
      <c r="BD8" s="1">
        <f t="shared" si="34"/>
        <v>0</v>
      </c>
      <c r="BE8" s="2">
        <v>0</v>
      </c>
      <c r="BF8" s="2">
        <v>0</v>
      </c>
      <c r="BG8" s="2">
        <v>0</v>
      </c>
      <c r="BH8" s="2">
        <f t="shared" si="7"/>
        <v>0</v>
      </c>
      <c r="BI8" s="2">
        <f t="shared" si="35"/>
        <v>0</v>
      </c>
      <c r="BJ8" s="2">
        <f t="shared" si="8"/>
        <v>0</v>
      </c>
      <c r="BK8" s="2">
        <f t="shared" si="9"/>
        <v>0</v>
      </c>
      <c r="BL8" s="2">
        <f t="shared" si="10"/>
        <v>0</v>
      </c>
      <c r="BM8" s="2">
        <f t="shared" si="11"/>
        <v>0</v>
      </c>
      <c r="BN8" s="2">
        <f t="shared" si="12"/>
        <v>0</v>
      </c>
      <c r="BO8" s="2">
        <f t="shared" si="36"/>
        <v>0</v>
      </c>
      <c r="BP8" s="2">
        <f t="shared" si="37"/>
        <v>0</v>
      </c>
      <c r="BQ8" s="2">
        <f t="shared" si="38"/>
        <v>0</v>
      </c>
      <c r="BR8" s="11">
        <f t="shared" si="39"/>
        <v>6.7651233799188554E-2</v>
      </c>
      <c r="BS8" s="17">
        <v>0</v>
      </c>
      <c r="BT8" s="17">
        <v>0</v>
      </c>
      <c r="BU8" s="12">
        <f>(BU$3*temperature!$I118+BU$4*temperature!$I118^2+BU$5*temperature!$I118^6)*(K8/K$56)^$BW$1</f>
        <v>1.2236403864760717</v>
      </c>
      <c r="BV8" s="12">
        <f>(BV$3*temperature!$I118+BV$4*temperature!$I118^2+BV$5*temperature!$I118^6)*(L8/L$56)^$BW$1</f>
        <v>0.7981655518384545</v>
      </c>
      <c r="BW8" s="12">
        <f>(BW$3*temperature!$I118+BW$4*temperature!$I118^2+BW$5*temperature!$I118^6)*(M8/M$56)^$BW$1</f>
        <v>0.41013805077549392</v>
      </c>
      <c r="BX8" s="12">
        <f>(BX$3*temperature!$M118+BX$4*temperature!$M118^2+BX$5*temperature!$M118^6)*(K8/K$56)^$BW$1</f>
        <v>1.2236403864760717</v>
      </c>
      <c r="BY8" s="12">
        <f>(BY$3*temperature!$M118+BY$4*temperature!$M118^2+BY$5*temperature!$M118^6)*(L8/L$56)^$BW$1</f>
        <v>0.7981655518384545</v>
      </c>
      <c r="BZ8" s="12">
        <f>(BZ$3*temperature!$M118+BZ$4*temperature!$M118^2+BZ$5*temperature!$M118^6)*(M8/M$56)^$BW$1</f>
        <v>0.41013805077549392</v>
      </c>
      <c r="CA8" s="19">
        <f t="shared" si="13"/>
        <v>0</v>
      </c>
      <c r="CB8" s="19">
        <f t="shared" si="14"/>
        <v>0</v>
      </c>
      <c r="CC8" s="19">
        <f t="shared" si="15"/>
        <v>0</v>
      </c>
      <c r="CD8" s="19">
        <f t="shared" si="16"/>
        <v>0</v>
      </c>
      <c r="CE8" s="19">
        <f t="shared" si="17"/>
        <v>0</v>
      </c>
      <c r="CF8" s="19"/>
      <c r="CG8" s="19"/>
      <c r="CH8" s="19"/>
    </row>
    <row r="9" spans="1:86" x14ac:dyDescent="0.25">
      <c r="A9">
        <v>1963</v>
      </c>
      <c r="B9" s="1">
        <v>783.2823189713107</v>
      </c>
      <c r="C9" s="1">
        <v>1246.8459439187275</v>
      </c>
      <c r="D9" s="1">
        <v>1145.8723861999999</v>
      </c>
      <c r="E9" s="11">
        <f t="shared" si="40"/>
        <v>1.1472857576961815E-2</v>
      </c>
      <c r="F9" s="11">
        <f t="shared" si="18"/>
        <v>2.4002005327018905E-2</v>
      </c>
      <c r="G9" s="11">
        <f t="shared" si="19"/>
        <v>2.4406703738410807E-2</v>
      </c>
      <c r="H9" s="1">
        <v>8839.1053396553361</v>
      </c>
      <c r="I9" s="1">
        <v>905.66771909142631</v>
      </c>
      <c r="J9" s="1">
        <v>301.23830663487456</v>
      </c>
      <c r="K9" s="1">
        <f t="shared" si="20"/>
        <v>11284.699176235443</v>
      </c>
      <c r="L9" s="1">
        <f t="shared" si="1"/>
        <v>726.36697701802041</v>
      </c>
      <c r="M9" s="1">
        <f t="shared" si="2"/>
        <v>262.88992584406049</v>
      </c>
      <c r="N9" s="11">
        <f t="shared" si="41"/>
        <v>3.9754761794000393E-2</v>
      </c>
      <c r="O9" s="11">
        <f t="shared" si="21"/>
        <v>-4.9414636340145979E-3</v>
      </c>
      <c r="P9" s="11">
        <f t="shared" si="22"/>
        <v>4.0228159465534929E-2</v>
      </c>
      <c r="Q9" s="1">
        <v>2097.4392969999994</v>
      </c>
      <c r="R9" s="1"/>
      <c r="S9" s="1"/>
      <c r="T9" s="1">
        <f t="shared" si="23"/>
        <v>237.29090404547492</v>
      </c>
      <c r="U9" s="1"/>
      <c r="V9" s="1"/>
      <c r="W9" s="11">
        <f t="shared" si="42"/>
        <v>1.1600462546603962E-2</v>
      </c>
      <c r="X9" s="11"/>
      <c r="Y9" s="11"/>
      <c r="Z9" s="1">
        <v>5836.4578380874573</v>
      </c>
      <c r="AA9" s="1">
        <v>2590.6511589999996</v>
      </c>
      <c r="AB9" s="1">
        <v>390.03997599999957</v>
      </c>
      <c r="AC9" s="12">
        <f t="shared" si="24"/>
        <v>2.7826587622513963</v>
      </c>
      <c r="AD9" s="12"/>
      <c r="AE9" s="12"/>
      <c r="AF9" s="11">
        <f t="shared" si="43"/>
        <v>-6.6199255029035786E-3</v>
      </c>
      <c r="AG9" s="11"/>
      <c r="AH9" s="11"/>
      <c r="AI9" s="1">
        <f t="shared" si="44"/>
        <v>15253.246420325468</v>
      </c>
      <c r="AJ9" s="1">
        <f t="shared" si="45"/>
        <v>1681.5973521649007</v>
      </c>
      <c r="AK9" s="1">
        <f t="shared" si="46"/>
        <v>530.60137698654785</v>
      </c>
      <c r="AL9" s="14">
        <f t="shared" si="25"/>
        <v>5.8459526861269593</v>
      </c>
      <c r="AM9" s="14">
        <f t="shared" si="26"/>
        <v>0.70456686728368834</v>
      </c>
      <c r="AN9" s="14">
        <f t="shared" si="27"/>
        <v>0.3035669753117084</v>
      </c>
      <c r="AO9" s="11">
        <f t="shared" si="47"/>
        <v>2.0621120954280148E-2</v>
      </c>
      <c r="AP9" s="11">
        <f t="shared" si="28"/>
        <v>2.5977173653231045E-2</v>
      </c>
      <c r="AQ9" s="11">
        <f t="shared" si="29"/>
        <v>2.3564574154817608E-2</v>
      </c>
      <c r="AR9" s="1">
        <f t="shared" si="48"/>
        <v>8292.059544327125</v>
      </c>
      <c r="AS9" s="1">
        <f t="shared" si="49"/>
        <v>932.64605335154022</v>
      </c>
      <c r="AT9" s="1">
        <f t="shared" si="50"/>
        <v>298.20656550399173</v>
      </c>
      <c r="AU9" s="1">
        <f t="shared" si="51"/>
        <v>1658.4119088654252</v>
      </c>
      <c r="AV9" s="1">
        <f t="shared" si="52"/>
        <v>186.52921067030806</v>
      </c>
      <c r="AW9" s="1">
        <f t="shared" si="53"/>
        <v>59.641313100798349</v>
      </c>
      <c r="AX9" s="1">
        <f t="shared" si="30"/>
        <v>8469.0378868422667</v>
      </c>
      <c r="AY9" s="1">
        <f t="shared" si="5"/>
        <v>598.40339243214942</v>
      </c>
      <c r="AZ9" s="1">
        <f t="shared" si="6"/>
        <v>208.19530628042756</v>
      </c>
      <c r="BA9" s="1">
        <f t="shared" si="31"/>
        <v>7084.1401665527183</v>
      </c>
      <c r="BB9" s="1">
        <f t="shared" si="32"/>
        <v>7972.6634990587372</v>
      </c>
      <c r="BC9" s="1">
        <f t="shared" si="33"/>
        <v>6117.212933657921</v>
      </c>
      <c r="BD9" s="1">
        <f t="shared" si="34"/>
        <v>0</v>
      </c>
      <c r="BE9" s="2">
        <v>0</v>
      </c>
      <c r="BF9" s="2">
        <v>0</v>
      </c>
      <c r="BG9" s="2">
        <v>0</v>
      </c>
      <c r="BH9" s="2">
        <f t="shared" si="7"/>
        <v>0</v>
      </c>
      <c r="BI9" s="2">
        <f t="shared" si="35"/>
        <v>0</v>
      </c>
      <c r="BJ9" s="2">
        <f t="shared" si="8"/>
        <v>0</v>
      </c>
      <c r="BK9" s="2">
        <f t="shared" si="9"/>
        <v>0</v>
      </c>
      <c r="BL9" s="2">
        <f t="shared" si="10"/>
        <v>0</v>
      </c>
      <c r="BM9" s="2">
        <f t="shared" si="11"/>
        <v>0</v>
      </c>
      <c r="BN9" s="2">
        <f t="shared" si="12"/>
        <v>0</v>
      </c>
      <c r="BO9" s="2">
        <f t="shared" si="36"/>
        <v>0</v>
      </c>
      <c r="BP9" s="2">
        <f t="shared" si="37"/>
        <v>0</v>
      </c>
      <c r="BQ9" s="2">
        <f t="shared" si="38"/>
        <v>0</v>
      </c>
      <c r="BR9" s="11">
        <f t="shared" si="39"/>
        <v>5.7450470942512738E-2</v>
      </c>
      <c r="BS9" s="17">
        <v>0</v>
      </c>
      <c r="BT9" s="17">
        <v>0</v>
      </c>
      <c r="BU9" s="12">
        <f>(BU$3*temperature!$I119+BU$4*temperature!$I119^2+BU$5*temperature!$I119^6)*(K9/K$56)^$BW$1</f>
        <v>1.2430669484500487</v>
      </c>
      <c r="BV9" s="12">
        <f>(BV$3*temperature!$I119+BV$4*temperature!$I119^2+BV$5*temperature!$I119^6)*(L9/L$56)^$BW$1</f>
        <v>0.81941568507505025</v>
      </c>
      <c r="BW9" s="12">
        <f>(BW$3*temperature!$I119+BW$4*temperature!$I119^2+BW$5*temperature!$I119^6)*(M9/M$56)^$BW$1</f>
        <v>0.41601463526406557</v>
      </c>
      <c r="BX9" s="12">
        <f>(BX$3*temperature!$M119+BX$4*temperature!$M119^2+BX$5*temperature!$M119^6)*(K9/K$56)^$BW$1</f>
        <v>1.2430669484500487</v>
      </c>
      <c r="BY9" s="12">
        <f>(BY$3*temperature!$M119+BY$4*temperature!$M119^2+BY$5*temperature!$M119^6)*(L9/L$56)^$BW$1</f>
        <v>0.81941568507505025</v>
      </c>
      <c r="BZ9" s="12">
        <f>(BZ$3*temperature!$M119+BZ$4*temperature!$M119^2+BZ$5*temperature!$M119^6)*(M9/M$56)^$BW$1</f>
        <v>0.41601463526406557</v>
      </c>
      <c r="CA9" s="19">
        <f t="shared" si="13"/>
        <v>0</v>
      </c>
      <c r="CB9" s="19">
        <f t="shared" si="14"/>
        <v>0</v>
      </c>
      <c r="CC9" s="19">
        <f t="shared" si="15"/>
        <v>0</v>
      </c>
      <c r="CD9" s="19">
        <f t="shared" si="16"/>
        <v>0</v>
      </c>
      <c r="CE9" s="19">
        <f t="shared" si="17"/>
        <v>0</v>
      </c>
      <c r="CF9" s="19"/>
      <c r="CG9" s="19"/>
      <c r="CH9" s="19"/>
    </row>
    <row r="10" spans="1:86" x14ac:dyDescent="0.25">
      <c r="A10">
        <v>1964</v>
      </c>
      <c r="B10" s="1">
        <v>792.07167807264977</v>
      </c>
      <c r="C10" s="1">
        <v>1275.6171731302509</v>
      </c>
      <c r="D10" s="1">
        <v>1174.1435411999998</v>
      </c>
      <c r="E10" s="11">
        <f t="shared" si="40"/>
        <v>1.1221189204017934E-2</v>
      </c>
      <c r="F10" s="11">
        <f t="shared" si="18"/>
        <v>2.3075207768730399E-2</v>
      </c>
      <c r="G10" s="11">
        <f t="shared" si="19"/>
        <v>2.4672167110819432E-2</v>
      </c>
      <c r="H10" s="1">
        <v>9402.5054139943568</v>
      </c>
      <c r="I10" s="1">
        <v>994.08499373853465</v>
      </c>
      <c r="J10" s="1">
        <v>319.57074016746537</v>
      </c>
      <c r="K10" s="1">
        <f t="shared" si="20"/>
        <v>11870.775933907267</v>
      </c>
      <c r="L10" s="1">
        <f t="shared" si="1"/>
        <v>779.29728031109732</v>
      </c>
      <c r="M10" s="1">
        <f t="shared" si="2"/>
        <v>272.17348556962401</v>
      </c>
      <c r="N10" s="11">
        <f t="shared" si="41"/>
        <v>5.1935523359457392E-2</v>
      </c>
      <c r="O10" s="11">
        <f t="shared" si="21"/>
        <v>7.2869919706941344E-2</v>
      </c>
      <c r="P10" s="11">
        <f t="shared" si="22"/>
        <v>3.5313486037005015E-2</v>
      </c>
      <c r="Q10" s="1">
        <v>2194.1947959999998</v>
      </c>
      <c r="R10" s="1"/>
      <c r="S10" s="1"/>
      <c r="T10" s="1">
        <f t="shared" si="23"/>
        <v>233.36277932201324</v>
      </c>
      <c r="U10" s="1"/>
      <c r="V10" s="1"/>
      <c r="W10" s="11">
        <f t="shared" si="42"/>
        <v>-1.6554046769145847E-2</v>
      </c>
      <c r="X10" s="11"/>
      <c r="Y10" s="11"/>
      <c r="Z10" s="1">
        <v>6132.3114399481883</v>
      </c>
      <c r="AA10" s="1">
        <v>2747.936123</v>
      </c>
      <c r="AB10" s="1">
        <v>415.88456599999927</v>
      </c>
      <c r="AC10" s="12">
        <f t="shared" si="24"/>
        <v>2.7947889818749663</v>
      </c>
      <c r="AD10" s="12"/>
      <c r="AE10" s="12"/>
      <c r="AF10" s="11">
        <f t="shared" si="43"/>
        <v>4.359219243165624E-3</v>
      </c>
      <c r="AG10" s="11"/>
      <c r="AH10" s="11"/>
      <c r="AI10" s="1">
        <f t="shared" si="44"/>
        <v>15386.333687158345</v>
      </c>
      <c r="AJ10" s="1">
        <f t="shared" si="45"/>
        <v>1699.9668276187188</v>
      </c>
      <c r="AK10" s="1">
        <f t="shared" si="46"/>
        <v>537.18255238869142</v>
      </c>
      <c r="AL10" s="14">
        <f t="shared" si="25"/>
        <v>5.9665027835605819</v>
      </c>
      <c r="AM10" s="14">
        <f t="shared" si="26"/>
        <v>0.72286952314542974</v>
      </c>
      <c r="AN10" s="14">
        <f t="shared" si="27"/>
        <v>0.31072040181239485</v>
      </c>
      <c r="AO10" s="11">
        <f t="shared" si="47"/>
        <v>2.0621120954280148E-2</v>
      </c>
      <c r="AP10" s="11">
        <f t="shared" si="28"/>
        <v>2.5977173653231045E-2</v>
      </c>
      <c r="AQ10" s="11">
        <f t="shared" si="29"/>
        <v>2.3564574154817608E-2</v>
      </c>
      <c r="AR10" s="1">
        <f t="shared" si="48"/>
        <v>8553.7876507887431</v>
      </c>
      <c r="AS10" s="1">
        <f t="shared" si="49"/>
        <v>976.61702321789789</v>
      </c>
      <c r="AT10" s="1">
        <f t="shared" si="50"/>
        <v>312.01186130975947</v>
      </c>
      <c r="AU10" s="1">
        <f t="shared" si="51"/>
        <v>1710.7575301577488</v>
      </c>
      <c r="AV10" s="1">
        <f t="shared" si="52"/>
        <v>195.32340464357958</v>
      </c>
      <c r="AW10" s="1">
        <f t="shared" si="53"/>
        <v>62.402372261951896</v>
      </c>
      <c r="AX10" s="1">
        <f t="shared" si="30"/>
        <v>8639.4076572490994</v>
      </c>
      <c r="AY10" s="1">
        <f t="shared" si="5"/>
        <v>612.48283186490301</v>
      </c>
      <c r="AZ10" s="1">
        <f t="shared" si="6"/>
        <v>212.58856373957593</v>
      </c>
      <c r="BA10" s="1">
        <f t="shared" si="31"/>
        <v>7179.4084230486624</v>
      </c>
      <c r="BB10" s="1">
        <f t="shared" si="32"/>
        <v>8186.2998848025645</v>
      </c>
      <c r="BC10" s="1">
        <f t="shared" si="33"/>
        <v>6292.6563697956881</v>
      </c>
      <c r="BD10" s="1">
        <f t="shared" si="34"/>
        <v>0</v>
      </c>
      <c r="BE10" s="2">
        <v>0</v>
      </c>
      <c r="BF10" s="2">
        <v>0</v>
      </c>
      <c r="BG10" s="2">
        <v>0</v>
      </c>
      <c r="BH10" s="2">
        <f t="shared" si="7"/>
        <v>0</v>
      </c>
      <c r="BI10" s="2">
        <f t="shared" si="35"/>
        <v>0</v>
      </c>
      <c r="BJ10" s="2">
        <f t="shared" si="8"/>
        <v>0</v>
      </c>
      <c r="BK10" s="2">
        <f t="shared" si="9"/>
        <v>0</v>
      </c>
      <c r="BL10" s="2">
        <f t="shared" si="10"/>
        <v>0</v>
      </c>
      <c r="BM10" s="2">
        <f t="shared" si="11"/>
        <v>0</v>
      </c>
      <c r="BN10" s="2">
        <f t="shared" si="12"/>
        <v>0</v>
      </c>
      <c r="BO10" s="2">
        <f t="shared" si="36"/>
        <v>0</v>
      </c>
      <c r="BP10" s="2">
        <f t="shared" si="37"/>
        <v>0</v>
      </c>
      <c r="BQ10" s="2">
        <f t="shared" si="38"/>
        <v>0</v>
      </c>
      <c r="BR10" s="11">
        <f t="shared" si="39"/>
        <v>7.5046453543986508E-2</v>
      </c>
      <c r="BS10" s="17">
        <v>0</v>
      </c>
      <c r="BT10" s="17">
        <v>0</v>
      </c>
      <c r="BU10" s="12">
        <f>(BU$3*temperature!$I120+BU$4*temperature!$I120^2+BU$5*temperature!$I120^6)*(K10/K$56)^$BW$1</f>
        <v>1.2593118207155451</v>
      </c>
      <c r="BV10" s="12">
        <f>(BV$3*temperature!$I120+BV$4*temperature!$I120^2+BV$5*temperature!$I120^6)*(L10/L$56)^$BW$1</f>
        <v>0.82564885654975384</v>
      </c>
      <c r="BW10" s="12">
        <f>(BW$3*temperature!$I120+BW$4*temperature!$I120^2+BW$5*temperature!$I120^6)*(M10/M$56)^$BW$1</f>
        <v>0.42251126553065149</v>
      </c>
      <c r="BX10" s="12">
        <f>(BX$3*temperature!$M120+BX$4*temperature!$M120^2+BX$5*temperature!$M120^6)*(K10/K$56)^$BW$1</f>
        <v>1.2593118207155451</v>
      </c>
      <c r="BY10" s="12">
        <f>(BY$3*temperature!$M120+BY$4*temperature!$M120^2+BY$5*temperature!$M120^6)*(L10/L$56)^$BW$1</f>
        <v>0.82564885654975384</v>
      </c>
      <c r="BZ10" s="12">
        <f>(BZ$3*temperature!$M120+BZ$4*temperature!$M120^2+BZ$5*temperature!$M120^6)*(M10/M$56)^$BW$1</f>
        <v>0.42251126553065149</v>
      </c>
      <c r="CA10" s="19">
        <f t="shared" si="13"/>
        <v>0</v>
      </c>
      <c r="CB10" s="19">
        <f t="shared" si="14"/>
        <v>0</v>
      </c>
      <c r="CC10" s="19">
        <f t="shared" si="15"/>
        <v>0</v>
      </c>
      <c r="CD10" s="19">
        <f t="shared" si="16"/>
        <v>0</v>
      </c>
      <c r="CE10" s="19">
        <f t="shared" si="17"/>
        <v>0</v>
      </c>
      <c r="CF10" s="19"/>
      <c r="CG10" s="19"/>
      <c r="CH10" s="19"/>
    </row>
    <row r="11" spans="1:86" x14ac:dyDescent="0.25">
      <c r="A11">
        <v>1965</v>
      </c>
      <c r="B11" s="1">
        <v>800.66078402081905</v>
      </c>
      <c r="C11" s="1">
        <v>1305.235463</v>
      </c>
      <c r="D11" s="1">
        <v>1203.382967</v>
      </c>
      <c r="E11" s="11">
        <f t="shared" si="40"/>
        <v>1.0843849345893997E-2</v>
      </c>
      <c r="F11" s="11">
        <f t="shared" si="18"/>
        <v>2.3218792043280922E-2</v>
      </c>
      <c r="G11" s="11">
        <f t="shared" si="19"/>
        <v>2.4902769358265076E-2</v>
      </c>
      <c r="H11" s="1">
        <v>9927.918917714087</v>
      </c>
      <c r="I11" s="1">
        <v>1083.6516565061327</v>
      </c>
      <c r="J11" s="1">
        <v>350.81110400362127</v>
      </c>
      <c r="K11" s="1">
        <f t="shared" si="20"/>
        <v>12399.656778314171</v>
      </c>
      <c r="L11" s="1">
        <f t="shared" si="1"/>
        <v>830.23461070803955</v>
      </c>
      <c r="M11" s="1">
        <f t="shared" si="2"/>
        <v>291.52074910797808</v>
      </c>
      <c r="N11" s="11">
        <f t="shared" si="41"/>
        <v>4.4553182315254292E-2</v>
      </c>
      <c r="O11" s="11">
        <f t="shared" si="21"/>
        <v>6.5363156890022589E-2</v>
      </c>
      <c r="P11" s="11">
        <f t="shared" si="22"/>
        <v>7.1084306753329551E-2</v>
      </c>
      <c r="Q11" s="1">
        <v>2371.6535028912936</v>
      </c>
      <c r="R11" s="1"/>
      <c r="S11" s="1"/>
      <c r="T11" s="1">
        <f t="shared" si="23"/>
        <v>238.88727562627687</v>
      </c>
      <c r="U11" s="1"/>
      <c r="V11" s="1"/>
      <c r="W11" s="11">
        <f t="shared" si="42"/>
        <v>2.3673425215083199E-2</v>
      </c>
      <c r="X11" s="11"/>
      <c r="Y11" s="11"/>
      <c r="Z11" s="1">
        <v>6397.5940110054044</v>
      </c>
      <c r="AA11" s="1">
        <v>2944.6596719999998</v>
      </c>
      <c r="AB11" s="1">
        <v>454.80166899999767</v>
      </c>
      <c r="AC11" s="12">
        <f t="shared" si="24"/>
        <v>2.697524745164531</v>
      </c>
      <c r="AD11" s="12"/>
      <c r="AE11" s="12"/>
      <c r="AF11" s="11">
        <f t="shared" si="43"/>
        <v>-3.4801996623438303E-2</v>
      </c>
      <c r="AG11" s="11"/>
      <c r="AH11" s="11"/>
      <c r="AI11" s="1">
        <f t="shared" si="44"/>
        <v>15558.457848600259</v>
      </c>
      <c r="AJ11" s="1">
        <f t="shared" si="45"/>
        <v>1725.2935495004265</v>
      </c>
      <c r="AK11" s="1">
        <f t="shared" si="46"/>
        <v>545.86666941177418</v>
      </c>
      <c r="AL11" s="14">
        <f t="shared" si="25"/>
        <v>6.0895387591344337</v>
      </c>
      <c r="AM11" s="14">
        <f t="shared" si="26"/>
        <v>0.74164763027680691</v>
      </c>
      <c r="AN11" s="14">
        <f t="shared" si="27"/>
        <v>0.31804239576231774</v>
      </c>
      <c r="AO11" s="11">
        <f t="shared" si="47"/>
        <v>2.0621120954280148E-2</v>
      </c>
      <c r="AP11" s="11">
        <f t="shared" si="28"/>
        <v>2.5977173653231045E-2</v>
      </c>
      <c r="AQ11" s="11">
        <f t="shared" si="29"/>
        <v>2.3564574154817608E-2</v>
      </c>
      <c r="AR11" s="1">
        <f t="shared" si="48"/>
        <v>8825.4438169729783</v>
      </c>
      <c r="AS11" s="1">
        <f t="shared" si="49"/>
        <v>1023.5788535981193</v>
      </c>
      <c r="AT11" s="1">
        <f t="shared" si="50"/>
        <v>326.75739099029039</v>
      </c>
      <c r="AU11" s="1">
        <f t="shared" si="51"/>
        <v>1765.0887633945958</v>
      </c>
      <c r="AV11" s="1">
        <f t="shared" si="52"/>
        <v>204.71577071962386</v>
      </c>
      <c r="AW11" s="1">
        <f t="shared" si="53"/>
        <v>65.351478198058075</v>
      </c>
      <c r="AX11" s="1">
        <f t="shared" si="30"/>
        <v>8818.1601927874581</v>
      </c>
      <c r="AY11" s="1">
        <f t="shared" si="5"/>
        <v>627.3680926477366</v>
      </c>
      <c r="AZ11" s="1">
        <f t="shared" si="6"/>
        <v>217.2258707000897</v>
      </c>
      <c r="BA11" s="1">
        <f t="shared" si="31"/>
        <v>7273.6577635780595</v>
      </c>
      <c r="BB11" s="1">
        <f t="shared" si="32"/>
        <v>8407.7178793630119</v>
      </c>
      <c r="BC11" s="1">
        <f t="shared" si="33"/>
        <v>6475.328763842509</v>
      </c>
      <c r="BD11" s="1">
        <f t="shared" si="34"/>
        <v>0</v>
      </c>
      <c r="BE11" s="2">
        <v>0</v>
      </c>
      <c r="BF11" s="2">
        <v>0</v>
      </c>
      <c r="BG11" s="2">
        <v>0</v>
      </c>
      <c r="BH11" s="2">
        <f t="shared" si="7"/>
        <v>0</v>
      </c>
      <c r="BI11" s="2">
        <f t="shared" si="35"/>
        <v>0</v>
      </c>
      <c r="BJ11" s="2">
        <f t="shared" si="8"/>
        <v>0</v>
      </c>
      <c r="BK11" s="2">
        <f t="shared" si="9"/>
        <v>0</v>
      </c>
      <c r="BL11" s="2">
        <f t="shared" si="10"/>
        <v>0</v>
      </c>
      <c r="BM11" s="2">
        <f t="shared" si="11"/>
        <v>0</v>
      </c>
      <c r="BN11" s="2">
        <f t="shared" si="12"/>
        <v>0</v>
      </c>
      <c r="BO11" s="2">
        <f t="shared" si="36"/>
        <v>0</v>
      </c>
      <c r="BP11" s="2">
        <f t="shared" si="37"/>
        <v>0</v>
      </c>
      <c r="BQ11" s="2">
        <f t="shared" si="38"/>
        <v>0</v>
      </c>
      <c r="BR11" s="11">
        <f t="shared" si="39"/>
        <v>6.8693189053533804E-2</v>
      </c>
      <c r="BS11" s="17">
        <v>0</v>
      </c>
      <c r="BT11" s="17">
        <v>0</v>
      </c>
      <c r="BU11" s="12">
        <f>(BU$3*temperature!$I121+BU$4*temperature!$I121^2+BU$5*temperature!$I121^6)*(K11/K$56)^$BW$1</f>
        <v>1.278250073957429</v>
      </c>
      <c r="BV11" s="12">
        <f>(BV$3*temperature!$I121+BV$4*temperature!$I121^2+BV$5*temperature!$I121^6)*(L11/L$56)^$BW$1</f>
        <v>0.8335258277849551</v>
      </c>
      <c r="BW11" s="12">
        <f>(BW$3*temperature!$I121+BW$4*temperature!$I121^2+BW$5*temperature!$I121^6)*(M11/M$56)^$BW$1</f>
        <v>0.4255309222237601</v>
      </c>
      <c r="BX11" s="12">
        <f>(BX$3*temperature!$M121+BX$4*temperature!$M121^2+BX$5*temperature!$M121^6)*(K11/K$56)^$BW$1</f>
        <v>1.278250073957429</v>
      </c>
      <c r="BY11" s="12">
        <f>(BY$3*temperature!$M121+BY$4*temperature!$M121^2+BY$5*temperature!$M121^6)*(L11/L$56)^$BW$1</f>
        <v>0.8335258277849551</v>
      </c>
      <c r="BZ11" s="12">
        <f>(BZ$3*temperature!$M121+BZ$4*temperature!$M121^2+BZ$5*temperature!$M121^6)*(M11/M$56)^$BW$1</f>
        <v>0.4255309222237601</v>
      </c>
      <c r="CA11" s="19">
        <f t="shared" si="13"/>
        <v>0</v>
      </c>
      <c r="CB11" s="19">
        <f t="shared" si="14"/>
        <v>0</v>
      </c>
      <c r="CC11" s="19">
        <f t="shared" si="15"/>
        <v>0</v>
      </c>
      <c r="CD11" s="19">
        <f t="shared" si="16"/>
        <v>0</v>
      </c>
      <c r="CE11" s="19">
        <f t="shared" si="17"/>
        <v>0</v>
      </c>
      <c r="CF11" s="19"/>
      <c r="CG11" s="19"/>
      <c r="CH11" s="19"/>
    </row>
    <row r="12" spans="1:86" x14ac:dyDescent="0.25">
      <c r="A12">
        <v>1966</v>
      </c>
      <c r="B12" s="1">
        <v>808.565449944119</v>
      </c>
      <c r="C12" s="1">
        <v>1337.5104560370733</v>
      </c>
      <c r="D12" s="1">
        <v>1233.6147822000003</v>
      </c>
      <c r="E12" s="11">
        <f t="shared" si="40"/>
        <v>9.8726777694839729E-3</v>
      </c>
      <c r="F12" s="11">
        <f t="shared" si="18"/>
        <v>2.472733384280823E-2</v>
      </c>
      <c r="G12" s="11">
        <f t="shared" si="19"/>
        <v>2.5122355915812244E-2</v>
      </c>
      <c r="H12" s="1">
        <v>10508.177890290679</v>
      </c>
      <c r="I12" s="1">
        <v>1143.3797594106147</v>
      </c>
      <c r="J12" s="1">
        <v>359.13498519764448</v>
      </c>
      <c r="K12" s="1">
        <f t="shared" si="20"/>
        <v>12996.075816765251</v>
      </c>
      <c r="L12" s="1">
        <f t="shared" si="1"/>
        <v>854.85668859617681</v>
      </c>
      <c r="M12" s="1">
        <f t="shared" si="2"/>
        <v>291.12409350119117</v>
      </c>
      <c r="N12" s="11">
        <f t="shared" si="41"/>
        <v>4.8099640910558072E-2</v>
      </c>
      <c r="O12" s="11">
        <f t="shared" si="21"/>
        <v>2.9656771195239795E-2</v>
      </c>
      <c r="P12" s="11">
        <f t="shared" si="22"/>
        <v>-1.3606427947260302E-3</v>
      </c>
      <c r="Q12" s="1">
        <v>2485.4318011903943</v>
      </c>
      <c r="R12" s="1"/>
      <c r="S12" s="1"/>
      <c r="T12" s="1">
        <f t="shared" si="23"/>
        <v>236.5235749850483</v>
      </c>
      <c r="U12" s="1"/>
      <c r="V12" s="1"/>
      <c r="W12" s="11">
        <f t="shared" si="42"/>
        <v>-9.8946276440710079E-3</v>
      </c>
      <c r="X12" s="11"/>
      <c r="Y12" s="11"/>
      <c r="Z12" s="1">
        <v>6680.4349658986584</v>
      </c>
      <c r="AA12" s="1">
        <v>3146.7883789999996</v>
      </c>
      <c r="AB12" s="1">
        <v>469.78474300000289</v>
      </c>
      <c r="AC12" s="12">
        <f t="shared" si="24"/>
        <v>2.6878367624889457</v>
      </c>
      <c r="AD12" s="12"/>
      <c r="AE12" s="12"/>
      <c r="AF12" s="11">
        <f t="shared" si="43"/>
        <v>-3.5914342187042259E-3</v>
      </c>
      <c r="AG12" s="11"/>
      <c r="AH12" s="11"/>
      <c r="AI12" s="1">
        <f t="shared" si="44"/>
        <v>15767.700827134828</v>
      </c>
      <c r="AJ12" s="1">
        <f t="shared" si="45"/>
        <v>1757.4799652700076</v>
      </c>
      <c r="AK12" s="1">
        <f t="shared" si="46"/>
        <v>556.63148066865483</v>
      </c>
      <c r="AL12" s="14">
        <f t="shared" si="25"/>
        <v>6.2151118744423215</v>
      </c>
      <c r="AM12" s="14">
        <f t="shared" si="26"/>
        <v>0.76091353955801477</v>
      </c>
      <c r="AN12" s="14">
        <f t="shared" si="27"/>
        <v>0.32553692938163475</v>
      </c>
      <c r="AO12" s="11">
        <f t="shared" si="47"/>
        <v>2.0621120954280148E-2</v>
      </c>
      <c r="AP12" s="11">
        <f t="shared" si="28"/>
        <v>2.5977173653231045E-2</v>
      </c>
      <c r="AQ12" s="11">
        <f t="shared" si="29"/>
        <v>2.3564574154817608E-2</v>
      </c>
      <c r="AR12" s="1">
        <f t="shared" si="48"/>
        <v>9102.7951347293456</v>
      </c>
      <c r="AS12" s="1">
        <f t="shared" si="49"/>
        <v>1074.8581088250889</v>
      </c>
      <c r="AT12" s="1">
        <f t="shared" si="50"/>
        <v>342.49754863160757</v>
      </c>
      <c r="AU12" s="1">
        <f t="shared" si="51"/>
        <v>1820.5590269458692</v>
      </c>
      <c r="AV12" s="1">
        <f t="shared" si="52"/>
        <v>214.9716217650178</v>
      </c>
      <c r="AW12" s="1">
        <f t="shared" si="53"/>
        <v>68.49950972632152</v>
      </c>
      <c r="AX12" s="1">
        <f t="shared" si="30"/>
        <v>9006.3656668569765</v>
      </c>
      <c r="AY12" s="1">
        <f t="shared" si="5"/>
        <v>642.90075877824529</v>
      </c>
      <c r="AZ12" s="1">
        <f t="shared" si="6"/>
        <v>222.10988621313717</v>
      </c>
      <c r="BA12" s="1">
        <f t="shared" si="31"/>
        <v>7362.5438274669214</v>
      </c>
      <c r="BB12" s="1">
        <f t="shared" si="32"/>
        <v>8648.3297303691324</v>
      </c>
      <c r="BC12" s="1">
        <f t="shared" si="33"/>
        <v>6665.4331489365359</v>
      </c>
      <c r="BD12" s="1">
        <f t="shared" si="34"/>
        <v>0</v>
      </c>
      <c r="BE12" s="2">
        <v>0</v>
      </c>
      <c r="BF12" s="2">
        <v>0</v>
      </c>
      <c r="BG12" s="2">
        <v>0</v>
      </c>
      <c r="BH12" s="2">
        <f t="shared" si="7"/>
        <v>0</v>
      </c>
      <c r="BI12" s="2">
        <f t="shared" si="35"/>
        <v>0</v>
      </c>
      <c r="BJ12" s="2">
        <f t="shared" si="8"/>
        <v>0</v>
      </c>
      <c r="BK12" s="2">
        <f t="shared" si="9"/>
        <v>0</v>
      </c>
      <c r="BL12" s="2">
        <f t="shared" si="10"/>
        <v>0</v>
      </c>
      <c r="BM12" s="2">
        <f t="shared" si="11"/>
        <v>0</v>
      </c>
      <c r="BN12" s="2">
        <f t="shared" si="12"/>
        <v>0</v>
      </c>
      <c r="BO12" s="2">
        <f t="shared" si="36"/>
        <v>0</v>
      </c>
      <c r="BP12" s="2">
        <f t="shared" si="37"/>
        <v>0</v>
      </c>
      <c r="BQ12" s="2">
        <f t="shared" si="38"/>
        <v>0</v>
      </c>
      <c r="BR12" s="11">
        <f t="shared" si="39"/>
        <v>6.5035237962948605E-2</v>
      </c>
      <c r="BS12" s="17">
        <v>0</v>
      </c>
      <c r="BT12" s="17">
        <v>0</v>
      </c>
      <c r="BU12" s="12">
        <f>(BU$3*temperature!$I122+BU$4*temperature!$I122^2+BU$5*temperature!$I122^6)*(K12/K$56)^$BW$1</f>
        <v>1.296612906629165</v>
      </c>
      <c r="BV12" s="12">
        <f>(BV$3*temperature!$I122+BV$4*temperature!$I122^2+BV$5*temperature!$I122^6)*(L12/L$56)^$BW$1</f>
        <v>0.84881797034193118</v>
      </c>
      <c r="BW12" s="12">
        <f>(BW$3*temperature!$I122+BW$4*temperature!$I122^2+BW$5*temperature!$I122^6)*(M12/M$56)^$BW$1</f>
        <v>0.43619225056872191</v>
      </c>
      <c r="BX12" s="12">
        <f>(BX$3*temperature!$M122+BX$4*temperature!$M122^2+BX$5*temperature!$M122^6)*(K12/K$56)^$BW$1</f>
        <v>1.296612906629165</v>
      </c>
      <c r="BY12" s="12">
        <f>(BY$3*temperature!$M122+BY$4*temperature!$M122^2+BY$5*temperature!$M122^6)*(L12/L$56)^$BW$1</f>
        <v>0.84881797034193118</v>
      </c>
      <c r="BZ12" s="12">
        <f>(BZ$3*temperature!$M122+BZ$4*temperature!$M122^2+BZ$5*temperature!$M122^6)*(M12/M$56)^$BW$1</f>
        <v>0.43619225056872191</v>
      </c>
      <c r="CA12" s="19">
        <f t="shared" si="13"/>
        <v>0</v>
      </c>
      <c r="CB12" s="19">
        <f t="shared" si="14"/>
        <v>0</v>
      </c>
      <c r="CC12" s="19">
        <f t="shared" si="15"/>
        <v>0</v>
      </c>
      <c r="CD12" s="19">
        <f t="shared" si="16"/>
        <v>0</v>
      </c>
      <c r="CE12" s="19">
        <f t="shared" si="17"/>
        <v>0</v>
      </c>
      <c r="CF12" s="19"/>
      <c r="CG12" s="19"/>
      <c r="CH12" s="19"/>
    </row>
    <row r="13" spans="1:86" x14ac:dyDescent="0.25">
      <c r="A13">
        <v>1967</v>
      </c>
      <c r="B13" s="1">
        <v>815.87312639580489</v>
      </c>
      <c r="C13" s="1">
        <v>1368.8453209955549</v>
      </c>
      <c r="D13" s="1">
        <v>1264.7723281999999</v>
      </c>
      <c r="E13" s="11">
        <f t="shared" si="40"/>
        <v>9.0378292223478596E-3</v>
      </c>
      <c r="F13" s="11">
        <f t="shared" si="18"/>
        <v>2.3427753268803642E-2</v>
      </c>
      <c r="G13" s="11">
        <f t="shared" si="19"/>
        <v>2.5257111417256173E-2</v>
      </c>
      <c r="H13" s="1">
        <v>10973.658925626896</v>
      </c>
      <c r="I13" s="1">
        <v>1187.6846076215456</v>
      </c>
      <c r="J13" s="1">
        <v>376.56444599355245</v>
      </c>
      <c r="K13" s="1">
        <f t="shared" si="20"/>
        <v>13450.202697696455</v>
      </c>
      <c r="L13" s="1">
        <f t="shared" si="1"/>
        <v>867.65435758493743</v>
      </c>
      <c r="M13" s="1">
        <f t="shared" si="2"/>
        <v>297.73298924832733</v>
      </c>
      <c r="N13" s="11">
        <f t="shared" si="41"/>
        <v>3.4943385013603168E-2</v>
      </c>
      <c r="O13" s="11">
        <f t="shared" si="21"/>
        <v>1.4970543202716957E-2</v>
      </c>
      <c r="P13" s="11">
        <f t="shared" si="22"/>
        <v>2.2701301248050587E-2</v>
      </c>
      <c r="Q13" s="1">
        <v>2609.7598050683955</v>
      </c>
      <c r="R13" s="1"/>
      <c r="S13" s="1"/>
      <c r="T13" s="1">
        <f t="shared" si="23"/>
        <v>237.82038632290613</v>
      </c>
      <c r="U13" s="1"/>
      <c r="V13" s="1"/>
      <c r="W13" s="11">
        <f t="shared" si="42"/>
        <v>5.4827994965820359E-3</v>
      </c>
      <c r="X13" s="11"/>
      <c r="Y13" s="11"/>
      <c r="Z13" s="1">
        <v>6971.1848429002885</v>
      </c>
      <c r="AA13" s="1">
        <v>3188.9185419999999</v>
      </c>
      <c r="AB13" s="1">
        <v>496.66283300000077</v>
      </c>
      <c r="AC13" s="12">
        <f t="shared" si="24"/>
        <v>2.6711978739811997</v>
      </c>
      <c r="AD13" s="12"/>
      <c r="AE13" s="12"/>
      <c r="AF13" s="11">
        <f t="shared" si="43"/>
        <v>-6.1904386233404551E-3</v>
      </c>
      <c r="AG13" s="11"/>
      <c r="AH13" s="11"/>
      <c r="AI13" s="1">
        <f t="shared" si="44"/>
        <v>16011.489771367214</v>
      </c>
      <c r="AJ13" s="1">
        <f t="shared" si="45"/>
        <v>1796.7035905080247</v>
      </c>
      <c r="AK13" s="1">
        <f t="shared" si="46"/>
        <v>569.46784232811092</v>
      </c>
      <c r="AL13" s="14">
        <f t="shared" si="25"/>
        <v>6.3432744481495797</v>
      </c>
      <c r="AM13" s="14">
        <f t="shared" si="26"/>
        <v>0.78067992271020803</v>
      </c>
      <c r="AN13" s="14">
        <f t="shared" si="27"/>
        <v>0.33320806849417989</v>
      </c>
      <c r="AO13" s="11">
        <f t="shared" si="47"/>
        <v>2.0621120954280148E-2</v>
      </c>
      <c r="AP13" s="11">
        <f t="shared" si="28"/>
        <v>2.5977173653231045E-2</v>
      </c>
      <c r="AQ13" s="11">
        <f t="shared" si="29"/>
        <v>2.3564574154817608E-2</v>
      </c>
      <c r="AR13" s="1">
        <f t="shared" si="48"/>
        <v>9386.3761279839782</v>
      </c>
      <c r="AS13" s="1">
        <f t="shared" si="49"/>
        <v>1128.3706942022791</v>
      </c>
      <c r="AT13" s="1">
        <f t="shared" si="50"/>
        <v>359.2685772943359</v>
      </c>
      <c r="AU13" s="1">
        <f t="shared" si="51"/>
        <v>1877.2752255967957</v>
      </c>
      <c r="AV13" s="1">
        <f t="shared" si="52"/>
        <v>225.67413884045584</v>
      </c>
      <c r="AW13" s="1">
        <f t="shared" si="53"/>
        <v>71.853715458867185</v>
      </c>
      <c r="AX13" s="1">
        <f t="shared" si="30"/>
        <v>9203.760559634231</v>
      </c>
      <c r="AY13" s="1">
        <f t="shared" si="5"/>
        <v>659.45840740084213</v>
      </c>
      <c r="AZ13" s="1">
        <f t="shared" si="6"/>
        <v>227.24632364823489</v>
      </c>
      <c r="BA13" s="1">
        <f t="shared" si="31"/>
        <v>7446.7738057733495</v>
      </c>
      <c r="BB13" s="1">
        <f t="shared" si="32"/>
        <v>8885.7483924056814</v>
      </c>
      <c r="BC13" s="1">
        <f t="shared" si="33"/>
        <v>6862.698357477846</v>
      </c>
      <c r="BD13" s="1">
        <f t="shared" si="34"/>
        <v>0</v>
      </c>
      <c r="BE13" s="2">
        <v>0</v>
      </c>
      <c r="BF13" s="2">
        <v>0</v>
      </c>
      <c r="BG13" s="2">
        <v>0</v>
      </c>
      <c r="BH13" s="2">
        <f t="shared" si="7"/>
        <v>0</v>
      </c>
      <c r="BI13" s="2">
        <f t="shared" si="35"/>
        <v>0</v>
      </c>
      <c r="BJ13" s="2">
        <f t="shared" si="8"/>
        <v>0</v>
      </c>
      <c r="BK13" s="2">
        <f t="shared" si="9"/>
        <v>0</v>
      </c>
      <c r="BL13" s="2">
        <f t="shared" si="10"/>
        <v>0</v>
      </c>
      <c r="BM13" s="2">
        <f t="shared" si="11"/>
        <v>0</v>
      </c>
      <c r="BN13" s="2">
        <f t="shared" si="12"/>
        <v>0</v>
      </c>
      <c r="BO13" s="2">
        <f t="shared" si="36"/>
        <v>0</v>
      </c>
      <c r="BP13" s="2">
        <f t="shared" si="37"/>
        <v>0</v>
      </c>
      <c r="BQ13" s="2">
        <f t="shared" si="38"/>
        <v>0</v>
      </c>
      <c r="BR13" s="11">
        <f t="shared" si="39"/>
        <v>5.2772381868527701E-2</v>
      </c>
      <c r="BS13" s="17">
        <v>0</v>
      </c>
      <c r="BT13" s="17">
        <v>0</v>
      </c>
      <c r="BU13" s="12">
        <f>(BU$3*temperature!$I123+BU$4*temperature!$I123^2+BU$5*temperature!$I123^6)*(K13/K$56)^$BW$1</f>
        <v>1.3196615207960363</v>
      </c>
      <c r="BV13" s="12">
        <f>(BV$3*temperature!$I123+BV$4*temperature!$I123^2+BV$5*temperature!$I123^6)*(L13/L$56)^$BW$1</f>
        <v>0.8676526964841903</v>
      </c>
      <c r="BW13" s="12">
        <f>(BW$3*temperature!$I123+BW$4*temperature!$I123^2+BW$5*temperature!$I123^6)*(M13/M$56)^$BW$1</f>
        <v>0.44452281187049186</v>
      </c>
      <c r="BX13" s="12">
        <f>(BX$3*temperature!$M123+BX$4*temperature!$M123^2+BX$5*temperature!$M123^6)*(K13/K$56)^$BW$1</f>
        <v>1.3196615207960363</v>
      </c>
      <c r="BY13" s="12">
        <f>(BY$3*temperature!$M123+BY$4*temperature!$M123^2+BY$5*temperature!$M123^6)*(L13/L$56)^$BW$1</f>
        <v>0.8676526964841903</v>
      </c>
      <c r="BZ13" s="12">
        <f>(BZ$3*temperature!$M123+BZ$4*temperature!$M123^2+BZ$5*temperature!$M123^6)*(M13/M$56)^$BW$1</f>
        <v>0.44452281187049186</v>
      </c>
      <c r="CA13" s="19">
        <f t="shared" si="13"/>
        <v>0</v>
      </c>
      <c r="CB13" s="19">
        <f t="shared" si="14"/>
        <v>0</v>
      </c>
      <c r="CC13" s="19">
        <f t="shared" si="15"/>
        <v>0</v>
      </c>
      <c r="CD13" s="19">
        <f t="shared" si="16"/>
        <v>0</v>
      </c>
      <c r="CE13" s="19">
        <f t="shared" si="17"/>
        <v>0</v>
      </c>
      <c r="CF13" s="19"/>
      <c r="CG13" s="19"/>
      <c r="CH13" s="19"/>
    </row>
    <row r="14" spans="1:86" x14ac:dyDescent="0.25">
      <c r="A14">
        <v>1968</v>
      </c>
      <c r="B14" s="1">
        <v>822.62322241253833</v>
      </c>
      <c r="C14" s="1">
        <v>1400.9943564285577</v>
      </c>
      <c r="D14" s="1">
        <v>1296.6763331999996</v>
      </c>
      <c r="E14" s="11">
        <f t="shared" si="40"/>
        <v>8.2734628686111922E-3</v>
      </c>
      <c r="F14" s="11">
        <f t="shared" si="18"/>
        <v>2.3486244164987902E-2</v>
      </c>
      <c r="G14" s="11">
        <f t="shared" si="19"/>
        <v>2.5225097267430607E-2</v>
      </c>
      <c r="H14" s="1">
        <v>11637.813654287484</v>
      </c>
      <c r="I14" s="1">
        <v>1301.3743909010927</v>
      </c>
      <c r="J14" s="1">
        <v>397.23862348282364</v>
      </c>
      <c r="K14" s="1">
        <f t="shared" si="20"/>
        <v>14147.198057643967</v>
      </c>
      <c r="L14" s="1">
        <f t="shared" si="1"/>
        <v>928.89338556550786</v>
      </c>
      <c r="M14" s="1">
        <f t="shared" si="2"/>
        <v>306.35141038049125</v>
      </c>
      <c r="N14" s="11">
        <f t="shared" si="41"/>
        <v>5.1820435395139697E-2</v>
      </c>
      <c r="O14" s="11">
        <f t="shared" si="21"/>
        <v>7.0579980893573202E-2</v>
      </c>
      <c r="P14" s="11">
        <f t="shared" si="22"/>
        <v>2.8946812894071527E-2</v>
      </c>
      <c r="Q14" s="1">
        <v>2771.6413588603582</v>
      </c>
      <c r="R14" s="1"/>
      <c r="S14" s="1"/>
      <c r="T14" s="1">
        <f t="shared" si="23"/>
        <v>238.15825215926691</v>
      </c>
      <c r="U14" s="1"/>
      <c r="V14" s="1"/>
      <c r="W14" s="11">
        <f t="shared" si="42"/>
        <v>1.4206765096329566E-3</v>
      </c>
      <c r="X14" s="11"/>
      <c r="Y14" s="11"/>
      <c r="Z14" s="1">
        <v>7346.5497552800771</v>
      </c>
      <c r="AA14" s="1">
        <v>3339.6542439999994</v>
      </c>
      <c r="AB14" s="1">
        <v>548.99933499999679</v>
      </c>
      <c r="AC14" s="12">
        <f t="shared" si="24"/>
        <v>2.6506134106401222</v>
      </c>
      <c r="AD14" s="12"/>
      <c r="AE14" s="12"/>
      <c r="AF14" s="11">
        <f t="shared" si="43"/>
        <v>-7.7060795613759225E-3</v>
      </c>
      <c r="AG14" s="11"/>
      <c r="AH14" s="11"/>
      <c r="AI14" s="1">
        <f t="shared" si="44"/>
        <v>16287.616019827288</v>
      </c>
      <c r="AJ14" s="1">
        <f t="shared" si="45"/>
        <v>1842.7073702976782</v>
      </c>
      <c r="AK14" s="1">
        <f t="shared" si="46"/>
        <v>584.37477355416706</v>
      </c>
      <c r="AL14" s="14">
        <f t="shared" si="25"/>
        <v>6.4740798777910671</v>
      </c>
      <c r="AM14" s="14">
        <f t="shared" si="26"/>
        <v>0.80095978063004214</v>
      </c>
      <c r="AN14" s="14">
        <f t="shared" si="27"/>
        <v>0.34105997473319455</v>
      </c>
      <c r="AO14" s="11">
        <f t="shared" si="47"/>
        <v>2.0621120954280148E-2</v>
      </c>
      <c r="AP14" s="11">
        <f t="shared" si="28"/>
        <v>2.5977173653231045E-2</v>
      </c>
      <c r="AQ14" s="11">
        <f t="shared" si="29"/>
        <v>2.3564574154817608E-2</v>
      </c>
      <c r="AR14" s="1">
        <f t="shared" si="48"/>
        <v>9676.3224057587577</v>
      </c>
      <c r="AS14" s="1">
        <f t="shared" si="49"/>
        <v>1185.3622500003498</v>
      </c>
      <c r="AT14" s="1">
        <f t="shared" si="50"/>
        <v>377.08070893414532</v>
      </c>
      <c r="AU14" s="1">
        <f t="shared" si="51"/>
        <v>1935.2644811517516</v>
      </c>
      <c r="AV14" s="1">
        <f t="shared" si="52"/>
        <v>237.07245000006998</v>
      </c>
      <c r="AW14" s="1">
        <f t="shared" si="53"/>
        <v>75.416141786829073</v>
      </c>
      <c r="AX14" s="1">
        <f t="shared" si="30"/>
        <v>9410.2107911620969</v>
      </c>
      <c r="AY14" s="1">
        <f t="shared" si="5"/>
        <v>676.869107751211</v>
      </c>
      <c r="AZ14" s="1">
        <f t="shared" si="6"/>
        <v>232.64446139990392</v>
      </c>
      <c r="BA14" s="1">
        <f t="shared" si="31"/>
        <v>7526.6328254188866</v>
      </c>
      <c r="BB14" s="1">
        <f t="shared" si="32"/>
        <v>9130.9497737573547</v>
      </c>
      <c r="BC14" s="1">
        <f t="shared" si="33"/>
        <v>7066.2524228381508</v>
      </c>
      <c r="BD14" s="1">
        <f t="shared" si="34"/>
        <v>0</v>
      </c>
      <c r="BE14" s="2">
        <v>0</v>
      </c>
      <c r="BF14" s="2">
        <v>0</v>
      </c>
      <c r="BG14" s="2">
        <v>0</v>
      </c>
      <c r="BH14" s="2">
        <f t="shared" si="7"/>
        <v>0</v>
      </c>
      <c r="BI14" s="2">
        <f t="shared" si="35"/>
        <v>0</v>
      </c>
      <c r="BJ14" s="2">
        <f t="shared" si="8"/>
        <v>0</v>
      </c>
      <c r="BK14" s="2">
        <f t="shared" si="9"/>
        <v>0</v>
      </c>
      <c r="BL14" s="2">
        <f t="shared" si="10"/>
        <v>0</v>
      </c>
      <c r="BM14" s="2">
        <f t="shared" si="11"/>
        <v>0</v>
      </c>
      <c r="BN14" s="2">
        <f t="shared" si="12"/>
        <v>0</v>
      </c>
      <c r="BO14" s="2">
        <f t="shared" si="36"/>
        <v>0</v>
      </c>
      <c r="BP14" s="2">
        <f t="shared" si="37"/>
        <v>0</v>
      </c>
      <c r="BQ14" s="2">
        <f t="shared" si="38"/>
        <v>0</v>
      </c>
      <c r="BR14" s="11">
        <f t="shared" si="39"/>
        <v>7.2294549261994828E-2</v>
      </c>
      <c r="BS14" s="17">
        <v>0</v>
      </c>
      <c r="BT14" s="17">
        <v>0</v>
      </c>
      <c r="BU14" s="12">
        <f>(BU$3*temperature!$I124+BU$4*temperature!$I124^2+BU$5*temperature!$I124^6)*(K14/K$56)^$BW$1</f>
        <v>1.3379161266476787</v>
      </c>
      <c r="BV14" s="12">
        <f>(BV$3*temperature!$I124+BV$4*temperature!$I124^2+BV$5*temperature!$I124^6)*(L14/L$56)^$BW$1</f>
        <v>0.87527771492928119</v>
      </c>
      <c r="BW14" s="12">
        <f>(BW$3*temperature!$I124+BW$4*temperature!$I124^2+BW$5*temperature!$I124^6)*(M14/M$56)^$BW$1</f>
        <v>0.45236266475397369</v>
      </c>
      <c r="BX14" s="12">
        <f>(BX$3*temperature!$M124+BX$4*temperature!$M124^2+BX$5*temperature!$M124^6)*(K14/K$56)^$BW$1</f>
        <v>1.3379161266476787</v>
      </c>
      <c r="BY14" s="12">
        <f>(BY$3*temperature!$M124+BY$4*temperature!$M124^2+BY$5*temperature!$M124^6)*(L14/L$56)^$BW$1</f>
        <v>0.87527771492928119</v>
      </c>
      <c r="BZ14" s="12">
        <f>(BZ$3*temperature!$M124+BZ$4*temperature!$M124^2+BZ$5*temperature!$M124^6)*(M14/M$56)^$BW$1</f>
        <v>0.45236266475397369</v>
      </c>
      <c r="CA14" s="19">
        <f t="shared" si="13"/>
        <v>0</v>
      </c>
      <c r="CB14" s="19">
        <f t="shared" si="14"/>
        <v>0</v>
      </c>
      <c r="CC14" s="19">
        <f t="shared" si="15"/>
        <v>0</v>
      </c>
      <c r="CD14" s="19">
        <f t="shared" si="16"/>
        <v>0</v>
      </c>
      <c r="CE14" s="19">
        <f t="shared" si="17"/>
        <v>0</v>
      </c>
      <c r="CF14" s="19"/>
      <c r="CG14" s="19"/>
      <c r="CH14" s="19"/>
    </row>
    <row r="15" spans="1:86" x14ac:dyDescent="0.25">
      <c r="A15">
        <v>1969</v>
      </c>
      <c r="B15" s="1">
        <v>831.14216744508656</v>
      </c>
      <c r="C15" s="1">
        <v>1434.8684787736713</v>
      </c>
      <c r="D15" s="1">
        <v>1329.1099802000001</v>
      </c>
      <c r="E15" s="11">
        <f t="shared" si="40"/>
        <v>1.0355828525681954E-2</v>
      </c>
      <c r="F15" s="11">
        <f t="shared" si="18"/>
        <v>2.4178628693027893E-2</v>
      </c>
      <c r="G15" s="11">
        <f t="shared" si="19"/>
        <v>2.5012908903765618E-2</v>
      </c>
      <c r="H15" s="1">
        <v>12351.153001493121</v>
      </c>
      <c r="I15" s="1">
        <v>1378.7974025472629</v>
      </c>
      <c r="J15" s="1">
        <v>423.26113603013277</v>
      </c>
      <c r="K15" s="1">
        <f t="shared" si="20"/>
        <v>14860.457675322026</v>
      </c>
      <c r="L15" s="1">
        <f t="shared" si="1"/>
        <v>960.92249773698404</v>
      </c>
      <c r="M15" s="1">
        <f t="shared" si="2"/>
        <v>318.45456157543998</v>
      </c>
      <c r="N15" s="11">
        <f t="shared" si="41"/>
        <v>5.041702355277855E-2</v>
      </c>
      <c r="O15" s="11">
        <f t="shared" si="21"/>
        <v>3.4480934700570565E-2</v>
      </c>
      <c r="P15" s="11">
        <f t="shared" si="22"/>
        <v>3.9507411374135604E-2</v>
      </c>
      <c r="Q15" s="1">
        <v>2952.370692419564</v>
      </c>
      <c r="R15" s="1"/>
      <c r="S15" s="1"/>
      <c r="T15" s="1">
        <f t="shared" si="23"/>
        <v>239.03603915056789</v>
      </c>
      <c r="U15" s="1"/>
      <c r="V15" s="1"/>
      <c r="W15" s="11">
        <f t="shared" si="42"/>
        <v>3.6857299016199718E-3</v>
      </c>
      <c r="X15" s="11"/>
      <c r="Y15" s="11"/>
      <c r="Z15" s="1">
        <v>7797.5573611812506</v>
      </c>
      <c r="AA15" s="1">
        <v>3617.4698309999994</v>
      </c>
      <c r="AB15" s="1">
        <v>580.34912700000041</v>
      </c>
      <c r="AC15" s="12">
        <f t="shared" si="24"/>
        <v>2.6411173167387387</v>
      </c>
      <c r="AD15" s="12"/>
      <c r="AE15" s="12"/>
      <c r="AF15" s="11">
        <f t="shared" si="43"/>
        <v>-3.5826023754592651E-3</v>
      </c>
      <c r="AG15" s="11"/>
      <c r="AH15" s="11"/>
      <c r="AI15" s="1">
        <f t="shared" si="44"/>
        <v>16594.118898996312</v>
      </c>
      <c r="AJ15" s="1">
        <f t="shared" si="45"/>
        <v>1895.5090832679803</v>
      </c>
      <c r="AK15" s="1">
        <f t="shared" si="46"/>
        <v>601.35343798557938</v>
      </c>
      <c r="AL15" s="14">
        <f t="shared" si="25"/>
        <v>6.6075826620186682</v>
      </c>
      <c r="AM15" s="14">
        <f t="shared" si="26"/>
        <v>0.82176645194072262</v>
      </c>
      <c r="AN15" s="14">
        <f t="shared" si="27"/>
        <v>0.34909690779903513</v>
      </c>
      <c r="AO15" s="11">
        <f t="shared" si="47"/>
        <v>2.0621120954280148E-2</v>
      </c>
      <c r="AP15" s="11">
        <f t="shared" si="28"/>
        <v>2.5977173653231045E-2</v>
      </c>
      <c r="AQ15" s="11">
        <f t="shared" si="29"/>
        <v>2.3564574154817608E-2</v>
      </c>
      <c r="AR15" s="1">
        <f t="shared" si="48"/>
        <v>9994.7905533313224</v>
      </c>
      <c r="AS15" s="1">
        <f t="shared" si="49"/>
        <v>1246.6463148570547</v>
      </c>
      <c r="AT15" s="1">
        <f t="shared" si="50"/>
        <v>395.93208496619508</v>
      </c>
      <c r="AU15" s="1">
        <f t="shared" si="51"/>
        <v>1998.9581106662645</v>
      </c>
      <c r="AV15" s="1">
        <f t="shared" si="52"/>
        <v>249.32926297141094</v>
      </c>
      <c r="AW15" s="1">
        <f t="shared" si="53"/>
        <v>79.186416993239021</v>
      </c>
      <c r="AX15" s="1">
        <f t="shared" si="30"/>
        <v>9620.2945246347899</v>
      </c>
      <c r="AY15" s="1">
        <f t="shared" si="5"/>
        <v>695.05816500897242</v>
      </c>
      <c r="AZ15" s="1">
        <f t="shared" si="6"/>
        <v>238.31411447628528</v>
      </c>
      <c r="BA15" s="1">
        <f t="shared" si="31"/>
        <v>7622.9285694037726</v>
      </c>
      <c r="BB15" s="1">
        <f t="shared" si="32"/>
        <v>9389.7729151404055</v>
      </c>
      <c r="BC15" s="1">
        <f t="shared" si="33"/>
        <v>7275.0025811118694</v>
      </c>
      <c r="BD15" s="1">
        <f t="shared" si="34"/>
        <v>0</v>
      </c>
      <c r="BE15" s="2">
        <v>0</v>
      </c>
      <c r="BF15" s="2">
        <v>0</v>
      </c>
      <c r="BG15" s="2">
        <v>0</v>
      </c>
      <c r="BH15" s="2">
        <f t="shared" si="7"/>
        <v>0</v>
      </c>
      <c r="BI15" s="2">
        <f t="shared" si="35"/>
        <v>0</v>
      </c>
      <c r="BJ15" s="2">
        <f t="shared" si="8"/>
        <v>0</v>
      </c>
      <c r="BK15" s="2">
        <f t="shared" si="9"/>
        <v>0</v>
      </c>
      <c r="BL15" s="2">
        <f t="shared" si="10"/>
        <v>0</v>
      </c>
      <c r="BM15" s="2">
        <f t="shared" si="11"/>
        <v>0</v>
      </c>
      <c r="BN15" s="2">
        <f t="shared" si="12"/>
        <v>0</v>
      </c>
      <c r="BO15" s="2">
        <f t="shared" si="36"/>
        <v>0</v>
      </c>
      <c r="BP15" s="2">
        <f t="shared" si="37"/>
        <v>0</v>
      </c>
      <c r="BQ15" s="2">
        <f t="shared" si="38"/>
        <v>0</v>
      </c>
      <c r="BR15" s="11">
        <f t="shared" si="39"/>
        <v>6.9156537978306759E-2</v>
      </c>
      <c r="BS15" s="17">
        <v>0</v>
      </c>
      <c r="BT15" s="17">
        <v>0</v>
      </c>
      <c r="BU15" s="12">
        <f>(BU$3*temperature!$I125+BU$4*temperature!$I125^2+BU$5*temperature!$I125^6)*(K15/K$56)^$BW$1</f>
        <v>1.3571182360336935</v>
      </c>
      <c r="BV15" s="12">
        <f>(BV$3*temperature!$I125+BV$4*temperature!$I125^2+BV$5*temperature!$I125^6)*(L15/L$56)^$BW$1</f>
        <v>0.89071005718912377</v>
      </c>
      <c r="BW15" s="12">
        <f>(BW$3*temperature!$I125+BW$4*temperature!$I125^2+BW$5*temperature!$I125^6)*(M15/M$56)^$BW$1</f>
        <v>0.4592118309386613</v>
      </c>
      <c r="BX15" s="12">
        <f>(BX$3*temperature!$M125+BX$4*temperature!$M125^2+BX$5*temperature!$M125^6)*(K15/K$56)^$BW$1</f>
        <v>1.3571182360336935</v>
      </c>
      <c r="BY15" s="12">
        <f>(BY$3*temperature!$M125+BY$4*temperature!$M125^2+BY$5*temperature!$M125^6)*(L15/L$56)^$BW$1</f>
        <v>0.89071005718912377</v>
      </c>
      <c r="BZ15" s="12">
        <f>(BZ$3*temperature!$M125+BZ$4*temperature!$M125^2+BZ$5*temperature!$M125^6)*(M15/M$56)^$BW$1</f>
        <v>0.4592118309386613</v>
      </c>
      <c r="CA15" s="19">
        <f t="shared" si="13"/>
        <v>0</v>
      </c>
      <c r="CB15" s="19">
        <f t="shared" si="14"/>
        <v>0</v>
      </c>
      <c r="CC15" s="19">
        <f t="shared" si="15"/>
        <v>0</v>
      </c>
      <c r="CD15" s="19">
        <f t="shared" si="16"/>
        <v>0</v>
      </c>
      <c r="CE15" s="19">
        <f t="shared" si="17"/>
        <v>0</v>
      </c>
      <c r="CF15" s="19"/>
      <c r="CG15" s="19"/>
      <c r="CH15" s="19"/>
    </row>
    <row r="16" spans="1:86" x14ac:dyDescent="0.25">
      <c r="A16">
        <v>1970</v>
      </c>
      <c r="B16" s="1">
        <v>838.68260221630339</v>
      </c>
      <c r="C16" s="1">
        <v>1469.36546</v>
      </c>
      <c r="D16" s="1">
        <v>1361.9334650000001</v>
      </c>
      <c r="E16" s="11">
        <f t="shared" si="40"/>
        <v>9.0723766240810022E-3</v>
      </c>
      <c r="F16" s="11">
        <f t="shared" si="18"/>
        <v>2.4041911671104588E-2</v>
      </c>
      <c r="G16" s="11">
        <f t="shared" si="19"/>
        <v>2.4695838033705009E-2</v>
      </c>
      <c r="H16" s="1">
        <v>12805.771962887051</v>
      </c>
      <c r="I16" s="1">
        <v>1499.1850790730621</v>
      </c>
      <c r="J16" s="1">
        <v>452.74355760717867</v>
      </c>
      <c r="K16" s="1">
        <f t="shared" si="20"/>
        <v>15268.913327934199</v>
      </c>
      <c r="L16" s="1">
        <f t="shared" si="1"/>
        <v>1020.2942153499797</v>
      </c>
      <c r="M16" s="1">
        <f t="shared" si="2"/>
        <v>332.42707462745153</v>
      </c>
      <c r="N16" s="11">
        <f t="shared" si="41"/>
        <v>2.7486074893270152E-2</v>
      </c>
      <c r="O16" s="11">
        <f t="shared" si="21"/>
        <v>6.1786166681307542E-2</v>
      </c>
      <c r="P16" s="11">
        <f t="shared" si="22"/>
        <v>4.3876002224265687E-2</v>
      </c>
      <c r="Q16" s="1">
        <v>3224.0732506673107</v>
      </c>
      <c r="R16" s="1"/>
      <c r="S16" s="1"/>
      <c r="T16" s="1">
        <f t="shared" si="23"/>
        <v>251.76719217015059</v>
      </c>
      <c r="U16" s="1"/>
      <c r="V16" s="1"/>
      <c r="W16" s="11">
        <f t="shared" si="42"/>
        <v>5.3260391465754564E-2</v>
      </c>
      <c r="X16" s="11"/>
      <c r="Y16" s="11"/>
      <c r="Z16" s="1">
        <v>8459.1172432894891</v>
      </c>
      <c r="AA16" s="1">
        <v>4005.5741099999991</v>
      </c>
      <c r="AB16" s="1">
        <v>679.83088799999541</v>
      </c>
      <c r="AC16" s="12">
        <f t="shared" si="24"/>
        <v>2.6237360585832352</v>
      </c>
      <c r="AD16" s="12"/>
      <c r="AE16" s="12"/>
      <c r="AF16" s="11">
        <f t="shared" si="43"/>
        <v>-6.5810246464045319E-3</v>
      </c>
      <c r="AG16" s="11"/>
      <c r="AH16" s="11"/>
      <c r="AI16" s="1">
        <f t="shared" si="44"/>
        <v>16933.665119762947</v>
      </c>
      <c r="AJ16" s="1">
        <f t="shared" si="45"/>
        <v>1955.2874379125933</v>
      </c>
      <c r="AK16" s="1">
        <f t="shared" si="46"/>
        <v>620.40451118026056</v>
      </c>
      <c r="AL16" s="14">
        <f t="shared" si="25"/>
        <v>6.7438384233075599</v>
      </c>
      <c r="AM16" s="14">
        <f t="shared" si="26"/>
        <v>0.84311362176518634</v>
      </c>
      <c r="AN16" s="14">
        <f t="shared" si="27"/>
        <v>0.35732322777008302</v>
      </c>
      <c r="AO16" s="11">
        <f t="shared" si="47"/>
        <v>2.0621120954280148E-2</v>
      </c>
      <c r="AP16" s="11">
        <f t="shared" si="28"/>
        <v>2.5977173653231045E-2</v>
      </c>
      <c r="AQ16" s="11">
        <f t="shared" si="29"/>
        <v>2.3564574154817608E-2</v>
      </c>
      <c r="AR16" s="1">
        <f t="shared" si="48"/>
        <v>10316.573033869898</v>
      </c>
      <c r="AS16" s="1">
        <f t="shared" si="49"/>
        <v>1311.6926635051279</v>
      </c>
      <c r="AT16" s="1">
        <f t="shared" si="50"/>
        <v>415.83491446550767</v>
      </c>
      <c r="AU16" s="1">
        <f t="shared" si="51"/>
        <v>2063.3146067739794</v>
      </c>
      <c r="AV16" s="1">
        <f t="shared" si="52"/>
        <v>262.3385327010256</v>
      </c>
      <c r="AW16" s="1">
        <f t="shared" si="53"/>
        <v>83.166982893101533</v>
      </c>
      <c r="AX16" s="1">
        <f t="shared" si="30"/>
        <v>9840.7411877697832</v>
      </c>
      <c r="AY16" s="1">
        <f t="shared" si="5"/>
        <v>714.15461937161808</v>
      </c>
      <c r="AZ16" s="1">
        <f t="shared" si="6"/>
        <v>244.26151506043368</v>
      </c>
      <c r="BA16" s="1">
        <f t="shared" si="31"/>
        <v>7711.0879689737385</v>
      </c>
      <c r="BB16" s="1">
        <f t="shared" si="32"/>
        <v>9655.3466287042884</v>
      </c>
      <c r="BC16" s="1">
        <f t="shared" si="33"/>
        <v>7488.2362842626053</v>
      </c>
      <c r="BD16" s="1">
        <f t="shared" si="34"/>
        <v>0</v>
      </c>
      <c r="BE16" s="2">
        <v>0</v>
      </c>
      <c r="BF16" s="2">
        <v>0</v>
      </c>
      <c r="BG16" s="2">
        <v>0</v>
      </c>
      <c r="BH16" s="2">
        <f t="shared" si="7"/>
        <v>0</v>
      </c>
      <c r="BI16" s="2">
        <f t="shared" si="35"/>
        <v>0</v>
      </c>
      <c r="BJ16" s="2">
        <f t="shared" si="8"/>
        <v>0</v>
      </c>
      <c r="BK16" s="2">
        <f t="shared" si="9"/>
        <v>0</v>
      </c>
      <c r="BL16" s="2">
        <f t="shared" si="10"/>
        <v>0</v>
      </c>
      <c r="BM16" s="2">
        <f t="shared" si="11"/>
        <v>0</v>
      </c>
      <c r="BN16" s="2">
        <f t="shared" si="12"/>
        <v>0</v>
      </c>
      <c r="BO16" s="2">
        <f t="shared" si="36"/>
        <v>0</v>
      </c>
      <c r="BP16" s="2">
        <f t="shared" si="37"/>
        <v>0</v>
      </c>
      <c r="BQ16" s="2">
        <f t="shared" si="38"/>
        <v>0</v>
      </c>
      <c r="BR16" s="11">
        <f t="shared" si="39"/>
        <v>5.1440999330630149E-2</v>
      </c>
      <c r="BS16" s="17">
        <v>0</v>
      </c>
      <c r="BT16" s="17">
        <v>0</v>
      </c>
      <c r="BU16" s="12">
        <f>(BU$3*temperature!$I126+BU$4*temperature!$I126^2+BU$5*temperature!$I126^6)*(K16/K$56)^$BW$1</f>
        <v>1.3845096123932763</v>
      </c>
      <c r="BV16" s="12">
        <f>(BV$3*temperature!$I126+BV$4*temperature!$I126^2+BV$5*temperature!$I126^6)*(L16/L$56)^$BW$1</f>
        <v>0.90069775944355568</v>
      </c>
      <c r="BW16" s="12">
        <f>(BW$3*temperature!$I126+BW$4*temperature!$I126^2+BW$5*temperature!$I126^6)*(M16/M$56)^$BW$1</f>
        <v>0.46573464920168123</v>
      </c>
      <c r="BX16" s="12">
        <f>(BX$3*temperature!$M126+BX$4*temperature!$M126^2+BX$5*temperature!$M126^6)*(K16/K$56)^$BW$1</f>
        <v>1.3845096123932763</v>
      </c>
      <c r="BY16" s="12">
        <f>(BY$3*temperature!$M126+BY$4*temperature!$M126^2+BY$5*temperature!$M126^6)*(L16/L$56)^$BW$1</f>
        <v>0.90069775944355568</v>
      </c>
      <c r="BZ16" s="12">
        <f>(BZ$3*temperature!$M126+BZ$4*temperature!$M126^2+BZ$5*temperature!$M126^6)*(M16/M$56)^$BW$1</f>
        <v>0.46573464920168123</v>
      </c>
      <c r="CA16" s="19">
        <f t="shared" si="13"/>
        <v>0</v>
      </c>
      <c r="CB16" s="19">
        <f t="shared" si="14"/>
        <v>0</v>
      </c>
      <c r="CC16" s="19">
        <f t="shared" si="15"/>
        <v>0</v>
      </c>
      <c r="CD16" s="19">
        <f t="shared" si="16"/>
        <v>0</v>
      </c>
      <c r="CE16" s="19">
        <f t="shared" si="17"/>
        <v>0</v>
      </c>
      <c r="CF16" s="19"/>
      <c r="CG16" s="19"/>
      <c r="CH16" s="19"/>
    </row>
    <row r="17" spans="1:86" x14ac:dyDescent="0.25">
      <c r="A17">
        <v>1971</v>
      </c>
      <c r="B17" s="1">
        <v>847.096018199024</v>
      </c>
      <c r="C17" s="1">
        <v>1505.0043741073023</v>
      </c>
      <c r="D17" s="1">
        <v>1395.0753168699603</v>
      </c>
      <c r="E17" s="11">
        <f t="shared" si="40"/>
        <v>1.0031704437992728E-2</v>
      </c>
      <c r="F17" s="11">
        <f t="shared" si="18"/>
        <v>2.4254629006525308E-2</v>
      </c>
      <c r="G17" s="11">
        <f t="shared" si="19"/>
        <v>2.4334413333444438E-2</v>
      </c>
      <c r="H17" s="1">
        <v>13285.70120064175</v>
      </c>
      <c r="I17" s="1">
        <v>1589.7596273430233</v>
      </c>
      <c r="J17" s="1">
        <v>468.45795490662499</v>
      </c>
      <c r="K17" s="1">
        <f t="shared" si="20"/>
        <v>15683.819679483244</v>
      </c>
      <c r="L17" s="1">
        <f t="shared" si="1"/>
        <v>1056.3156192060862</v>
      </c>
      <c r="M17" s="1">
        <f t="shared" si="2"/>
        <v>335.79402433817955</v>
      </c>
      <c r="N17" s="11">
        <f t="shared" si="41"/>
        <v>2.7173273083552107E-2</v>
      </c>
      <c r="O17" s="11">
        <f t="shared" si="21"/>
        <v>3.5304918242382133E-2</v>
      </c>
      <c r="P17" s="11">
        <f t="shared" si="22"/>
        <v>1.0128385946004403E-2</v>
      </c>
      <c r="Q17" s="1">
        <v>3380.1717508506599</v>
      </c>
      <c r="R17" s="1">
        <v>1536.6104996106806</v>
      </c>
      <c r="S17" s="1">
        <v>451.00087500000063</v>
      </c>
      <c r="T17" s="1">
        <f t="shared" si="23"/>
        <v>254.42178021340607</v>
      </c>
      <c r="U17" s="1">
        <f t="shared" ref="U17:U55" si="54">R17/I17*1000</f>
        <v>966.56782143777843</v>
      </c>
      <c r="V17" s="1">
        <f t="shared" ref="V17:V55" si="55">S17/J17*1000</f>
        <v>962.73501234469597</v>
      </c>
      <c r="W17" s="11">
        <f t="shared" si="42"/>
        <v>1.0543820345986221E-2</v>
      </c>
      <c r="X17" s="11"/>
      <c r="Y17" s="11"/>
      <c r="Z17" s="1">
        <v>8611.4029254657999</v>
      </c>
      <c r="AA17" s="1">
        <v>4367.602351999999</v>
      </c>
      <c r="AB17" s="1">
        <v>723.98260000000209</v>
      </c>
      <c r="AC17" s="12">
        <f t="shared" si="24"/>
        <v>2.5476228902565792</v>
      </c>
      <c r="AD17" s="12">
        <f t="shared" ref="AD17:AD54" si="56">AA17/R17</f>
        <v>2.8423613876819047</v>
      </c>
      <c r="AE17" s="12">
        <f t="shared" ref="AE17:AE54" si="57">AB17/S17</f>
        <v>1.605279812372872</v>
      </c>
      <c r="AF17" s="11">
        <f t="shared" si="43"/>
        <v>-2.9009460794526598E-2</v>
      </c>
      <c r="AG17" s="11"/>
      <c r="AH17" s="11"/>
      <c r="AI17" s="1">
        <f t="shared" si="44"/>
        <v>17303.613214560632</v>
      </c>
      <c r="AJ17" s="1">
        <f t="shared" si="45"/>
        <v>2022.0972268223595</v>
      </c>
      <c r="AK17" s="1">
        <f t="shared" si="46"/>
        <v>641.53104295533603</v>
      </c>
      <c r="AL17" s="14">
        <f t="shared" si="25"/>
        <v>6.8829039311307074</v>
      </c>
      <c r="AM17" s="14">
        <f t="shared" si="26"/>
        <v>0.86501533072718517</v>
      </c>
      <c r="AN17" s="14">
        <f t="shared" si="27"/>
        <v>0.36574339746810991</v>
      </c>
      <c r="AO17" s="11">
        <f t="shared" si="47"/>
        <v>2.0621120954280148E-2</v>
      </c>
      <c r="AP17" s="11">
        <f t="shared" si="28"/>
        <v>2.5977173653231045E-2</v>
      </c>
      <c r="AQ17" s="11">
        <f t="shared" si="29"/>
        <v>2.3564574154817608E-2</v>
      </c>
      <c r="AR17" s="1">
        <f t="shared" si="48"/>
        <v>10659.704849185897</v>
      </c>
      <c r="AS17" s="1">
        <f t="shared" si="49"/>
        <v>1381.0659597903455</v>
      </c>
      <c r="AT17" s="1">
        <f t="shared" si="50"/>
        <v>436.81561405106328</v>
      </c>
      <c r="AU17" s="1">
        <f t="shared" si="51"/>
        <v>2131.9409698371796</v>
      </c>
      <c r="AV17" s="1">
        <f t="shared" si="52"/>
        <v>276.2131919580691</v>
      </c>
      <c r="AW17" s="1">
        <f t="shared" si="53"/>
        <v>87.363122810212658</v>
      </c>
      <c r="AX17" s="1">
        <f t="shared" si="30"/>
        <v>10067.056975995762</v>
      </c>
      <c r="AY17" s="1">
        <f t="shared" si="5"/>
        <v>734.11930678781118</v>
      </c>
      <c r="AZ17" s="1">
        <f t="shared" si="6"/>
        <v>250.49005384518912</v>
      </c>
      <c r="BA17" s="1">
        <f t="shared" si="31"/>
        <v>7807.7040643897099</v>
      </c>
      <c r="BB17" s="1">
        <f t="shared" si="32"/>
        <v>9931.0295591611593</v>
      </c>
      <c r="BC17" s="1">
        <f t="shared" si="33"/>
        <v>7705.5858109130268</v>
      </c>
      <c r="BD17" s="1">
        <f t="shared" si="34"/>
        <v>0</v>
      </c>
      <c r="BE17" s="2">
        <v>0</v>
      </c>
      <c r="BF17" s="2">
        <v>0</v>
      </c>
      <c r="BG17" s="2">
        <v>0</v>
      </c>
      <c r="BH17" s="2">
        <f t="shared" si="7"/>
        <v>0</v>
      </c>
      <c r="BI17" s="2">
        <f t="shared" si="35"/>
        <v>0</v>
      </c>
      <c r="BJ17" s="2">
        <f t="shared" si="8"/>
        <v>0</v>
      </c>
      <c r="BK17" s="2">
        <f t="shared" si="9"/>
        <v>0</v>
      </c>
      <c r="BL17" s="2">
        <f t="shared" si="10"/>
        <v>0</v>
      </c>
      <c r="BM17" s="2">
        <f t="shared" si="11"/>
        <v>0</v>
      </c>
      <c r="BN17" s="2">
        <f t="shared" si="12"/>
        <v>0</v>
      </c>
      <c r="BO17" s="2">
        <f t="shared" si="36"/>
        <v>0</v>
      </c>
      <c r="BP17" s="2">
        <f t="shared" si="37"/>
        <v>0</v>
      </c>
      <c r="BQ17" s="2">
        <f t="shared" si="38"/>
        <v>0</v>
      </c>
      <c r="BR17" s="11">
        <f t="shared" si="39"/>
        <v>4.8303920805933015E-2</v>
      </c>
      <c r="BS17" s="17">
        <v>0</v>
      </c>
      <c r="BT17" s="17">
        <v>0</v>
      </c>
      <c r="BU17" s="12">
        <f>(BU$3*temperature!$I127+BU$4*temperature!$I127^2+BU$5*temperature!$I127^6)*(K17/K$56)^$BW$1</f>
        <v>1.4129513468583519</v>
      </c>
      <c r="BV17" s="12">
        <f>(BV$3*temperature!$I127+BV$4*temperature!$I127^2+BV$5*temperature!$I127^6)*(L17/L$56)^$BW$1</f>
        <v>0.91679093669607781</v>
      </c>
      <c r="BW17" s="12">
        <f>(BW$3*temperature!$I127+BW$4*temperature!$I127^2+BW$5*temperature!$I127^6)*(M17/M$56)^$BW$1</f>
        <v>0.4763310608870332</v>
      </c>
      <c r="BX17" s="12">
        <f>(BX$3*temperature!$M127+BX$4*temperature!$M127^2+BX$5*temperature!$M127^6)*(K17/K$56)^$BW$1</f>
        <v>1.4129513468583519</v>
      </c>
      <c r="BY17" s="12">
        <f>(BY$3*temperature!$M127+BY$4*temperature!$M127^2+BY$5*temperature!$M127^6)*(L17/L$56)^$BW$1</f>
        <v>0.91679093669607781</v>
      </c>
      <c r="BZ17" s="12">
        <f>(BZ$3*temperature!$M127+BZ$4*temperature!$M127^2+BZ$5*temperature!$M127^6)*(M17/M$56)^$BW$1</f>
        <v>0.4763310608870332</v>
      </c>
      <c r="CA17" s="19">
        <f t="shared" si="13"/>
        <v>0</v>
      </c>
      <c r="CB17" s="19">
        <f t="shared" si="14"/>
        <v>0</v>
      </c>
      <c r="CC17" s="19">
        <f t="shared" si="15"/>
        <v>0</v>
      </c>
      <c r="CD17" s="19">
        <f t="shared" si="16"/>
        <v>0</v>
      </c>
      <c r="CE17" s="19">
        <f t="shared" si="17"/>
        <v>0</v>
      </c>
      <c r="CF17" s="19"/>
      <c r="CG17" s="19"/>
      <c r="CH17" s="19"/>
    </row>
    <row r="18" spans="1:86" x14ac:dyDescent="0.25">
      <c r="A18">
        <v>1972</v>
      </c>
      <c r="B18" s="1">
        <v>854.9765232280613</v>
      </c>
      <c r="C18" s="1">
        <v>1539.1415411257376</v>
      </c>
      <c r="D18" s="1">
        <v>1428.5731519977162</v>
      </c>
      <c r="E18" s="11">
        <f t="shared" si="40"/>
        <v>9.3029654959206898E-3</v>
      </c>
      <c r="F18" s="11">
        <f t="shared" si="18"/>
        <v>2.268243707841977E-2</v>
      </c>
      <c r="G18" s="11">
        <f t="shared" si="19"/>
        <v>2.4011488643432388E-2</v>
      </c>
      <c r="H18" s="1">
        <v>14008.102924065448</v>
      </c>
      <c r="I18" s="1">
        <v>1685.5209709800661</v>
      </c>
      <c r="J18" s="1">
        <v>483.44072354310583</v>
      </c>
      <c r="K18" s="1">
        <f t="shared" si="20"/>
        <v>16384.195990758039</v>
      </c>
      <c r="L18" s="1">
        <f t="shared" si="1"/>
        <v>1095.1045930105074</v>
      </c>
      <c r="M18" s="1">
        <f t="shared" si="2"/>
        <v>338.40809822518537</v>
      </c>
      <c r="N18" s="11">
        <f t="shared" si="41"/>
        <v>4.4655978300425891E-2</v>
      </c>
      <c r="O18" s="11">
        <f t="shared" si="21"/>
        <v>3.6721007527631189E-2</v>
      </c>
      <c r="P18" s="11">
        <f t="shared" si="22"/>
        <v>7.7847540383064739E-3</v>
      </c>
      <c r="Q18" s="1">
        <v>3548.3558494229128</v>
      </c>
      <c r="R18" s="1">
        <v>1618.8778226047439</v>
      </c>
      <c r="S18" s="1">
        <v>465.1365839999994</v>
      </c>
      <c r="T18" s="1">
        <f t="shared" si="23"/>
        <v>253.30737992558272</v>
      </c>
      <c r="U18" s="1">
        <f t="shared" si="54"/>
        <v>960.46139471253696</v>
      </c>
      <c r="V18" s="1">
        <f t="shared" si="55"/>
        <v>962.13777894225257</v>
      </c>
      <c r="W18" s="11">
        <f t="shared" si="42"/>
        <v>-4.3801292754440668E-3</v>
      </c>
      <c r="X18" s="11">
        <f t="shared" ref="X18:X55" si="58">U18/U17-1</f>
        <v>-6.3176391659285347E-3</v>
      </c>
      <c r="Y18" s="11">
        <f t="shared" ref="Y18:Y55" si="59">V18/V17-1</f>
        <v>-6.2035076608346618E-4</v>
      </c>
      <c r="Z18" s="1">
        <v>9018.6751882392582</v>
      </c>
      <c r="AA18" s="1">
        <v>4588.8911339999995</v>
      </c>
      <c r="AB18" s="1">
        <v>768.42718400000194</v>
      </c>
      <c r="AC18" s="12">
        <f t="shared" si="24"/>
        <v>2.5416490259019571</v>
      </c>
      <c r="AD18" s="12">
        <f t="shared" si="56"/>
        <v>2.83461239009165</v>
      </c>
      <c r="AE18" s="12">
        <f t="shared" si="57"/>
        <v>1.6520463245264814</v>
      </c>
      <c r="AF18" s="11">
        <f t="shared" si="43"/>
        <v>-2.3448777986213587E-3</v>
      </c>
      <c r="AG18" s="11">
        <f t="shared" ref="AG18:AG54" si="60">AD18/AD17-1</f>
        <v>-2.7262534679217687E-3</v>
      </c>
      <c r="AH18" s="11">
        <f t="shared" ref="AH18:AH54" si="61">AE18/AE17-1</f>
        <v>2.9132934827406087E-2</v>
      </c>
      <c r="AI18" s="1">
        <f t="shared" si="44"/>
        <v>17705.192862941749</v>
      </c>
      <c r="AJ18" s="1">
        <f t="shared" si="45"/>
        <v>2096.1006960981927</v>
      </c>
      <c r="AK18" s="1">
        <f t="shared" si="46"/>
        <v>664.7410614700151</v>
      </c>
      <c r="AL18" s="14">
        <f t="shared" si="25"/>
        <v>7.0248371256112438</v>
      </c>
      <c r="AM18" s="14">
        <f t="shared" si="26"/>
        <v>0.8874859841861924</v>
      </c>
      <c r="AN18" s="14">
        <f t="shared" si="27"/>
        <v>0.3743619848793821</v>
      </c>
      <c r="AO18" s="11">
        <f t="shared" si="47"/>
        <v>2.0621120954280148E-2</v>
      </c>
      <c r="AP18" s="11">
        <f t="shared" si="28"/>
        <v>2.5977173653231045E-2</v>
      </c>
      <c r="AQ18" s="11">
        <f t="shared" si="29"/>
        <v>2.3564574154817608E-2</v>
      </c>
      <c r="AR18" s="1">
        <f t="shared" si="48"/>
        <v>11010.822038053806</v>
      </c>
      <c r="AS18" s="1">
        <f t="shared" si="49"/>
        <v>1453.0038981016521</v>
      </c>
      <c r="AT18" s="1">
        <f t="shared" si="50"/>
        <v>458.92765558057278</v>
      </c>
      <c r="AU18" s="1">
        <f t="shared" si="51"/>
        <v>2202.1644076107614</v>
      </c>
      <c r="AV18" s="1">
        <f t="shared" si="52"/>
        <v>290.60077962033046</v>
      </c>
      <c r="AW18" s="1">
        <f t="shared" si="53"/>
        <v>91.785531116114555</v>
      </c>
      <c r="AX18" s="1">
        <f t="shared" si="30"/>
        <v>10302.806441029463</v>
      </c>
      <c r="AY18" s="1">
        <f t="shared" si="5"/>
        <v>755.22821483405141</v>
      </c>
      <c r="AZ18" s="1">
        <f t="shared" si="6"/>
        <v>256.99917708172438</v>
      </c>
      <c r="BA18" s="1">
        <f t="shared" si="31"/>
        <v>7900.1297946753139</v>
      </c>
      <c r="BB18" s="1">
        <f t="shared" si="32"/>
        <v>10199.921737204215</v>
      </c>
      <c r="BC18" s="1">
        <f t="shared" si="33"/>
        <v>7927.2565389515876</v>
      </c>
      <c r="BD18" s="1">
        <f t="shared" si="34"/>
        <v>0</v>
      </c>
      <c r="BE18" s="2">
        <v>0</v>
      </c>
      <c r="BF18" s="2">
        <v>0</v>
      </c>
      <c r="BG18" s="2">
        <v>0</v>
      </c>
      <c r="BH18" s="2">
        <f t="shared" si="7"/>
        <v>0</v>
      </c>
      <c r="BI18" s="2">
        <f t="shared" si="35"/>
        <v>0</v>
      </c>
      <c r="BJ18" s="2">
        <f t="shared" si="8"/>
        <v>0</v>
      </c>
      <c r="BK18" s="2">
        <f t="shared" si="9"/>
        <v>0</v>
      </c>
      <c r="BL18" s="2">
        <f t="shared" si="10"/>
        <v>0</v>
      </c>
      <c r="BM18" s="2">
        <f t="shared" si="11"/>
        <v>0</v>
      </c>
      <c r="BN18" s="2">
        <f t="shared" si="12"/>
        <v>0</v>
      </c>
      <c r="BO18" s="2">
        <f t="shared" si="36"/>
        <v>0</v>
      </c>
      <c r="BP18" s="2">
        <f t="shared" si="37"/>
        <v>0</v>
      </c>
      <c r="BQ18" s="2">
        <f t="shared" si="38"/>
        <v>0</v>
      </c>
      <c r="BR18" s="11">
        <f t="shared" si="39"/>
        <v>6.347093856464367E-2</v>
      </c>
      <c r="BS18" s="17">
        <v>0</v>
      </c>
      <c r="BT18" s="17">
        <v>0</v>
      </c>
      <c r="BU18" s="12">
        <f>(BU$3*temperature!$I128+BU$4*temperature!$I128^2+BU$5*temperature!$I128^6)*(K18/K$56)^$BW$1</f>
        <v>1.4362450561215498</v>
      </c>
      <c r="BV18" s="12">
        <f>(BV$3*temperature!$I128+BV$4*temperature!$I128^2+BV$5*temperature!$I128^6)*(L18/L$56)^$BW$1</f>
        <v>0.93304286827511174</v>
      </c>
      <c r="BW18" s="12">
        <f>(BW$3*temperature!$I128+BW$4*temperature!$I128^2+BW$5*temperature!$I128^6)*(M18/M$56)^$BW$1</f>
        <v>0.4875164277713368</v>
      </c>
      <c r="BX18" s="12">
        <f>(BX$3*temperature!$M128+BX$4*temperature!$M128^2+BX$5*temperature!$M128^6)*(K18/K$56)^$BW$1</f>
        <v>1.4362450561215498</v>
      </c>
      <c r="BY18" s="12">
        <f>(BY$3*temperature!$M128+BY$4*temperature!$M128^2+BY$5*temperature!$M128^6)*(L18/L$56)^$BW$1</f>
        <v>0.93304286827511174</v>
      </c>
      <c r="BZ18" s="12">
        <f>(BZ$3*temperature!$M128+BZ$4*temperature!$M128^2+BZ$5*temperature!$M128^6)*(M18/M$56)^$BW$1</f>
        <v>0.4875164277713368</v>
      </c>
      <c r="CA18" s="19">
        <f t="shared" si="13"/>
        <v>0</v>
      </c>
      <c r="CB18" s="19">
        <f t="shared" si="14"/>
        <v>0</v>
      </c>
      <c r="CC18" s="19">
        <f t="shared" si="15"/>
        <v>0</v>
      </c>
      <c r="CD18" s="19">
        <f t="shared" si="16"/>
        <v>0</v>
      </c>
      <c r="CE18" s="19">
        <f t="shared" si="17"/>
        <v>0</v>
      </c>
      <c r="CF18" s="19"/>
      <c r="CG18" s="19"/>
      <c r="CH18" s="19"/>
    </row>
    <row r="19" spans="1:86" x14ac:dyDescent="0.25">
      <c r="A19">
        <v>1973</v>
      </c>
      <c r="B19" s="1">
        <v>862.01640312724589</v>
      </c>
      <c r="C19" s="1">
        <v>1572.4156197948987</v>
      </c>
      <c r="D19" s="1">
        <v>1462.6966421977168</v>
      </c>
      <c r="E19" s="11">
        <f t="shared" si="40"/>
        <v>8.234003750892116E-3</v>
      </c>
      <c r="F19" s="11">
        <f t="shared" si="18"/>
        <v>2.1618595678227326E-2</v>
      </c>
      <c r="G19" s="11">
        <f t="shared" si="19"/>
        <v>2.3886414323468275E-2</v>
      </c>
      <c r="H19" s="1">
        <v>14900.444309713625</v>
      </c>
      <c r="I19" s="1">
        <v>1823.6601117587654</v>
      </c>
      <c r="J19" s="1">
        <v>508.33013935213035</v>
      </c>
      <c r="K19" s="1">
        <f t="shared" si="20"/>
        <v>17285.569341438746</v>
      </c>
      <c r="L19" s="1">
        <f t="shared" si="1"/>
        <v>1159.7824956716206</v>
      </c>
      <c r="M19" s="1">
        <f t="shared" si="2"/>
        <v>347.52943617096099</v>
      </c>
      <c r="N19" s="11">
        <f t="shared" si="41"/>
        <v>5.5014805193318805E-2</v>
      </c>
      <c r="O19" s="11">
        <f t="shared" si="21"/>
        <v>5.906093634701115E-2</v>
      </c>
      <c r="P19" s="11">
        <f t="shared" si="22"/>
        <v>2.6953663324292165E-2</v>
      </c>
      <c r="Q19" s="1">
        <v>3741.9706541378255</v>
      </c>
      <c r="R19" s="1">
        <v>1704.6565220827915</v>
      </c>
      <c r="S19" s="1">
        <v>484.62086999999974</v>
      </c>
      <c r="T19" s="1">
        <f t="shared" si="23"/>
        <v>251.13148147524893</v>
      </c>
      <c r="U19" s="1">
        <f t="shared" si="54"/>
        <v>934.74464407668324</v>
      </c>
      <c r="V19" s="1">
        <f t="shared" si="55"/>
        <v>953.358521329567</v>
      </c>
      <c r="W19" s="11">
        <f t="shared" si="42"/>
        <v>-8.5899528508527334E-3</v>
      </c>
      <c r="X19" s="11">
        <f t="shared" si="58"/>
        <v>-2.6775413126886471E-2</v>
      </c>
      <c r="Y19" s="11">
        <f t="shared" si="59"/>
        <v>-9.1247405567393969E-3</v>
      </c>
      <c r="Z19" s="1">
        <v>9555.4431678121327</v>
      </c>
      <c r="AA19" s="1">
        <v>4864.2901679999995</v>
      </c>
      <c r="AB19" s="1">
        <v>817.67499400000088</v>
      </c>
      <c r="AC19" s="12">
        <f t="shared" si="24"/>
        <v>2.5535858110607683</v>
      </c>
      <c r="AD19" s="12">
        <f t="shared" si="56"/>
        <v>2.8535309635613215</v>
      </c>
      <c r="AE19" s="12">
        <f t="shared" si="57"/>
        <v>1.6872467626084724</v>
      </c>
      <c r="AF19" s="11">
        <f t="shared" si="43"/>
        <v>4.69647265895623E-3</v>
      </c>
      <c r="AG19" s="11">
        <f t="shared" si="60"/>
        <v>6.6741306627322583E-3</v>
      </c>
      <c r="AH19" s="11">
        <f t="shared" si="61"/>
        <v>2.1307173751365927E-2</v>
      </c>
      <c r="AI19" s="1">
        <f t="shared" si="44"/>
        <v>18136.837984258334</v>
      </c>
      <c r="AJ19" s="1">
        <f t="shared" si="45"/>
        <v>2177.0914061087037</v>
      </c>
      <c r="AK19" s="1">
        <f t="shared" si="46"/>
        <v>690.05248643912819</v>
      </c>
      <c r="AL19" s="14">
        <f t="shared" si="25"/>
        <v>7.1696971416625912</v>
      </c>
      <c r="AM19" s="14">
        <f t="shared" si="26"/>
        <v>0.91054036171220576</v>
      </c>
      <c r="AN19" s="14">
        <f t="shared" si="27"/>
        <v>0.38318366563281703</v>
      </c>
      <c r="AO19" s="11">
        <f t="shared" si="47"/>
        <v>2.0621120954280148E-2</v>
      </c>
      <c r="AP19" s="11">
        <f t="shared" si="28"/>
        <v>2.5977173653231045E-2</v>
      </c>
      <c r="AQ19" s="11">
        <f t="shared" si="29"/>
        <v>2.3564574154817608E-2</v>
      </c>
      <c r="AR19" s="1">
        <f t="shared" si="48"/>
        <v>11366.468416722841</v>
      </c>
      <c r="AS19" s="1">
        <f t="shared" si="49"/>
        <v>1528.0178012114277</v>
      </c>
      <c r="AT19" s="1">
        <f t="shared" si="50"/>
        <v>482.28840869984691</v>
      </c>
      <c r="AU19" s="1">
        <f t="shared" si="51"/>
        <v>2273.2936833445683</v>
      </c>
      <c r="AV19" s="1">
        <f t="shared" si="52"/>
        <v>305.60356024228554</v>
      </c>
      <c r="AW19" s="1">
        <f t="shared" si="53"/>
        <v>96.457681739969388</v>
      </c>
      <c r="AX19" s="1">
        <f t="shared" si="30"/>
        <v>10548.725871560928</v>
      </c>
      <c r="AY19" s="1">
        <f t="shared" si="5"/>
        <v>777.41166240042207</v>
      </c>
      <c r="AZ19" s="1">
        <f t="shared" si="6"/>
        <v>263.78041476882242</v>
      </c>
      <c r="BA19" s="1">
        <f t="shared" si="31"/>
        <v>7985.5133859449979</v>
      </c>
      <c r="BB19" s="1">
        <f t="shared" si="32"/>
        <v>10465.951224502836</v>
      </c>
      <c r="BC19" s="1">
        <f t="shared" si="33"/>
        <v>8154.7049081546484</v>
      </c>
      <c r="BD19" s="1">
        <f t="shared" si="34"/>
        <v>0</v>
      </c>
      <c r="BE19" s="2">
        <v>0</v>
      </c>
      <c r="BF19" s="2">
        <v>0</v>
      </c>
      <c r="BG19" s="2">
        <v>0</v>
      </c>
      <c r="BH19" s="2">
        <f t="shared" si="7"/>
        <v>0</v>
      </c>
      <c r="BI19" s="2">
        <f t="shared" si="35"/>
        <v>0</v>
      </c>
      <c r="BJ19" s="2">
        <f t="shared" si="8"/>
        <v>0</v>
      </c>
      <c r="BK19" s="2">
        <f t="shared" si="9"/>
        <v>0</v>
      </c>
      <c r="BL19" s="2">
        <f t="shared" si="10"/>
        <v>0</v>
      </c>
      <c r="BM19" s="2">
        <f t="shared" si="11"/>
        <v>0</v>
      </c>
      <c r="BN19" s="2">
        <f t="shared" si="12"/>
        <v>0</v>
      </c>
      <c r="BO19" s="2">
        <f t="shared" si="36"/>
        <v>0</v>
      </c>
      <c r="BP19" s="2">
        <f t="shared" si="37"/>
        <v>0</v>
      </c>
      <c r="BQ19" s="2">
        <f t="shared" si="38"/>
        <v>0</v>
      </c>
      <c r="BR19" s="11">
        <f t="shared" si="39"/>
        <v>7.4891970679945102E-2</v>
      </c>
      <c r="BS19" s="17">
        <v>0</v>
      </c>
      <c r="BT19" s="17">
        <v>0</v>
      </c>
      <c r="BU19" s="12">
        <f>(BU$3*temperature!$I129+BU$4*temperature!$I129^2+BU$5*temperature!$I129^6)*(K19/K$56)^$BW$1</f>
        <v>1.4566242476728619</v>
      </c>
      <c r="BV19" s="12">
        <f>(BV$3*temperature!$I129+BV$4*temperature!$I129^2+BV$5*temperature!$I129^6)*(L19/L$56)^$BW$1</f>
        <v>0.94469687012185277</v>
      </c>
      <c r="BW19" s="12">
        <f>(BW$3*temperature!$I129+BW$4*temperature!$I129^2+BW$5*temperature!$I129^6)*(M19/M$56)^$BW$1</f>
        <v>0.49666795869568814</v>
      </c>
      <c r="BX19" s="12">
        <f>(BX$3*temperature!$M129+BX$4*temperature!$M129^2+BX$5*temperature!$M129^6)*(K19/K$56)^$BW$1</f>
        <v>1.4566242476728619</v>
      </c>
      <c r="BY19" s="12">
        <f>(BY$3*temperature!$M129+BY$4*temperature!$M129^2+BY$5*temperature!$M129^6)*(L19/L$56)^$BW$1</f>
        <v>0.94469687012185277</v>
      </c>
      <c r="BZ19" s="12">
        <f>(BZ$3*temperature!$M129+BZ$4*temperature!$M129^2+BZ$5*temperature!$M129^6)*(M19/M$56)^$BW$1</f>
        <v>0.49666795869568814</v>
      </c>
      <c r="CA19" s="19">
        <f t="shared" si="13"/>
        <v>0</v>
      </c>
      <c r="CB19" s="19">
        <f t="shared" si="14"/>
        <v>0</v>
      </c>
      <c r="CC19" s="19">
        <f t="shared" si="15"/>
        <v>0</v>
      </c>
      <c r="CD19" s="19">
        <f t="shared" si="16"/>
        <v>0</v>
      </c>
      <c r="CE19" s="19">
        <f t="shared" si="17"/>
        <v>0</v>
      </c>
      <c r="CF19" s="19"/>
      <c r="CG19" s="19"/>
      <c r="CH19" s="19"/>
    </row>
    <row r="20" spans="1:86" x14ac:dyDescent="0.25">
      <c r="A20">
        <v>1974</v>
      </c>
      <c r="B20" s="1">
        <v>870.12616462236304</v>
      </c>
      <c r="C20" s="1">
        <v>1604.3170882150407</v>
      </c>
      <c r="D20" s="1">
        <v>1497.8354094699612</v>
      </c>
      <c r="E20" s="11">
        <f t="shared" si="40"/>
        <v>9.4078969561326442E-3</v>
      </c>
      <c r="F20" s="11">
        <f t="shared" si="18"/>
        <v>2.0288190996412991E-2</v>
      </c>
      <c r="G20" s="11">
        <f t="shared" si="19"/>
        <v>2.4023277457893233E-2</v>
      </c>
      <c r="H20" s="1">
        <v>15096.31488537199</v>
      </c>
      <c r="I20" s="1">
        <v>1934.7650625583994</v>
      </c>
      <c r="J20" s="1">
        <v>538.00451469367886</v>
      </c>
      <c r="K20" s="1">
        <f t="shared" si="20"/>
        <v>17349.570095876647</v>
      </c>
      <c r="L20" s="1">
        <f t="shared" si="1"/>
        <v>1205.9742283933499</v>
      </c>
      <c r="M20" s="1">
        <f t="shared" si="2"/>
        <v>359.18800643393951</v>
      </c>
      <c r="N20" s="11">
        <f t="shared" si="41"/>
        <v>3.702554030689198E-3</v>
      </c>
      <c r="O20" s="11">
        <f t="shared" si="21"/>
        <v>3.9827927127819018E-2</v>
      </c>
      <c r="P20" s="11">
        <f t="shared" si="22"/>
        <v>3.3547000770441926E-2</v>
      </c>
      <c r="Q20" s="1">
        <v>3697.144414367448</v>
      </c>
      <c r="R20" s="1">
        <v>1784.2556804128346</v>
      </c>
      <c r="S20" s="1">
        <v>502.25251600000024</v>
      </c>
      <c r="T20" s="1">
        <f t="shared" si="23"/>
        <v>244.90376906154114</v>
      </c>
      <c r="U20" s="1">
        <f t="shared" si="54"/>
        <v>922.20792846727261</v>
      </c>
      <c r="V20" s="1">
        <f t="shared" si="55"/>
        <v>933.54702847794022</v>
      </c>
      <c r="W20" s="11">
        <f t="shared" si="42"/>
        <v>-2.4798612970081124E-2</v>
      </c>
      <c r="X20" s="11">
        <f t="shared" si="58"/>
        <v>-1.3411914889112975E-2</v>
      </c>
      <c r="Y20" s="11">
        <f t="shared" si="59"/>
        <v>-2.0780737160661644E-2</v>
      </c>
      <c r="Z20" s="1">
        <v>9320.3956839186467</v>
      </c>
      <c r="AA20" s="1">
        <v>5046.2063709999984</v>
      </c>
      <c r="AB20" s="1">
        <v>832.66935700000249</v>
      </c>
      <c r="AC20" s="12">
        <f t="shared" si="24"/>
        <v>2.5209714956491069</v>
      </c>
      <c r="AD20" s="12">
        <f t="shared" si="56"/>
        <v>2.8281856834735843</v>
      </c>
      <c r="AE20" s="12">
        <f t="shared" si="57"/>
        <v>1.6578699567928139</v>
      </c>
      <c r="AF20" s="11">
        <f t="shared" si="43"/>
        <v>-1.2771967666171058E-2</v>
      </c>
      <c r="AG20" s="11">
        <f t="shared" si="60"/>
        <v>-8.8820764208933367E-3</v>
      </c>
      <c r="AH20" s="11">
        <f t="shared" si="61"/>
        <v>-1.7411090343561919E-2</v>
      </c>
      <c r="AI20" s="1">
        <f t="shared" si="44"/>
        <v>18596.447869177071</v>
      </c>
      <c r="AJ20" s="1">
        <f t="shared" si="45"/>
        <v>2264.9858257401193</v>
      </c>
      <c r="AK20" s="1">
        <f t="shared" si="46"/>
        <v>717.50491953518485</v>
      </c>
      <c r="AL20" s="14">
        <f t="shared" si="25"/>
        <v>7.3175443336263726</v>
      </c>
      <c r="AM20" s="14">
        <f t="shared" si="26"/>
        <v>0.9341936268066795</v>
      </c>
      <c r="AN20" s="14">
        <f t="shared" si="27"/>
        <v>0.39221322553653637</v>
      </c>
      <c r="AO20" s="11">
        <f t="shared" si="47"/>
        <v>2.0621120954280148E-2</v>
      </c>
      <c r="AP20" s="11">
        <f t="shared" si="28"/>
        <v>2.5977173653231045E-2</v>
      </c>
      <c r="AQ20" s="11">
        <f t="shared" si="29"/>
        <v>2.3564574154817608E-2</v>
      </c>
      <c r="AR20" s="1">
        <f t="shared" si="48"/>
        <v>11746.734262470169</v>
      </c>
      <c r="AS20" s="1">
        <f t="shared" si="49"/>
        <v>1605.7656572216438</v>
      </c>
      <c r="AT20" s="1">
        <f t="shared" si="50"/>
        <v>507.05898804871407</v>
      </c>
      <c r="AU20" s="1">
        <f t="shared" si="51"/>
        <v>2349.346852494034</v>
      </c>
      <c r="AV20" s="1">
        <f t="shared" si="52"/>
        <v>321.15313144432878</v>
      </c>
      <c r="AW20" s="1">
        <f t="shared" si="53"/>
        <v>101.41179760974282</v>
      </c>
      <c r="AX20" s="1">
        <f t="shared" si="30"/>
        <v>10800.028538452954</v>
      </c>
      <c r="AY20" s="1">
        <f t="shared" si="5"/>
        <v>800.7223355119728</v>
      </c>
      <c r="AZ20" s="1">
        <f t="shared" si="6"/>
        <v>270.82227317787715</v>
      </c>
      <c r="BA20" s="1">
        <f t="shared" si="31"/>
        <v>8081.1262575445453</v>
      </c>
      <c r="BB20" s="1">
        <f t="shared" si="32"/>
        <v>10725.684738209791</v>
      </c>
      <c r="BC20" s="1">
        <f t="shared" si="33"/>
        <v>8390.0693075037125</v>
      </c>
      <c r="BD20" s="1">
        <f t="shared" si="34"/>
        <v>0</v>
      </c>
      <c r="BE20" s="2">
        <v>0</v>
      </c>
      <c r="BF20" s="2">
        <v>0</v>
      </c>
      <c r="BG20" s="2">
        <v>0</v>
      </c>
      <c r="BH20" s="2">
        <f t="shared" si="7"/>
        <v>0</v>
      </c>
      <c r="BI20" s="2">
        <f t="shared" si="35"/>
        <v>0</v>
      </c>
      <c r="BJ20" s="2">
        <f t="shared" si="8"/>
        <v>0</v>
      </c>
      <c r="BK20" s="2">
        <f t="shared" si="9"/>
        <v>0</v>
      </c>
      <c r="BL20" s="2">
        <f t="shared" si="10"/>
        <v>0</v>
      </c>
      <c r="BM20" s="2">
        <f t="shared" si="11"/>
        <v>0</v>
      </c>
      <c r="BN20" s="2">
        <f t="shared" si="12"/>
        <v>0</v>
      </c>
      <c r="BO20" s="2">
        <f t="shared" si="36"/>
        <v>0</v>
      </c>
      <c r="BP20" s="2">
        <f t="shared" si="37"/>
        <v>0</v>
      </c>
      <c r="BQ20" s="2">
        <f t="shared" si="38"/>
        <v>0</v>
      </c>
      <c r="BR20" s="11">
        <f t="shared" si="39"/>
        <v>3.0247627033290508E-2</v>
      </c>
      <c r="BS20" s="17">
        <v>0</v>
      </c>
      <c r="BT20" s="17">
        <v>0</v>
      </c>
      <c r="BU20" s="12">
        <f>(BU$3*temperature!$I130+BU$4*temperature!$I130^2+BU$5*temperature!$I130^6)*(K20/K$56)^$BW$1</f>
        <v>1.4961452406667475</v>
      </c>
      <c r="BV20" s="12">
        <f>(BV$3*temperature!$I130+BV$4*temperature!$I130^2+BV$5*temperature!$I130^6)*(L20/L$56)^$BW$1</f>
        <v>0.96106189732860736</v>
      </c>
      <c r="BW20" s="12">
        <f>(BW$3*temperature!$I130+BW$4*temperature!$I130^2+BW$5*temperature!$I130^6)*(M20/M$56)^$BW$1</f>
        <v>0.50523302365008194</v>
      </c>
      <c r="BX20" s="12">
        <f>(BX$3*temperature!$M130+BX$4*temperature!$M130^2+BX$5*temperature!$M130^6)*(K20/K$56)^$BW$1</f>
        <v>1.4961452406667475</v>
      </c>
      <c r="BY20" s="12">
        <f>(BY$3*temperature!$M130+BY$4*temperature!$M130^2+BY$5*temperature!$M130^6)*(L20/L$56)^$BW$1</f>
        <v>0.96106189732860736</v>
      </c>
      <c r="BZ20" s="12">
        <f>(BZ$3*temperature!$M130+BZ$4*temperature!$M130^2+BZ$5*temperature!$M130^6)*(M20/M$56)^$BW$1</f>
        <v>0.50523302365008194</v>
      </c>
      <c r="CA20" s="19">
        <f t="shared" si="13"/>
        <v>0</v>
      </c>
      <c r="CB20" s="19">
        <f t="shared" si="14"/>
        <v>0</v>
      </c>
      <c r="CC20" s="19">
        <f t="shared" si="15"/>
        <v>0</v>
      </c>
      <c r="CD20" s="19">
        <f t="shared" si="16"/>
        <v>0</v>
      </c>
      <c r="CE20" s="19">
        <f t="shared" si="17"/>
        <v>0</v>
      </c>
      <c r="CF20" s="19"/>
      <c r="CG20" s="19"/>
      <c r="CH20" s="19"/>
    </row>
    <row r="21" spans="1:86" x14ac:dyDescent="0.25">
      <c r="A21">
        <v>1975</v>
      </c>
      <c r="B21" s="1">
        <v>877.79244192356566</v>
      </c>
      <c r="C21" s="1">
        <v>1634.0269719999999</v>
      </c>
      <c r="D21" s="1">
        <v>1534.260575</v>
      </c>
      <c r="E21" s="11">
        <f t="shared" si="40"/>
        <v>8.8105353141860743E-3</v>
      </c>
      <c r="F21" s="11">
        <f t="shared" si="18"/>
        <v>1.8518710548682371E-2</v>
      </c>
      <c r="G21" s="11">
        <f t="shared" si="19"/>
        <v>2.4318536803004775E-2</v>
      </c>
      <c r="H21" s="1">
        <v>15122.816533616895</v>
      </c>
      <c r="I21" s="1">
        <v>2034.0754966409875</v>
      </c>
      <c r="J21" s="1">
        <v>562.76663725624007</v>
      </c>
      <c r="K21" s="1">
        <f t="shared" si="20"/>
        <v>17228.237350138545</v>
      </c>
      <c r="L21" s="1">
        <f t="shared" si="1"/>
        <v>1244.8236972192326</v>
      </c>
      <c r="M21" s="1">
        <f t="shared" si="2"/>
        <v>366.79990767294532</v>
      </c>
      <c r="N21" s="11">
        <f t="shared" si="41"/>
        <v>-6.9934151144723788E-3</v>
      </c>
      <c r="O21" s="11">
        <f t="shared" si="21"/>
        <v>3.2214178305982166E-2</v>
      </c>
      <c r="P21" s="11">
        <f t="shared" si="22"/>
        <v>2.1191969393905108E-2</v>
      </c>
      <c r="Q21" s="1">
        <v>3620.6317502616739</v>
      </c>
      <c r="R21" s="1">
        <v>1894.4515869412896</v>
      </c>
      <c r="S21" s="1">
        <v>522.25850199999991</v>
      </c>
      <c r="T21" s="1">
        <f t="shared" si="23"/>
        <v>239.41517390052832</v>
      </c>
      <c r="U21" s="1">
        <f t="shared" si="54"/>
        <v>931.35755780438399</v>
      </c>
      <c r="V21" s="1">
        <f t="shared" si="55"/>
        <v>928.01965757292055</v>
      </c>
      <c r="W21" s="11">
        <f t="shared" si="42"/>
        <v>-2.2411231897511597E-2</v>
      </c>
      <c r="X21" s="11">
        <f t="shared" si="58"/>
        <v>9.9214385982544506E-3</v>
      </c>
      <c r="Y21" s="11">
        <f t="shared" si="59"/>
        <v>-5.9208274852864395E-3</v>
      </c>
      <c r="Z21" s="1">
        <v>9047.5681985100637</v>
      </c>
      <c r="AA21" s="1">
        <v>5359.3938399999988</v>
      </c>
      <c r="AB21" s="1">
        <v>862.99544700000115</v>
      </c>
      <c r="AC21" s="12">
        <f t="shared" si="24"/>
        <v>2.4988921333566081</v>
      </c>
      <c r="AD21" s="12">
        <f t="shared" si="56"/>
        <v>2.8289948800713747</v>
      </c>
      <c r="AE21" s="12">
        <f t="shared" si="57"/>
        <v>1.6524296755249401</v>
      </c>
      <c r="AF21" s="11">
        <f t="shared" si="43"/>
        <v>-8.7582752643594608E-3</v>
      </c>
      <c r="AG21" s="11">
        <f t="shared" si="60"/>
        <v>2.8611862457217363E-4</v>
      </c>
      <c r="AH21" s="11">
        <f t="shared" si="61"/>
        <v>-3.2814885423209095E-3</v>
      </c>
      <c r="AI21" s="1">
        <f t="shared" si="44"/>
        <v>19086.149934753397</v>
      </c>
      <c r="AJ21" s="1">
        <f t="shared" si="45"/>
        <v>2359.6403746104361</v>
      </c>
      <c r="AK21" s="1">
        <f t="shared" si="46"/>
        <v>747.16622519140924</v>
      </c>
      <c r="AL21" s="14">
        <f t="shared" si="25"/>
        <v>7.468440300418389</v>
      </c>
      <c r="AM21" s="14">
        <f t="shared" si="26"/>
        <v>0.95846133687597834</v>
      </c>
      <c r="AN21" s="14">
        <f t="shared" si="27"/>
        <v>0.40145556317419229</v>
      </c>
      <c r="AO21" s="11">
        <f t="shared" si="47"/>
        <v>2.0621120954280148E-2</v>
      </c>
      <c r="AP21" s="11">
        <f t="shared" si="28"/>
        <v>2.5977173653231045E-2</v>
      </c>
      <c r="AQ21" s="11">
        <f t="shared" si="29"/>
        <v>2.3564574154817608E-2</v>
      </c>
      <c r="AR21" s="1">
        <f t="shared" si="48"/>
        <v>12136.320857069124</v>
      </c>
      <c r="AS21" s="1">
        <f t="shared" si="49"/>
        <v>1685.5868679662808</v>
      </c>
      <c r="AT21" s="1">
        <f t="shared" si="50"/>
        <v>533.38429875367615</v>
      </c>
      <c r="AU21" s="1">
        <f t="shared" si="51"/>
        <v>2427.2641714138249</v>
      </c>
      <c r="AV21" s="1">
        <f t="shared" si="52"/>
        <v>337.11737359325616</v>
      </c>
      <c r="AW21" s="1">
        <f t="shared" si="53"/>
        <v>106.67685975073523</v>
      </c>
      <c r="AX21" s="1">
        <f t="shared" si="30"/>
        <v>11060.765873512411</v>
      </c>
      <c r="AY21" s="1">
        <f t="shared" si="5"/>
        <v>825.24310643571471</v>
      </c>
      <c r="AZ21" s="1">
        <f t="shared" si="6"/>
        <v>278.11927514525422</v>
      </c>
      <c r="BA21" s="1">
        <f t="shared" si="31"/>
        <v>8173.265452053075</v>
      </c>
      <c r="BB21" s="1">
        <f t="shared" si="32"/>
        <v>10973.599015689641</v>
      </c>
      <c r="BC21" s="1">
        <f t="shared" si="33"/>
        <v>8634.895334933286</v>
      </c>
      <c r="BD21" s="1">
        <f t="shared" si="34"/>
        <v>0</v>
      </c>
      <c r="BE21" s="2">
        <v>0</v>
      </c>
      <c r="BF21" s="2">
        <v>0</v>
      </c>
      <c r="BG21" s="2">
        <v>0</v>
      </c>
      <c r="BH21" s="2">
        <f t="shared" si="7"/>
        <v>0</v>
      </c>
      <c r="BI21" s="2">
        <f t="shared" si="35"/>
        <v>0</v>
      </c>
      <c r="BJ21" s="2">
        <f t="shared" si="8"/>
        <v>0</v>
      </c>
      <c r="BK21" s="2">
        <f t="shared" si="9"/>
        <v>0</v>
      </c>
      <c r="BL21" s="2">
        <f t="shared" si="10"/>
        <v>0</v>
      </c>
      <c r="BM21" s="2">
        <f t="shared" si="11"/>
        <v>0</v>
      </c>
      <c r="BN21" s="2">
        <f t="shared" si="12"/>
        <v>0</v>
      </c>
      <c r="BO21" s="2">
        <f t="shared" si="36"/>
        <v>0</v>
      </c>
      <c r="BP21" s="2">
        <f t="shared" si="37"/>
        <v>0</v>
      </c>
      <c r="BQ21" s="2">
        <f t="shared" si="38"/>
        <v>0</v>
      </c>
      <c r="BR21" s="11">
        <f t="shared" si="39"/>
        <v>2.0173876499010562E-2</v>
      </c>
      <c r="BS21" s="17">
        <v>0</v>
      </c>
      <c r="BT21" s="17">
        <v>0</v>
      </c>
      <c r="BU21" s="12">
        <f>(BU$3*temperature!$I131+BU$4*temperature!$I131^2+BU$5*temperature!$I131^6)*(K21/K$56)^$BW$1</f>
        <v>1.5409780728695515</v>
      </c>
      <c r="BV21" s="12">
        <f>(BV$3*temperature!$I131+BV$4*temperature!$I131^2+BV$5*temperature!$I131^6)*(L21/L$56)^$BW$1</f>
        <v>0.97954950169540733</v>
      </c>
      <c r="BW21" s="12">
        <f>(BW$3*temperature!$I131+BW$4*temperature!$I131^2+BW$5*temperature!$I131^6)*(M21/M$56)^$BW$1</f>
        <v>0.51547532216178504</v>
      </c>
      <c r="BX21" s="12">
        <f>(BX$3*temperature!$M131+BX$4*temperature!$M131^2+BX$5*temperature!$M131^6)*(K21/K$56)^$BW$1</f>
        <v>1.5409780728695515</v>
      </c>
      <c r="BY21" s="12">
        <f>(BY$3*temperature!$M131+BY$4*temperature!$M131^2+BY$5*temperature!$M131^6)*(L21/L$56)^$BW$1</f>
        <v>0.97954950169540733</v>
      </c>
      <c r="BZ21" s="12">
        <f>(BZ$3*temperature!$M131+BZ$4*temperature!$M131^2+BZ$5*temperature!$M131^6)*(M21/M$56)^$BW$1</f>
        <v>0.51547532216178504</v>
      </c>
      <c r="CA21" s="19">
        <f t="shared" si="13"/>
        <v>0</v>
      </c>
      <c r="CB21" s="19">
        <f t="shared" si="14"/>
        <v>0</v>
      </c>
      <c r="CC21" s="19">
        <f t="shared" si="15"/>
        <v>0</v>
      </c>
      <c r="CD21" s="19">
        <f t="shared" si="16"/>
        <v>0</v>
      </c>
      <c r="CE21" s="19">
        <f t="shared" si="17"/>
        <v>0</v>
      </c>
      <c r="CF21" s="19"/>
      <c r="CG21" s="19"/>
      <c r="CH21" s="19"/>
    </row>
    <row r="22" spans="1:86" x14ac:dyDescent="0.25">
      <c r="A22">
        <v>1976</v>
      </c>
      <c r="B22" s="1">
        <v>883.92349629919272</v>
      </c>
      <c r="C22" s="1">
        <v>1662.2165939494678</v>
      </c>
      <c r="D22" s="1">
        <v>1572.0799859437618</v>
      </c>
      <c r="E22" s="11">
        <f t="shared" si="40"/>
        <v>6.9846288060895212E-3</v>
      </c>
      <c r="F22" s="11">
        <f t="shared" si="18"/>
        <v>1.7251625849825869E-2</v>
      </c>
      <c r="G22" s="11">
        <f t="shared" si="19"/>
        <v>2.4649926850764503E-2</v>
      </c>
      <c r="H22" s="1">
        <v>15851.186165263352</v>
      </c>
      <c r="I22" s="1">
        <v>2157.8683090753957</v>
      </c>
      <c r="J22" s="1">
        <v>594.8160114712764</v>
      </c>
      <c r="K22" s="1">
        <f t="shared" si="20"/>
        <v>17932.758017666725</v>
      </c>
      <c r="L22" s="1">
        <f t="shared" si="1"/>
        <v>1298.187201914672</v>
      </c>
      <c r="M22" s="1">
        <f t="shared" si="2"/>
        <v>378.36243498398869</v>
      </c>
      <c r="N22" s="11">
        <f t="shared" si="41"/>
        <v>4.0893369020279735E-2</v>
      </c>
      <c r="O22" s="11">
        <f t="shared" si="21"/>
        <v>4.2868323293207E-2</v>
      </c>
      <c r="P22" s="11">
        <f t="shared" si="22"/>
        <v>3.1522710527378317E-2</v>
      </c>
      <c r="Q22" s="1">
        <v>3852.6922939339001</v>
      </c>
      <c r="R22" s="1">
        <v>1982.9241251712331</v>
      </c>
      <c r="S22" s="1">
        <v>542.76049299999954</v>
      </c>
      <c r="T22" s="1">
        <f t="shared" si="23"/>
        <v>243.05387961291987</v>
      </c>
      <c r="U22" s="1">
        <f t="shared" si="54"/>
        <v>918.92731212169167</v>
      </c>
      <c r="V22" s="1">
        <f t="shared" si="55"/>
        <v>912.48467178528426</v>
      </c>
      <c r="W22" s="11">
        <f t="shared" si="42"/>
        <v>1.519830866653149E-2</v>
      </c>
      <c r="X22" s="11">
        <f t="shared" si="58"/>
        <v>-1.3346373343440576E-2</v>
      </c>
      <c r="Y22" s="11">
        <f t="shared" si="59"/>
        <v>-1.673993181164446E-2</v>
      </c>
      <c r="Z22" s="1">
        <v>9491.5447144670579</v>
      </c>
      <c r="AA22" s="1">
        <v>5634.0484729999989</v>
      </c>
      <c r="AB22" s="1">
        <v>923.65862800000104</v>
      </c>
      <c r="AC22" s="12">
        <f t="shared" si="24"/>
        <v>2.4636134916384531</v>
      </c>
      <c r="AD22" s="12">
        <f t="shared" si="56"/>
        <v>2.8412829323529851</v>
      </c>
      <c r="AE22" s="12">
        <f t="shared" si="57"/>
        <v>1.7017794034614855</v>
      </c>
      <c r="AF22" s="11">
        <f t="shared" si="43"/>
        <v>-1.411771290454511E-2</v>
      </c>
      <c r="AG22" s="11">
        <f t="shared" si="60"/>
        <v>4.3436106470791103E-3</v>
      </c>
      <c r="AH22" s="11">
        <f t="shared" si="61"/>
        <v>2.9864948970290017E-2</v>
      </c>
      <c r="AI22" s="1">
        <f t="shared" si="44"/>
        <v>19604.799112691886</v>
      </c>
      <c r="AJ22" s="1">
        <f t="shared" si="45"/>
        <v>2460.7937107426487</v>
      </c>
      <c r="AK22" s="1">
        <f t="shared" si="46"/>
        <v>779.12646242300366</v>
      </c>
      <c r="AL22" s="14">
        <f t="shared" si="25"/>
        <v>7.6224479111931371</v>
      </c>
      <c r="AM22" s="14">
        <f t="shared" si="26"/>
        <v>0.98335945346391362</v>
      </c>
      <c r="AN22" s="14">
        <f t="shared" si="27"/>
        <v>0.41091569256247462</v>
      </c>
      <c r="AO22" s="11">
        <f t="shared" si="47"/>
        <v>2.0621120954280148E-2</v>
      </c>
      <c r="AP22" s="11">
        <f t="shared" si="28"/>
        <v>2.5977173653231045E-2</v>
      </c>
      <c r="AQ22" s="11">
        <f t="shared" si="29"/>
        <v>2.3564574154817608E-2</v>
      </c>
      <c r="AR22" s="1">
        <f t="shared" si="48"/>
        <v>12522.720493719629</v>
      </c>
      <c r="AS22" s="1">
        <f t="shared" si="49"/>
        <v>1767.9803332996653</v>
      </c>
      <c r="AT22" s="1">
        <f t="shared" si="50"/>
        <v>561.37624208675288</v>
      </c>
      <c r="AU22" s="1">
        <f t="shared" si="51"/>
        <v>2504.544098743926</v>
      </c>
      <c r="AV22" s="1">
        <f t="shared" si="52"/>
        <v>353.59606665993306</v>
      </c>
      <c r="AW22" s="1">
        <f t="shared" si="53"/>
        <v>112.27524841735058</v>
      </c>
      <c r="AX22" s="1">
        <f t="shared" si="30"/>
        <v>11333.759580913693</v>
      </c>
      <c r="AY22" s="1">
        <f t="shared" si="5"/>
        <v>850.90250680214922</v>
      </c>
      <c r="AZ22" s="1">
        <f t="shared" si="6"/>
        <v>285.67311948812511</v>
      </c>
      <c r="BA22" s="1">
        <f t="shared" si="31"/>
        <v>8251.9041504393062</v>
      </c>
      <c r="BB22" s="1">
        <f t="shared" si="32"/>
        <v>11213.807750142341</v>
      </c>
      <c r="BC22" s="1">
        <f t="shared" si="33"/>
        <v>8889.8737075618519</v>
      </c>
      <c r="BD22" s="1">
        <f t="shared" si="34"/>
        <v>0</v>
      </c>
      <c r="BE22" s="2">
        <v>0</v>
      </c>
      <c r="BF22" s="2">
        <v>0</v>
      </c>
      <c r="BG22" s="2">
        <v>0</v>
      </c>
      <c r="BH22" s="2">
        <f t="shared" si="7"/>
        <v>0</v>
      </c>
      <c r="BI22" s="2">
        <f t="shared" si="35"/>
        <v>0</v>
      </c>
      <c r="BJ22" s="2">
        <f t="shared" si="8"/>
        <v>0</v>
      </c>
      <c r="BK22" s="2">
        <f t="shared" si="9"/>
        <v>0</v>
      </c>
      <c r="BL22" s="2">
        <f t="shared" si="10"/>
        <v>0</v>
      </c>
      <c r="BM22" s="2">
        <f t="shared" si="11"/>
        <v>0</v>
      </c>
      <c r="BN22" s="2">
        <f t="shared" si="12"/>
        <v>0</v>
      </c>
      <c r="BO22" s="2">
        <f t="shared" si="36"/>
        <v>0</v>
      </c>
      <c r="BP22" s="2">
        <f t="shared" si="37"/>
        <v>0</v>
      </c>
      <c r="BQ22" s="2">
        <f t="shared" si="38"/>
        <v>0</v>
      </c>
      <c r="BR22" s="11">
        <f t="shared" si="39"/>
        <v>6.1508636266423861E-2</v>
      </c>
      <c r="BS22" s="17">
        <v>0</v>
      </c>
      <c r="BT22" s="17">
        <v>0</v>
      </c>
      <c r="BU22" s="12">
        <f>(BU$3*temperature!$I132+BU$4*temperature!$I132^2+BU$5*temperature!$I132^6)*(K22/K$56)^$BW$1</f>
        <v>1.5684829859823797</v>
      </c>
      <c r="BV22" s="12">
        <f>(BV$3*temperature!$I132+BV$4*temperature!$I132^2+BV$5*temperature!$I132^6)*(L22/L$56)^$BW$1</f>
        <v>0.99574126917849659</v>
      </c>
      <c r="BW22" s="12">
        <f>(BW$3*temperature!$I132+BW$4*temperature!$I132^2+BW$5*temperature!$I132^6)*(M22/M$56)^$BW$1</f>
        <v>0.52451675931274366</v>
      </c>
      <c r="BX22" s="12">
        <f>(BX$3*temperature!$M132+BX$4*temperature!$M132^2+BX$5*temperature!$M132^6)*(K22/K$56)^$BW$1</f>
        <v>1.5684829859823797</v>
      </c>
      <c r="BY22" s="12">
        <f>(BY$3*temperature!$M132+BY$4*temperature!$M132^2+BY$5*temperature!$M132^6)*(L22/L$56)^$BW$1</f>
        <v>0.99574126917849659</v>
      </c>
      <c r="BZ22" s="12">
        <f>(BZ$3*temperature!$M132+BZ$4*temperature!$M132^2+BZ$5*temperature!$M132^6)*(M22/M$56)^$BW$1</f>
        <v>0.52451675931274366</v>
      </c>
      <c r="CA22" s="19">
        <f t="shared" si="13"/>
        <v>0</v>
      </c>
      <c r="CB22" s="19">
        <f t="shared" si="14"/>
        <v>0</v>
      </c>
      <c r="CC22" s="19">
        <f t="shared" si="15"/>
        <v>0</v>
      </c>
      <c r="CD22" s="19">
        <f t="shared" si="16"/>
        <v>0</v>
      </c>
      <c r="CE22" s="19">
        <f t="shared" si="17"/>
        <v>0</v>
      </c>
      <c r="CF22" s="19"/>
      <c r="CG22" s="19"/>
      <c r="CH22" s="19"/>
    </row>
    <row r="23" spans="1:86" x14ac:dyDescent="0.25">
      <c r="A23">
        <v>1977</v>
      </c>
      <c r="B23" s="1">
        <v>890.4188228507594</v>
      </c>
      <c r="C23" s="1">
        <v>1689.0923013485108</v>
      </c>
      <c r="D23" s="1">
        <v>1611.1564088423465</v>
      </c>
      <c r="E23" s="11">
        <f t="shared" si="40"/>
        <v>7.3482904106083602E-3</v>
      </c>
      <c r="F23" s="11">
        <f t="shared" si="18"/>
        <v>1.6168595294302479E-2</v>
      </c>
      <c r="G23" s="11">
        <f t="shared" si="19"/>
        <v>2.4856510640663076E-2</v>
      </c>
      <c r="H23" s="1">
        <v>16473.803658719989</v>
      </c>
      <c r="I23" s="1">
        <v>2258.2228872336773</v>
      </c>
      <c r="J23" s="1">
        <v>627.8830385820047</v>
      </c>
      <c r="K23" s="1">
        <f t="shared" si="20"/>
        <v>18501.185325325401</v>
      </c>
      <c r="L23" s="1">
        <f t="shared" si="1"/>
        <v>1336.9446331800771</v>
      </c>
      <c r="M23" s="1">
        <f t="shared" si="2"/>
        <v>389.70954969738369</v>
      </c>
      <c r="N23" s="11">
        <f t="shared" si="41"/>
        <v>3.1697706905913892E-2</v>
      </c>
      <c r="O23" s="11">
        <f t="shared" si="21"/>
        <v>2.9855040327190441E-2</v>
      </c>
      <c r="P23" s="11">
        <f t="shared" si="22"/>
        <v>2.9990066835982709E-2</v>
      </c>
      <c r="Q23" s="1">
        <v>3945.5544001953444</v>
      </c>
      <c r="R23" s="1">
        <v>2100.5983651915672</v>
      </c>
      <c r="S23" s="1">
        <v>565.41801399999986</v>
      </c>
      <c r="T23" s="1">
        <f t="shared" si="23"/>
        <v>239.50476052364905</v>
      </c>
      <c r="U23" s="1">
        <f t="shared" si="54"/>
        <v>930.19975001883006</v>
      </c>
      <c r="V23" s="1">
        <f t="shared" si="55"/>
        <v>900.51487180944673</v>
      </c>
      <c r="W23" s="11">
        <f t="shared" si="42"/>
        <v>-1.4602190653870806E-2</v>
      </c>
      <c r="X23" s="11">
        <f t="shared" si="58"/>
        <v>1.2266952726774027E-2</v>
      </c>
      <c r="Y23" s="11">
        <f t="shared" si="59"/>
        <v>-1.3117809368149214E-2</v>
      </c>
      <c r="Z23" s="1">
        <v>9684.3957788795997</v>
      </c>
      <c r="AA23" s="1">
        <v>5917.9549470000002</v>
      </c>
      <c r="AB23" s="1">
        <v>1015.6123199999984</v>
      </c>
      <c r="AC23" s="12">
        <f t="shared" si="24"/>
        <v>2.4545082380311687</v>
      </c>
      <c r="AD23" s="12">
        <f t="shared" si="56"/>
        <v>2.8172710428917731</v>
      </c>
      <c r="AE23" s="12">
        <f t="shared" si="57"/>
        <v>1.7962150035071196</v>
      </c>
      <c r="AF23" s="11">
        <f t="shared" si="43"/>
        <v>-3.6958937098646727E-3</v>
      </c>
      <c r="AG23" s="11">
        <f t="shared" si="60"/>
        <v>-8.4510729951581265E-3</v>
      </c>
      <c r="AH23" s="11">
        <f t="shared" si="61"/>
        <v>5.5492268770880981E-2</v>
      </c>
      <c r="AI23" s="1">
        <f t="shared" si="44"/>
        <v>20148.863300166624</v>
      </c>
      <c r="AJ23" s="1">
        <f t="shared" si="45"/>
        <v>2568.3104063283172</v>
      </c>
      <c r="AK23" s="1">
        <f t="shared" si="46"/>
        <v>813.48906459805391</v>
      </c>
      <c r="AL23" s="14">
        <f t="shared" si="25"/>
        <v>7.7796313315375505</v>
      </c>
      <c r="AM23" s="14">
        <f t="shared" si="26"/>
        <v>1.008904352750092</v>
      </c>
      <c r="AN23" s="14">
        <f t="shared" si="27"/>
        <v>0.4205987458712413</v>
      </c>
      <c r="AO23" s="11">
        <f t="shared" si="47"/>
        <v>2.0621120954280148E-2</v>
      </c>
      <c r="AP23" s="11">
        <f t="shared" si="28"/>
        <v>2.5977173653231045E-2</v>
      </c>
      <c r="AQ23" s="11">
        <f t="shared" si="29"/>
        <v>2.3564574154817608E-2</v>
      </c>
      <c r="AR23" s="1">
        <f t="shared" si="48"/>
        <v>12926.608401519468</v>
      </c>
      <c r="AS23" s="1">
        <f t="shared" si="49"/>
        <v>1853.1142854562922</v>
      </c>
      <c r="AT23" s="1">
        <f t="shared" si="50"/>
        <v>591.08301482606362</v>
      </c>
      <c r="AU23" s="1">
        <f t="shared" si="51"/>
        <v>2585.321680303894</v>
      </c>
      <c r="AV23" s="1">
        <f t="shared" si="52"/>
        <v>370.62285709125848</v>
      </c>
      <c r="AW23" s="1">
        <f t="shared" si="53"/>
        <v>118.21660296521273</v>
      </c>
      <c r="AX23" s="1">
        <f t="shared" si="30"/>
        <v>11613.957899168139</v>
      </c>
      <c r="AY23" s="1">
        <f t="shared" si="5"/>
        <v>877.6852675140758</v>
      </c>
      <c r="AZ23" s="1">
        <f t="shared" si="6"/>
        <v>293.49503826299298</v>
      </c>
      <c r="BA23" s="1">
        <f t="shared" si="31"/>
        <v>8334.2871659708962</v>
      </c>
      <c r="BB23" s="1">
        <f t="shared" si="32"/>
        <v>11447.465093134968</v>
      </c>
      <c r="BC23" s="1">
        <f t="shared" si="33"/>
        <v>9154.366335279552</v>
      </c>
      <c r="BD23" s="1">
        <f t="shared" si="34"/>
        <v>0</v>
      </c>
      <c r="BE23" s="2">
        <v>0</v>
      </c>
      <c r="BF23" s="2">
        <v>0</v>
      </c>
      <c r="BG23" s="2">
        <v>0</v>
      </c>
      <c r="BH23" s="2">
        <f t="shared" si="7"/>
        <v>0</v>
      </c>
      <c r="BI23" s="2">
        <f t="shared" si="35"/>
        <v>0</v>
      </c>
      <c r="BJ23" s="2">
        <f t="shared" si="8"/>
        <v>0</v>
      </c>
      <c r="BK23" s="2">
        <f t="shared" si="9"/>
        <v>0</v>
      </c>
      <c r="BL23" s="2">
        <f t="shared" si="10"/>
        <v>0</v>
      </c>
      <c r="BM23" s="2">
        <f t="shared" si="11"/>
        <v>0</v>
      </c>
      <c r="BN23" s="2">
        <f t="shared" si="12"/>
        <v>0</v>
      </c>
      <c r="BO23" s="2">
        <f t="shared" si="36"/>
        <v>0</v>
      </c>
      <c r="BP23" s="2">
        <f t="shared" si="37"/>
        <v>0</v>
      </c>
      <c r="BQ23" s="2">
        <f t="shared" si="38"/>
        <v>0</v>
      </c>
      <c r="BR23" s="11">
        <f t="shared" si="39"/>
        <v>5.2648442643014909E-2</v>
      </c>
      <c r="BS23" s="17">
        <v>0</v>
      </c>
      <c r="BT23" s="17">
        <v>0</v>
      </c>
      <c r="BU23" s="12">
        <f>(BU$3*temperature!$I133+BU$4*temperature!$I133^2+BU$5*temperature!$I133^6)*(K23/K$56)^$BW$1</f>
        <v>1.6000116071387542</v>
      </c>
      <c r="BV23" s="12">
        <f>(BV$3*temperature!$I133+BV$4*temperature!$I133^2+BV$5*temperature!$I133^6)*(L23/L$56)^$BW$1</f>
        <v>1.0153384489258144</v>
      </c>
      <c r="BW23" s="12">
        <f>(BW$3*temperature!$I133+BW$4*temperature!$I133^2+BW$5*temperature!$I133^6)*(M23/M$56)^$BW$1</f>
        <v>0.53384840224287711</v>
      </c>
      <c r="BX23" s="12">
        <f>(BX$3*temperature!$M133+BX$4*temperature!$M133^2+BX$5*temperature!$M133^6)*(K23/K$56)^$BW$1</f>
        <v>1.6000116071387542</v>
      </c>
      <c r="BY23" s="12">
        <f>(BY$3*temperature!$M133+BY$4*temperature!$M133^2+BY$5*temperature!$M133^6)*(L23/L$56)^$BW$1</f>
        <v>1.0153384489258144</v>
      </c>
      <c r="BZ23" s="12">
        <f>(BZ$3*temperature!$M133+BZ$4*temperature!$M133^2+BZ$5*temperature!$M133^6)*(M23/M$56)^$BW$1</f>
        <v>0.53384840224287711</v>
      </c>
      <c r="CA23" s="19">
        <f t="shared" si="13"/>
        <v>0</v>
      </c>
      <c r="CB23" s="19">
        <f t="shared" si="14"/>
        <v>0</v>
      </c>
      <c r="CC23" s="19">
        <f t="shared" si="15"/>
        <v>0</v>
      </c>
      <c r="CD23" s="19">
        <f t="shared" si="16"/>
        <v>0</v>
      </c>
      <c r="CE23" s="19">
        <f t="shared" si="17"/>
        <v>0</v>
      </c>
      <c r="CF23" s="19"/>
      <c r="CG23" s="19"/>
      <c r="CH23" s="19"/>
    </row>
    <row r="24" spans="1:86" x14ac:dyDescent="0.25">
      <c r="A24">
        <v>1978</v>
      </c>
      <c r="B24" s="1">
        <v>896.88262225133417</v>
      </c>
      <c r="C24" s="1">
        <v>1716.1724351060971</v>
      </c>
      <c r="D24" s="1">
        <v>1651.4398251985463</v>
      </c>
      <c r="E24" s="11">
        <f t="shared" si="40"/>
        <v>7.2592798295529892E-3</v>
      </c>
      <c r="F24" s="11">
        <f t="shared" si="18"/>
        <v>1.6032358762138932E-2</v>
      </c>
      <c r="G24" s="11">
        <f t="shared" si="19"/>
        <v>2.5002796832831686E-2</v>
      </c>
      <c r="H24" s="1">
        <v>17162.141937520821</v>
      </c>
      <c r="I24" s="1">
        <v>2331.2152526726527</v>
      </c>
      <c r="J24" s="1">
        <v>660.38016692725114</v>
      </c>
      <c r="K24" s="1">
        <f t="shared" si="20"/>
        <v>19135.326643346936</v>
      </c>
      <c r="L24" s="1">
        <f t="shared" si="1"/>
        <v>1358.3805478897186</v>
      </c>
      <c r="M24" s="1">
        <f t="shared" si="2"/>
        <v>399.88145910666537</v>
      </c>
      <c r="N24" s="11">
        <f t="shared" si="41"/>
        <v>3.4275712981129303E-2</v>
      </c>
      <c r="O24" s="11">
        <f t="shared" si="21"/>
        <v>1.6033509673959889E-2</v>
      </c>
      <c r="P24" s="11">
        <f t="shared" si="22"/>
        <v>2.6101257762814356E-2</v>
      </c>
      <c r="Q24" s="1">
        <v>4066.8441085143877</v>
      </c>
      <c r="R24" s="1">
        <v>2221.7615886869644</v>
      </c>
      <c r="S24" s="1">
        <v>586.23505200000182</v>
      </c>
      <c r="T24" s="1">
        <f t="shared" si="23"/>
        <v>236.96599895979352</v>
      </c>
      <c r="U24" s="1">
        <f t="shared" si="54"/>
        <v>953.04866684438355</v>
      </c>
      <c r="V24" s="1">
        <f t="shared" si="55"/>
        <v>887.72358916796884</v>
      </c>
      <c r="W24" s="11">
        <f t="shared" si="42"/>
        <v>-1.0600046355257464E-2</v>
      </c>
      <c r="X24" s="11">
        <f t="shared" si="58"/>
        <v>2.4563451909217271E-2</v>
      </c>
      <c r="Y24" s="11">
        <f t="shared" si="59"/>
        <v>-1.4204410212321994E-2</v>
      </c>
      <c r="Z24" s="1">
        <v>9963.0713628096637</v>
      </c>
      <c r="AA24" s="1">
        <v>6244.5929719999986</v>
      </c>
      <c r="AB24" s="1">
        <v>1073.8149440000016</v>
      </c>
      <c r="AC24" s="12">
        <f t="shared" si="24"/>
        <v>2.4498286870526638</v>
      </c>
      <c r="AD24" s="12">
        <f t="shared" si="56"/>
        <v>2.81064944312521</v>
      </c>
      <c r="AE24" s="12">
        <f t="shared" si="57"/>
        <v>1.831713986286849</v>
      </c>
      <c r="AF24" s="11">
        <f t="shared" si="43"/>
        <v>-1.9065126390688247E-3</v>
      </c>
      <c r="AG24" s="11">
        <f t="shared" si="60"/>
        <v>-2.3503595024234603E-3</v>
      </c>
      <c r="AH24" s="11">
        <f t="shared" si="61"/>
        <v>1.9763214710052823E-2</v>
      </c>
      <c r="AI24" s="1">
        <f t="shared" si="44"/>
        <v>20719.298650453857</v>
      </c>
      <c r="AJ24" s="1">
        <f t="shared" si="45"/>
        <v>2682.1022227867443</v>
      </c>
      <c r="AK24" s="1">
        <f t="shared" si="46"/>
        <v>850.35676110346128</v>
      </c>
      <c r="AL24" s="14">
        <f t="shared" si="25"/>
        <v>7.9400560502048938</v>
      </c>
      <c r="AM24" s="14">
        <f t="shared" si="26"/>
        <v>1.0351128363209818</v>
      </c>
      <c r="AN24" s="14">
        <f t="shared" si="27"/>
        <v>0.43050997620774745</v>
      </c>
      <c r="AO24" s="11">
        <f t="shared" si="47"/>
        <v>2.0621120954280148E-2</v>
      </c>
      <c r="AP24" s="11">
        <f t="shared" si="28"/>
        <v>2.5977173653231045E-2</v>
      </c>
      <c r="AQ24" s="11">
        <f t="shared" si="29"/>
        <v>2.3564574154817608E-2</v>
      </c>
      <c r="AR24" s="1">
        <f t="shared" si="48"/>
        <v>13344.031722777712</v>
      </c>
      <c r="AS24" s="1">
        <f t="shared" si="49"/>
        <v>1942.3679221830037</v>
      </c>
      <c r="AT24" s="1">
        <f t="shared" si="50"/>
        <v>622.57783732422467</v>
      </c>
      <c r="AU24" s="1">
        <f t="shared" si="51"/>
        <v>2668.8063445555426</v>
      </c>
      <c r="AV24" s="1">
        <f t="shared" si="52"/>
        <v>388.47358443660073</v>
      </c>
      <c r="AW24" s="1">
        <f t="shared" si="53"/>
        <v>124.51556746484493</v>
      </c>
      <c r="AX24" s="1">
        <f t="shared" si="30"/>
        <v>11902.589160915466</v>
      </c>
      <c r="AY24" s="1">
        <f t="shared" si="5"/>
        <v>905.44184602891505</v>
      </c>
      <c r="AZ24" s="1">
        <f t="shared" si="6"/>
        <v>301.59274486401569</v>
      </c>
      <c r="BA24" s="1">
        <f t="shared" si="31"/>
        <v>8416.8050422860342</v>
      </c>
      <c r="BB24" s="1">
        <f t="shared" si="32"/>
        <v>11684.427968746882</v>
      </c>
      <c r="BC24" s="1">
        <f t="shared" si="33"/>
        <v>9428.198081344417</v>
      </c>
      <c r="BD24" s="1">
        <f t="shared" si="34"/>
        <v>0</v>
      </c>
      <c r="BE24" s="2">
        <v>0</v>
      </c>
      <c r="BF24" s="2">
        <v>0</v>
      </c>
      <c r="BG24" s="2">
        <v>0</v>
      </c>
      <c r="BH24" s="2">
        <f t="shared" si="7"/>
        <v>0</v>
      </c>
      <c r="BI24" s="2">
        <f t="shared" si="35"/>
        <v>0</v>
      </c>
      <c r="BJ24" s="2">
        <f t="shared" si="8"/>
        <v>0</v>
      </c>
      <c r="BK24" s="2">
        <f t="shared" si="9"/>
        <v>0</v>
      </c>
      <c r="BL24" s="2">
        <f t="shared" si="10"/>
        <v>0</v>
      </c>
      <c r="BM24" s="2">
        <f t="shared" si="11"/>
        <v>0</v>
      </c>
      <c r="BN24" s="2">
        <f t="shared" si="12"/>
        <v>0</v>
      </c>
      <c r="BO24" s="2">
        <f t="shared" si="36"/>
        <v>0</v>
      </c>
      <c r="BP24" s="2">
        <f t="shared" si="37"/>
        <v>0</v>
      </c>
      <c r="BQ24" s="2">
        <f t="shared" si="38"/>
        <v>0</v>
      </c>
      <c r="BR24" s="11">
        <f t="shared" si="39"/>
        <v>5.298173514030588E-2</v>
      </c>
      <c r="BS24" s="17">
        <v>0</v>
      </c>
      <c r="BT24" s="17">
        <v>0</v>
      </c>
      <c r="BU24" s="12">
        <f>(BU$3*temperature!$I134+BU$4*temperature!$I134^2+BU$5*temperature!$I134^6)*(K24/K$56)^$BW$1</f>
        <v>1.6311027894411239</v>
      </c>
      <c r="BV24" s="12">
        <f>(BV$3*temperature!$I134+BV$4*temperature!$I134^2+BV$5*temperature!$I134^6)*(L24/L$56)^$BW$1</f>
        <v>1.0387517548700318</v>
      </c>
      <c r="BW24" s="12">
        <f>(BW$3*temperature!$I134+BW$4*temperature!$I134^2+BW$5*temperature!$I134^6)*(M24/M$56)^$BW$1</f>
        <v>0.54377607041486242</v>
      </c>
      <c r="BX24" s="12">
        <f>(BX$3*temperature!$M134+BX$4*temperature!$M134^2+BX$5*temperature!$M134^6)*(K24/K$56)^$BW$1</f>
        <v>1.6311027894411239</v>
      </c>
      <c r="BY24" s="12">
        <f>(BY$3*temperature!$M134+BY$4*temperature!$M134^2+BY$5*temperature!$M134^6)*(L24/L$56)^$BW$1</f>
        <v>1.0387517548700318</v>
      </c>
      <c r="BZ24" s="12">
        <f>(BZ$3*temperature!$M134+BZ$4*temperature!$M134^2+BZ$5*temperature!$M134^6)*(M24/M$56)^$BW$1</f>
        <v>0.54377607041486242</v>
      </c>
      <c r="CA24" s="19">
        <f t="shared" si="13"/>
        <v>0</v>
      </c>
      <c r="CB24" s="19">
        <f t="shared" si="14"/>
        <v>0</v>
      </c>
      <c r="CC24" s="19">
        <f t="shared" si="15"/>
        <v>0</v>
      </c>
      <c r="CD24" s="19">
        <f t="shared" si="16"/>
        <v>0</v>
      </c>
      <c r="CE24" s="19">
        <f t="shared" si="17"/>
        <v>0</v>
      </c>
      <c r="CF24" s="19"/>
      <c r="CG24" s="19"/>
      <c r="CH24" s="19"/>
    </row>
    <row r="25" spans="1:86" x14ac:dyDescent="0.25">
      <c r="A25">
        <v>1979</v>
      </c>
      <c r="B25" s="1">
        <v>903.31417676503577</v>
      </c>
      <c r="C25" s="1">
        <v>1743.8147918631214</v>
      </c>
      <c r="D25" s="1">
        <v>1692.845732815879</v>
      </c>
      <c r="E25" s="11">
        <f t="shared" si="40"/>
        <v>7.1710102906858975E-3</v>
      </c>
      <c r="F25" s="11">
        <f t="shared" si="18"/>
        <v>1.6106980972057983E-2</v>
      </c>
      <c r="G25" s="11">
        <f t="shared" si="19"/>
        <v>2.5072610570206377E-2</v>
      </c>
      <c r="H25" s="1">
        <v>17824.495256144404</v>
      </c>
      <c r="I25" s="1">
        <v>2451.1983105057357</v>
      </c>
      <c r="J25" s="1">
        <v>680.46841539270599</v>
      </c>
      <c r="K25" s="1">
        <f t="shared" si="20"/>
        <v>19732.332022041093</v>
      </c>
      <c r="L25" s="1">
        <f t="shared" si="1"/>
        <v>1405.6528949882536</v>
      </c>
      <c r="M25" s="1">
        <f t="shared" si="2"/>
        <v>401.96717409141297</v>
      </c>
      <c r="N25" s="11">
        <f t="shared" si="41"/>
        <v>3.1199121385352857E-2</v>
      </c>
      <c r="O25" s="11">
        <f t="shared" si="21"/>
        <v>3.4800518287731563E-2</v>
      </c>
      <c r="P25" s="11">
        <f t="shared" si="22"/>
        <v>5.2158331856821949E-3</v>
      </c>
      <c r="Q25" s="1">
        <v>4162.5937119474347</v>
      </c>
      <c r="R25" s="1">
        <v>2298.1921282603412</v>
      </c>
      <c r="S25" s="1">
        <v>614.24516500000072</v>
      </c>
      <c r="T25" s="1">
        <f t="shared" si="23"/>
        <v>233.53220678226603</v>
      </c>
      <c r="U25" s="1">
        <f t="shared" si="54"/>
        <v>937.57902753538292</v>
      </c>
      <c r="V25" s="1">
        <f t="shared" si="55"/>
        <v>902.67990564339846</v>
      </c>
      <c r="W25" s="11">
        <f t="shared" si="42"/>
        <v>-1.449065348024936E-2</v>
      </c>
      <c r="X25" s="11">
        <f t="shared" si="58"/>
        <v>-1.6231741197668126E-2</v>
      </c>
      <c r="Y25" s="11">
        <f t="shared" si="59"/>
        <v>1.6847943051110814E-2</v>
      </c>
      <c r="Z25" s="1">
        <v>10196.85018926018</v>
      </c>
      <c r="AA25" s="1">
        <v>6396.5277829999986</v>
      </c>
      <c r="AB25" s="1">
        <v>1136.6636570000019</v>
      </c>
      <c r="AC25" s="12">
        <f t="shared" si="24"/>
        <v>2.4496385895153021</v>
      </c>
      <c r="AD25" s="12">
        <f t="shared" si="56"/>
        <v>2.7832867863149318</v>
      </c>
      <c r="AE25" s="12">
        <f t="shared" si="57"/>
        <v>1.8505048501277181</v>
      </c>
      <c r="AF25" s="11">
        <f t="shared" si="43"/>
        <v>-7.7596257389900281E-5</v>
      </c>
      <c r="AG25" s="11">
        <f t="shared" si="60"/>
        <v>-9.73535026831851E-3</v>
      </c>
      <c r="AH25" s="11">
        <f t="shared" si="61"/>
        <v>1.0258623333963213E-2</v>
      </c>
      <c r="AI25" s="1">
        <f t="shared" si="44"/>
        <v>21316.175129964013</v>
      </c>
      <c r="AJ25" s="1">
        <f t="shared" si="45"/>
        <v>2802.3655849446704</v>
      </c>
      <c r="AK25" s="1">
        <f t="shared" si="46"/>
        <v>889.8366524579601</v>
      </c>
      <c r="AL25" s="14">
        <f t="shared" si="25"/>
        <v>8.1037889063999327</v>
      </c>
      <c r="AM25" s="14">
        <f t="shared" si="26"/>
        <v>1.0620021422207806</v>
      </c>
      <c r="AN25" s="14">
        <f t="shared" si="27"/>
        <v>0.44065476046648366</v>
      </c>
      <c r="AO25" s="11">
        <f t="shared" si="47"/>
        <v>2.0621120954280148E-2</v>
      </c>
      <c r="AP25" s="11">
        <f t="shared" si="28"/>
        <v>2.5977173653231045E-2</v>
      </c>
      <c r="AQ25" s="11">
        <f t="shared" si="29"/>
        <v>2.3564574154817608E-2</v>
      </c>
      <c r="AR25" s="1">
        <f t="shared" si="48"/>
        <v>13775.299073981647</v>
      </c>
      <c r="AS25" s="1">
        <f t="shared" si="49"/>
        <v>2036.2478405779661</v>
      </c>
      <c r="AT25" s="1">
        <f t="shared" si="50"/>
        <v>655.92537283621471</v>
      </c>
      <c r="AU25" s="1">
        <f t="shared" si="51"/>
        <v>2755.0598147963296</v>
      </c>
      <c r="AV25" s="1">
        <f t="shared" si="52"/>
        <v>407.24956811559326</v>
      </c>
      <c r="AW25" s="1">
        <f t="shared" si="53"/>
        <v>131.18507456724294</v>
      </c>
      <c r="AX25" s="1">
        <f t="shared" si="30"/>
        <v>12199.785570344071</v>
      </c>
      <c r="AY25" s="1">
        <f t="shared" si="5"/>
        <v>934.15784753260596</v>
      </c>
      <c r="AZ25" s="1">
        <f t="shared" si="6"/>
        <v>309.97526124020698</v>
      </c>
      <c r="BA25" s="1">
        <f t="shared" si="31"/>
        <v>8499.4399536325072</v>
      </c>
      <c r="BB25" s="1">
        <f t="shared" si="32"/>
        <v>11927.074864243787</v>
      </c>
      <c r="BC25" s="1">
        <f t="shared" si="33"/>
        <v>9710.9968361482097</v>
      </c>
      <c r="BD25" s="1">
        <f t="shared" si="34"/>
        <v>0</v>
      </c>
      <c r="BE25" s="2">
        <v>0</v>
      </c>
      <c r="BF25" s="2">
        <v>0</v>
      </c>
      <c r="BG25" s="2">
        <v>0</v>
      </c>
      <c r="BH25" s="2">
        <f t="shared" si="7"/>
        <v>0</v>
      </c>
      <c r="BI25" s="2">
        <f t="shared" si="35"/>
        <v>0</v>
      </c>
      <c r="BJ25" s="2">
        <f t="shared" si="8"/>
        <v>0</v>
      </c>
      <c r="BK25" s="2">
        <f t="shared" si="9"/>
        <v>0</v>
      </c>
      <c r="BL25" s="2">
        <f t="shared" si="10"/>
        <v>0</v>
      </c>
      <c r="BM25" s="2">
        <f t="shared" si="11"/>
        <v>0</v>
      </c>
      <c r="BN25" s="2">
        <f t="shared" si="12"/>
        <v>0</v>
      </c>
      <c r="BO25" s="2">
        <f t="shared" si="36"/>
        <v>0</v>
      </c>
      <c r="BP25" s="2">
        <f t="shared" si="37"/>
        <v>0</v>
      </c>
      <c r="BQ25" s="2">
        <f t="shared" si="38"/>
        <v>0</v>
      </c>
      <c r="BR25" s="11">
        <f t="shared" si="39"/>
        <v>5.1730956327600025E-2</v>
      </c>
      <c r="BS25" s="17">
        <v>0</v>
      </c>
      <c r="BT25" s="17">
        <v>0</v>
      </c>
      <c r="BU25" s="12">
        <f>(BU$3*temperature!$I135+BU$4*temperature!$I135^2+BU$5*temperature!$I135^6)*(K25/K$56)^$BW$1</f>
        <v>1.6638538654274697</v>
      </c>
      <c r="BV25" s="12">
        <f>(BV$3*temperature!$I135+BV$4*temperature!$I135^2+BV$5*temperature!$I135^6)*(L25/L$56)^$BW$1</f>
        <v>1.0576980740814483</v>
      </c>
      <c r="BW25" s="12">
        <f>(BW$3*temperature!$I135+BW$4*temperature!$I135^2+BW$5*temperature!$I135^6)*(M25/M$56)^$BW$1</f>
        <v>0.55661448657732959</v>
      </c>
      <c r="BX25" s="12">
        <f>(BX$3*temperature!$M135+BX$4*temperature!$M135^2+BX$5*temperature!$M135^6)*(K25/K$56)^$BW$1</f>
        <v>1.6638538654274697</v>
      </c>
      <c r="BY25" s="12">
        <f>(BY$3*temperature!$M135+BY$4*temperature!$M135^2+BY$5*temperature!$M135^6)*(L25/L$56)^$BW$1</f>
        <v>1.0576980740814483</v>
      </c>
      <c r="BZ25" s="12">
        <f>(BZ$3*temperature!$M135+BZ$4*temperature!$M135^2+BZ$5*temperature!$M135^6)*(M25/M$56)^$BW$1</f>
        <v>0.55661448657732959</v>
      </c>
      <c r="CA25" s="19">
        <f t="shared" si="13"/>
        <v>0</v>
      </c>
      <c r="CB25" s="19">
        <f t="shared" si="14"/>
        <v>0</v>
      </c>
      <c r="CC25" s="19">
        <f t="shared" si="15"/>
        <v>0</v>
      </c>
      <c r="CD25" s="19">
        <f t="shared" si="16"/>
        <v>0</v>
      </c>
      <c r="CE25" s="19">
        <f t="shared" si="17"/>
        <v>0</v>
      </c>
      <c r="CF25" s="19"/>
      <c r="CG25" s="19"/>
      <c r="CH25" s="19"/>
    </row>
    <row r="26" spans="1:86" x14ac:dyDescent="0.25">
      <c r="A26">
        <v>1980</v>
      </c>
      <c r="B26" s="1">
        <v>909.58314605023929</v>
      </c>
      <c r="C26" s="1">
        <v>1771.1376542472055</v>
      </c>
      <c r="D26" s="1">
        <v>1735.2726914999992</v>
      </c>
      <c r="E26" s="11">
        <f t="shared" si="40"/>
        <v>6.9399655695143725E-3</v>
      </c>
      <c r="F26" s="11">
        <f t="shared" si="18"/>
        <v>1.5668442836691332E-2</v>
      </c>
      <c r="G26" s="11">
        <f t="shared" si="19"/>
        <v>2.5062507387219046E-2</v>
      </c>
      <c r="H26" s="1">
        <v>18304.771367773254</v>
      </c>
      <c r="I26" s="1">
        <v>2567.816844563456</v>
      </c>
      <c r="J26" s="1">
        <v>723.71836737436615</v>
      </c>
      <c r="K26" s="1">
        <f t="shared" si="20"/>
        <v>20124.351959751704</v>
      </c>
      <c r="L26" s="1">
        <f t="shared" si="1"/>
        <v>1449.8121240919959</v>
      </c>
      <c r="M26" s="1">
        <f t="shared" si="2"/>
        <v>417.06319180806776</v>
      </c>
      <c r="N26" s="11">
        <f t="shared" si="41"/>
        <v>1.9866883309723526E-2</v>
      </c>
      <c r="O26" s="11">
        <f t="shared" si="21"/>
        <v>3.1415457728710017E-2</v>
      </c>
      <c r="P26" s="11">
        <f t="shared" si="22"/>
        <v>3.7555349515236092E-2</v>
      </c>
      <c r="Q26" s="1">
        <v>4055.536150077508</v>
      </c>
      <c r="R26" s="1">
        <v>2318.4122303689601</v>
      </c>
      <c r="S26" s="1">
        <v>637.55582599999889</v>
      </c>
      <c r="T26" s="1">
        <f t="shared" si="23"/>
        <v>221.55623080971907</v>
      </c>
      <c r="U26" s="1">
        <f t="shared" si="54"/>
        <v>902.87289581321522</v>
      </c>
      <c r="V26" s="1">
        <f t="shared" si="55"/>
        <v>880.94465297742408</v>
      </c>
      <c r="W26" s="11">
        <f t="shared" si="42"/>
        <v>-5.1281902986994754E-2</v>
      </c>
      <c r="X26" s="11">
        <f t="shared" si="58"/>
        <v>-3.7016753471331154E-2</v>
      </c>
      <c r="Y26" s="11">
        <f t="shared" si="59"/>
        <v>-2.4078582596210873E-2</v>
      </c>
      <c r="Z26" s="1">
        <v>9918.9793807804017</v>
      </c>
      <c r="AA26" s="1">
        <v>6533.856933</v>
      </c>
      <c r="AB26" s="1">
        <v>1193.3664780000026</v>
      </c>
      <c r="AC26" s="12">
        <f t="shared" si="24"/>
        <v>2.4457874406053151</v>
      </c>
      <c r="AD26" s="12">
        <f t="shared" si="56"/>
        <v>2.8182464047647726</v>
      </c>
      <c r="AE26" s="12">
        <f t="shared" si="57"/>
        <v>1.871783504022132</v>
      </c>
      <c r="AF26" s="11">
        <f t="shared" si="43"/>
        <v>-1.5721294261408225E-3</v>
      </c>
      <c r="AG26" s="11">
        <f t="shared" si="60"/>
        <v>1.2560552014162951E-2</v>
      </c>
      <c r="AH26" s="11">
        <f t="shared" si="61"/>
        <v>1.1498837137846607E-2</v>
      </c>
      <c r="AI26" s="1">
        <f t="shared" si="44"/>
        <v>21939.617431763942</v>
      </c>
      <c r="AJ26" s="1">
        <f t="shared" si="45"/>
        <v>2929.3785945657969</v>
      </c>
      <c r="AK26" s="1">
        <f t="shared" si="46"/>
        <v>932.03806177940703</v>
      </c>
      <c r="AL26" s="14">
        <f t="shared" si="25"/>
        <v>8.2708981176267589</v>
      </c>
      <c r="AM26" s="14">
        <f t="shared" si="26"/>
        <v>1.0895899562893532</v>
      </c>
      <c r="AN26" s="14">
        <f t="shared" si="27"/>
        <v>0.45103860224616948</v>
      </c>
      <c r="AO26" s="11">
        <f t="shared" si="47"/>
        <v>2.0621120954280148E-2</v>
      </c>
      <c r="AP26" s="11">
        <f t="shared" si="28"/>
        <v>2.5977173653231045E-2</v>
      </c>
      <c r="AQ26" s="11">
        <f t="shared" si="29"/>
        <v>2.3564574154817608E-2</v>
      </c>
      <c r="AR26" s="1">
        <f t="shared" si="48"/>
        <v>14219.109702597792</v>
      </c>
      <c r="AS26" s="1">
        <f t="shared" si="49"/>
        <v>2134.1259420488577</v>
      </c>
      <c r="AT26" s="1">
        <f t="shared" si="50"/>
        <v>691.18551481508996</v>
      </c>
      <c r="AU26" s="1">
        <f t="shared" si="51"/>
        <v>2843.8219405195587</v>
      </c>
      <c r="AV26" s="1">
        <f t="shared" si="52"/>
        <v>426.82518840977156</v>
      </c>
      <c r="AW26" s="1">
        <f t="shared" si="53"/>
        <v>138.237102963018</v>
      </c>
      <c r="AX26" s="1">
        <f t="shared" si="30"/>
        <v>12506.045006961838</v>
      </c>
      <c r="AY26" s="1">
        <f t="shared" si="5"/>
        <v>963.95712074945845</v>
      </c>
      <c r="AZ26" s="1">
        <f t="shared" si="6"/>
        <v>318.65217182326199</v>
      </c>
      <c r="BA26" s="1">
        <f t="shared" si="31"/>
        <v>8580.9777537492519</v>
      </c>
      <c r="BB26" s="1">
        <f t="shared" si="32"/>
        <v>12169.569734725135</v>
      </c>
      <c r="BC26" s="1">
        <f t="shared" si="33"/>
        <v>10002.28555956844</v>
      </c>
      <c r="BD26" s="1">
        <f t="shared" si="34"/>
        <v>0</v>
      </c>
      <c r="BE26" s="2">
        <v>0</v>
      </c>
      <c r="BF26" s="2">
        <v>0</v>
      </c>
      <c r="BG26" s="2">
        <v>0</v>
      </c>
      <c r="BH26" s="2">
        <f t="shared" si="7"/>
        <v>0</v>
      </c>
      <c r="BI26" s="2">
        <f t="shared" si="35"/>
        <v>0</v>
      </c>
      <c r="BJ26" s="2">
        <f t="shared" si="8"/>
        <v>0</v>
      </c>
      <c r="BK26" s="2">
        <f t="shared" si="9"/>
        <v>0</v>
      </c>
      <c r="BL26" s="2">
        <f t="shared" si="10"/>
        <v>0</v>
      </c>
      <c r="BM26" s="2">
        <f t="shared" si="11"/>
        <v>0</v>
      </c>
      <c r="BN26" s="2">
        <f t="shared" si="12"/>
        <v>0</v>
      </c>
      <c r="BO26" s="2">
        <f t="shared" si="36"/>
        <v>0</v>
      </c>
      <c r="BP26" s="2">
        <f t="shared" si="37"/>
        <v>0</v>
      </c>
      <c r="BQ26" s="2">
        <f t="shared" si="38"/>
        <v>0</v>
      </c>
      <c r="BR26" s="11">
        <f t="shared" si="39"/>
        <v>4.2806571653571907E-2</v>
      </c>
      <c r="BS26" s="17">
        <v>0</v>
      </c>
      <c r="BT26" s="17">
        <v>0</v>
      </c>
      <c r="BU26" s="12">
        <f>(BU$3*temperature!$I136+BU$4*temperature!$I136^2+BU$5*temperature!$I136^6)*(K26/K$56)^$BW$1</f>
        <v>1.7018432228851279</v>
      </c>
      <c r="BV26" s="12">
        <f>(BV$3*temperature!$I136+BV$4*temperature!$I136^2+BV$5*temperature!$I136^6)*(L26/L$56)^$BW$1</f>
        <v>1.0777562718124944</v>
      </c>
      <c r="BW26" s="12">
        <f>(BW$3*temperature!$I136+BW$4*temperature!$I136^2+BW$5*temperature!$I136^6)*(M26/M$56)^$BW$1</f>
        <v>0.56515010733421722</v>
      </c>
      <c r="BX26" s="12">
        <f>(BX$3*temperature!$M136+BX$4*temperature!$M136^2+BX$5*temperature!$M136^6)*(K26/K$56)^$BW$1</f>
        <v>1.7018432228851279</v>
      </c>
      <c r="BY26" s="12">
        <f>(BY$3*temperature!$M136+BY$4*temperature!$M136^2+BY$5*temperature!$M136^6)*(L26/L$56)^$BW$1</f>
        <v>1.0777562718124944</v>
      </c>
      <c r="BZ26" s="12">
        <f>(BZ$3*temperature!$M136+BZ$4*temperature!$M136^2+BZ$5*temperature!$M136^6)*(M26/M$56)^$BW$1</f>
        <v>0.56515010733421722</v>
      </c>
      <c r="CA26" s="19">
        <f t="shared" si="13"/>
        <v>0</v>
      </c>
      <c r="CB26" s="19">
        <f t="shared" si="14"/>
        <v>0</v>
      </c>
      <c r="CC26" s="19">
        <f t="shared" si="15"/>
        <v>0</v>
      </c>
      <c r="CD26" s="19">
        <f t="shared" si="16"/>
        <v>0</v>
      </c>
      <c r="CE26" s="19">
        <f t="shared" si="17"/>
        <v>0</v>
      </c>
      <c r="CF26" s="19"/>
      <c r="CG26" s="19"/>
      <c r="CH26" s="19"/>
    </row>
    <row r="27" spans="1:86" x14ac:dyDescent="0.25">
      <c r="A27">
        <v>1981</v>
      </c>
      <c r="B27" s="1">
        <v>915.87460548077411</v>
      </c>
      <c r="C27" s="1">
        <v>1799.1535041360673</v>
      </c>
      <c r="D27" s="1">
        <v>1778.6064313142044</v>
      </c>
      <c r="E27" s="11">
        <f t="shared" si="40"/>
        <v>6.9168601659503892E-3</v>
      </c>
      <c r="F27" s="11">
        <f t="shared" si="18"/>
        <v>1.5817996879959884E-2</v>
      </c>
      <c r="G27" s="11">
        <f t="shared" si="19"/>
        <v>2.4972293995329853E-2</v>
      </c>
      <c r="H27" s="1">
        <v>18585.782838008105</v>
      </c>
      <c r="I27" s="1">
        <v>2617.053973761886</v>
      </c>
      <c r="J27" s="1">
        <v>761.04401569973516</v>
      </c>
      <c r="K27" s="1">
        <f t="shared" si="20"/>
        <v>20292.933909060386</v>
      </c>
      <c r="L27" s="1">
        <f t="shared" si="1"/>
        <v>1454.6029384071733</v>
      </c>
      <c r="M27" s="1">
        <f t="shared" si="2"/>
        <v>427.88781278464347</v>
      </c>
      <c r="N27" s="11">
        <f t="shared" si="41"/>
        <v>8.3770125689435204E-3</v>
      </c>
      <c r="O27" s="11">
        <f t="shared" si="21"/>
        <v>3.3044380272222451E-3</v>
      </c>
      <c r="P27" s="11">
        <f t="shared" si="22"/>
        <v>2.5954390579634667E-2</v>
      </c>
      <c r="Q27" s="1">
        <v>3946.9596667375117</v>
      </c>
      <c r="R27" s="1">
        <v>2355.1102514803902</v>
      </c>
      <c r="S27" s="1">
        <v>671.01365500000111</v>
      </c>
      <c r="T27" s="1">
        <f t="shared" si="23"/>
        <v>212.36445626954927</v>
      </c>
      <c r="U27" s="1">
        <f t="shared" si="54"/>
        <v>899.9089338975441</v>
      </c>
      <c r="V27" s="1">
        <f t="shared" si="55"/>
        <v>881.70150629598425</v>
      </c>
      <c r="W27" s="11">
        <f t="shared" si="42"/>
        <v>-4.1487321329563676E-2</v>
      </c>
      <c r="X27" s="11">
        <f t="shared" si="58"/>
        <v>-3.2828119322393379E-3</v>
      </c>
      <c r="Y27" s="11">
        <f t="shared" si="59"/>
        <v>8.5913833065687228E-4</v>
      </c>
      <c r="Z27" s="1">
        <v>9531.5916334437134</v>
      </c>
      <c r="AA27" s="1">
        <v>6441.6575519999997</v>
      </c>
      <c r="AB27" s="1">
        <v>1231.3235949999989</v>
      </c>
      <c r="AC27" s="12">
        <f t="shared" si="24"/>
        <v>2.4149199480729333</v>
      </c>
      <c r="AD27" s="12">
        <f t="shared" si="56"/>
        <v>2.735183012324311</v>
      </c>
      <c r="AE27" s="12">
        <f t="shared" si="57"/>
        <v>1.8350201755581217</v>
      </c>
      <c r="AF27" s="11">
        <f t="shared" si="43"/>
        <v>-1.2620676686745269E-2</v>
      </c>
      <c r="AG27" s="11">
        <f t="shared" si="60"/>
        <v>-2.9473431528211025E-2</v>
      </c>
      <c r="AH27" s="11">
        <f t="shared" si="61"/>
        <v>-1.9640801612479497E-2</v>
      </c>
      <c r="AI27" s="1">
        <f t="shared" si="44"/>
        <v>22589.477629107107</v>
      </c>
      <c r="AJ27" s="1">
        <f t="shared" si="45"/>
        <v>3063.265923518989</v>
      </c>
      <c r="AK27" s="1">
        <f t="shared" si="46"/>
        <v>977.0713585644844</v>
      </c>
      <c r="AL27" s="14">
        <f t="shared" si="25"/>
        <v>8.4414533081108676</v>
      </c>
      <c r="AM27" s="14">
        <f t="shared" si="26"/>
        <v>1.1178944237946982</v>
      </c>
      <c r="AN27" s="14">
        <f t="shared" si="27"/>
        <v>0.4616671348354846</v>
      </c>
      <c r="AO27" s="11">
        <f t="shared" si="47"/>
        <v>2.0621120954280148E-2</v>
      </c>
      <c r="AP27" s="11">
        <f t="shared" si="28"/>
        <v>2.5977173653231045E-2</v>
      </c>
      <c r="AQ27" s="11">
        <f t="shared" si="29"/>
        <v>2.3564574154817608E-2</v>
      </c>
      <c r="AR27" s="1">
        <f t="shared" si="48"/>
        <v>14678.013210257626</v>
      </c>
      <c r="AS27" s="1">
        <f t="shared" si="49"/>
        <v>2237.1355800170063</v>
      </c>
      <c r="AT27" s="1">
        <f t="shared" si="50"/>
        <v>728.41369484042536</v>
      </c>
      <c r="AU27" s="1">
        <f t="shared" si="51"/>
        <v>2935.6026420515254</v>
      </c>
      <c r="AV27" s="1">
        <f t="shared" si="52"/>
        <v>447.4271160034013</v>
      </c>
      <c r="AW27" s="1">
        <f t="shared" si="53"/>
        <v>145.68273896808509</v>
      </c>
      <c r="AX27" s="1">
        <f t="shared" si="30"/>
        <v>12820.980621077606</v>
      </c>
      <c r="AY27" s="1">
        <f t="shared" si="5"/>
        <v>994.75028667606784</v>
      </c>
      <c r="AZ27" s="1">
        <f t="shared" si="6"/>
        <v>327.63344695755029</v>
      </c>
      <c r="BA27" s="1">
        <f t="shared" si="31"/>
        <v>8663.1097221816781</v>
      </c>
      <c r="BB27" s="1">
        <f t="shared" si="32"/>
        <v>12418.642196786283</v>
      </c>
      <c r="BC27" s="1">
        <f t="shared" si="33"/>
        <v>10301.502485677411</v>
      </c>
      <c r="BD27" s="1">
        <f t="shared" si="34"/>
        <v>0</v>
      </c>
      <c r="BE27" s="2">
        <v>0</v>
      </c>
      <c r="BF27" s="2">
        <v>0</v>
      </c>
      <c r="BG27" s="2">
        <v>0</v>
      </c>
      <c r="BH27" s="2">
        <f t="shared" si="7"/>
        <v>0</v>
      </c>
      <c r="BI27" s="2">
        <f t="shared" si="35"/>
        <v>0</v>
      </c>
      <c r="BJ27" s="2">
        <f t="shared" si="8"/>
        <v>0</v>
      </c>
      <c r="BK27" s="2">
        <f t="shared" si="9"/>
        <v>0</v>
      </c>
      <c r="BL27" s="2">
        <f t="shared" si="10"/>
        <v>0</v>
      </c>
      <c r="BM27" s="2">
        <f t="shared" si="11"/>
        <v>0</v>
      </c>
      <c r="BN27" s="2">
        <f t="shared" si="12"/>
        <v>0</v>
      </c>
      <c r="BO27" s="2">
        <f t="shared" si="36"/>
        <v>0</v>
      </c>
      <c r="BP27" s="2">
        <f t="shared" si="37"/>
        <v>0</v>
      </c>
      <c r="BQ27" s="2">
        <f t="shared" si="38"/>
        <v>0</v>
      </c>
      <c r="BR27" s="11">
        <f t="shared" si="39"/>
        <v>2.9448153818693784E-2</v>
      </c>
      <c r="BS27" s="17">
        <v>0</v>
      </c>
      <c r="BT27" s="17">
        <v>0</v>
      </c>
      <c r="BU27" s="12">
        <f>(BU$3*temperature!$I137+BU$4*temperature!$I137^2+BU$5*temperature!$I137^6)*(K27/K$56)^$BW$1</f>
        <v>1.7452906990564641</v>
      </c>
      <c r="BV27" s="12">
        <f>(BV$3*temperature!$I137+BV$4*temperature!$I137^2+BV$5*temperature!$I137^6)*(L27/L$56)^$BW$1</f>
        <v>1.1055460848147816</v>
      </c>
      <c r="BW27" s="12">
        <f>(BW$3*temperature!$I137+BW$4*temperature!$I137^2+BW$5*temperature!$I137^6)*(M27/M$56)^$BW$1</f>
        <v>0.57524507838846939</v>
      </c>
      <c r="BX27" s="12">
        <f>(BX$3*temperature!$M137+BX$4*temperature!$M137^2+BX$5*temperature!$M137^6)*(K27/K$56)^$BW$1</f>
        <v>1.7452906990564641</v>
      </c>
      <c r="BY27" s="12">
        <f>(BY$3*temperature!$M137+BY$4*temperature!$M137^2+BY$5*temperature!$M137^6)*(L27/L$56)^$BW$1</f>
        <v>1.1055460848147816</v>
      </c>
      <c r="BZ27" s="12">
        <f>(BZ$3*temperature!$M137+BZ$4*temperature!$M137^2+BZ$5*temperature!$M137^6)*(M27/M$56)^$BW$1</f>
        <v>0.57524507838846939</v>
      </c>
      <c r="CA27" s="19">
        <f t="shared" si="13"/>
        <v>0</v>
      </c>
      <c r="CB27" s="19">
        <f t="shared" si="14"/>
        <v>0</v>
      </c>
      <c r="CC27" s="19">
        <f t="shared" si="15"/>
        <v>0</v>
      </c>
      <c r="CD27" s="19">
        <f t="shared" si="16"/>
        <v>0</v>
      </c>
      <c r="CE27" s="19">
        <f t="shared" si="17"/>
        <v>0</v>
      </c>
      <c r="CF27" s="19"/>
      <c r="CG27" s="19"/>
      <c r="CH27" s="19"/>
    </row>
    <row r="28" spans="1:86" x14ac:dyDescent="0.25">
      <c r="A28">
        <v>1982</v>
      </c>
      <c r="B28" s="1">
        <v>921.55163861389883</v>
      </c>
      <c r="C28" s="1">
        <v>1829.4163993666116</v>
      </c>
      <c r="D28" s="1">
        <v>1822.7481860632315</v>
      </c>
      <c r="E28" s="11">
        <f t="shared" si="40"/>
        <v>6.1984829573309419E-3</v>
      </c>
      <c r="F28" s="11">
        <f t="shared" si="18"/>
        <v>1.6820629902325246E-2</v>
      </c>
      <c r="G28" s="11">
        <f t="shared" si="19"/>
        <v>2.4818168860668566E-2</v>
      </c>
      <c r="H28" s="1">
        <v>18649.5693477856</v>
      </c>
      <c r="I28" s="1">
        <v>2627.655881045735</v>
      </c>
      <c r="J28" s="1">
        <v>789.89522956821065</v>
      </c>
      <c r="K28" s="1">
        <f t="shared" si="20"/>
        <v>20237.139804597737</v>
      </c>
      <c r="L28" s="1">
        <f t="shared" si="1"/>
        <v>1436.3355887459484</v>
      </c>
      <c r="M28" s="1">
        <f t="shared" si="2"/>
        <v>433.3540066629966</v>
      </c>
      <c r="N28" s="11">
        <f t="shared" si="41"/>
        <v>-2.7494350847778737E-3</v>
      </c>
      <c r="O28" s="11">
        <f t="shared" si="21"/>
        <v>-1.2558306585870205E-2</v>
      </c>
      <c r="P28" s="11">
        <f t="shared" si="22"/>
        <v>1.2774829558195977E-2</v>
      </c>
      <c r="Q28" s="1">
        <v>3848.8696831483066</v>
      </c>
      <c r="R28" s="1">
        <v>2436.0311347254014</v>
      </c>
      <c r="S28" s="1">
        <v>702.69958900000029</v>
      </c>
      <c r="T28" s="1">
        <f t="shared" si="23"/>
        <v>206.37847509359841</v>
      </c>
      <c r="U28" s="1">
        <f t="shared" si="54"/>
        <v>927.07388067722479</v>
      </c>
      <c r="V28" s="1">
        <f t="shared" si="55"/>
        <v>889.61113157263264</v>
      </c>
      <c r="W28" s="11">
        <f t="shared" si="42"/>
        <v>-2.8187302532176051E-2</v>
      </c>
      <c r="X28" s="11">
        <f t="shared" si="58"/>
        <v>3.0186328589969724E-2</v>
      </c>
      <c r="Y28" s="11">
        <f t="shared" si="59"/>
        <v>8.9708651058979516E-3</v>
      </c>
      <c r="Z28" s="1">
        <v>9181.9648749908665</v>
      </c>
      <c r="AA28" s="1">
        <v>6672.025826000001</v>
      </c>
      <c r="AB28" s="1">
        <v>1291.7080840000017</v>
      </c>
      <c r="AC28" s="12">
        <f t="shared" si="24"/>
        <v>2.3856263347113855</v>
      </c>
      <c r="AD28" s="12">
        <f t="shared" si="56"/>
        <v>2.7388918519516774</v>
      </c>
      <c r="AE28" s="12">
        <f t="shared" si="57"/>
        <v>1.8382081108631489</v>
      </c>
      <c r="AF28" s="11">
        <f t="shared" si="43"/>
        <v>-1.2130262696667726E-2</v>
      </c>
      <c r="AG28" s="11">
        <f t="shared" si="60"/>
        <v>1.3559749423182055E-3</v>
      </c>
      <c r="AH28" s="11">
        <f t="shared" si="61"/>
        <v>1.7372753430668908E-3</v>
      </c>
      <c r="AI28" s="1">
        <f t="shared" si="44"/>
        <v>23266.132508247923</v>
      </c>
      <c r="AJ28" s="1">
        <f t="shared" si="45"/>
        <v>3204.3664471704915</v>
      </c>
      <c r="AK28" s="1">
        <f t="shared" si="46"/>
        <v>1025.0469616761211</v>
      </c>
      <c r="AL28" s="14">
        <f t="shared" si="25"/>
        <v>8.6155255378073292</v>
      </c>
      <c r="AM28" s="14">
        <f t="shared" si="26"/>
        <v>1.1469341613675916</v>
      </c>
      <c r="AN28" s="14">
        <f t="shared" si="27"/>
        <v>0.47254612426915754</v>
      </c>
      <c r="AO28" s="11">
        <f t="shared" si="47"/>
        <v>2.0621120954280148E-2</v>
      </c>
      <c r="AP28" s="11">
        <f t="shared" si="28"/>
        <v>2.5977173653231045E-2</v>
      </c>
      <c r="AQ28" s="11">
        <f t="shared" si="29"/>
        <v>2.3564574154817608E-2</v>
      </c>
      <c r="AR28" s="1">
        <f t="shared" si="48"/>
        <v>15144.061131962364</v>
      </c>
      <c r="AS28" s="1">
        <f t="shared" si="49"/>
        <v>2347.129099409734</v>
      </c>
      <c r="AT28" s="1">
        <f t="shared" si="50"/>
        <v>767.66952063484507</v>
      </c>
      <c r="AU28" s="1">
        <f t="shared" si="51"/>
        <v>3028.8122263924729</v>
      </c>
      <c r="AV28" s="1">
        <f t="shared" si="52"/>
        <v>469.42581988194684</v>
      </c>
      <c r="AW28" s="1">
        <f t="shared" si="53"/>
        <v>153.53390412696902</v>
      </c>
      <c r="AX28" s="1">
        <f t="shared" si="30"/>
        <v>13146.576271941067</v>
      </c>
      <c r="AY28" s="1">
        <f t="shared" si="5"/>
        <v>1026.3946907756449</v>
      </c>
      <c r="AZ28" s="1">
        <f t="shared" si="6"/>
        <v>336.92839263457734</v>
      </c>
      <c r="BA28" s="1">
        <f t="shared" si="31"/>
        <v>8739.918923901685</v>
      </c>
      <c r="BB28" s="1">
        <f t="shared" si="32"/>
        <v>12684.821407807538</v>
      </c>
      <c r="BC28" s="1">
        <f t="shared" si="33"/>
        <v>10608.158256665278</v>
      </c>
      <c r="BD28" s="1">
        <f t="shared" si="34"/>
        <v>0</v>
      </c>
      <c r="BE28" s="2">
        <v>0</v>
      </c>
      <c r="BF28" s="2">
        <v>0</v>
      </c>
      <c r="BG28" s="2">
        <v>0</v>
      </c>
      <c r="BH28" s="2">
        <f t="shared" si="7"/>
        <v>0</v>
      </c>
      <c r="BI28" s="2">
        <f t="shared" si="35"/>
        <v>0</v>
      </c>
      <c r="BJ28" s="2">
        <f t="shared" si="8"/>
        <v>0</v>
      </c>
      <c r="BK28" s="2">
        <f t="shared" si="9"/>
        <v>0</v>
      </c>
      <c r="BL28" s="2">
        <f t="shared" si="10"/>
        <v>0</v>
      </c>
      <c r="BM28" s="2">
        <f t="shared" si="11"/>
        <v>0</v>
      </c>
      <c r="BN28" s="2">
        <f t="shared" si="12"/>
        <v>0</v>
      </c>
      <c r="BO28" s="2">
        <f t="shared" si="36"/>
        <v>0</v>
      </c>
      <c r="BP28" s="2">
        <f t="shared" si="37"/>
        <v>0</v>
      </c>
      <c r="BQ28" s="2">
        <f t="shared" si="38"/>
        <v>0</v>
      </c>
      <c r="BR28" s="11">
        <f t="shared" si="39"/>
        <v>1.7109021078205416E-2</v>
      </c>
      <c r="BS28" s="17">
        <v>0</v>
      </c>
      <c r="BT28" s="17">
        <v>0</v>
      </c>
      <c r="BU28" s="12">
        <f>(BU$3*temperature!$I138+BU$4*temperature!$I138^2+BU$5*temperature!$I138^6)*(K28/K$56)^$BW$1</f>
        <v>1.7941835549183269</v>
      </c>
      <c r="BV28" s="12">
        <f>(BV$3*temperature!$I138+BV$4*temperature!$I138^2+BV$5*temperature!$I138^6)*(L28/L$56)^$BW$1</f>
        <v>1.1381382614335238</v>
      </c>
      <c r="BW28" s="12">
        <f>(BW$3*temperature!$I138+BW$4*temperature!$I138^2+BW$5*temperature!$I138^6)*(M28/M$56)^$BW$1</f>
        <v>0.58714146414718249</v>
      </c>
      <c r="BX28" s="12">
        <f>(BX$3*temperature!$M138+BX$4*temperature!$M138^2+BX$5*temperature!$M138^6)*(K28/K$56)^$BW$1</f>
        <v>1.7941835549183269</v>
      </c>
      <c r="BY28" s="12">
        <f>(BY$3*temperature!$M138+BY$4*temperature!$M138^2+BY$5*temperature!$M138^6)*(L28/L$56)^$BW$1</f>
        <v>1.1381382614335238</v>
      </c>
      <c r="BZ28" s="12">
        <f>(BZ$3*temperature!$M138+BZ$4*temperature!$M138^2+BZ$5*temperature!$M138^6)*(M28/M$56)^$BW$1</f>
        <v>0.58714146414718249</v>
      </c>
      <c r="CA28" s="19">
        <f t="shared" si="13"/>
        <v>0</v>
      </c>
      <c r="CB28" s="19">
        <f t="shared" si="14"/>
        <v>0</v>
      </c>
      <c r="CC28" s="19">
        <f t="shared" si="15"/>
        <v>0</v>
      </c>
      <c r="CD28" s="19">
        <f t="shared" si="16"/>
        <v>0</v>
      </c>
      <c r="CE28" s="19">
        <f t="shared" si="17"/>
        <v>0</v>
      </c>
      <c r="CF28" s="19"/>
      <c r="CG28" s="19"/>
      <c r="CH28" s="19"/>
    </row>
    <row r="29" spans="1:86" x14ac:dyDescent="0.25">
      <c r="A29">
        <v>1983</v>
      </c>
      <c r="B29" s="1">
        <v>926.77344196489094</v>
      </c>
      <c r="C29" s="1">
        <v>1859.8300727213013</v>
      </c>
      <c r="D29" s="1">
        <v>1867.5480402701805</v>
      </c>
      <c r="E29" s="11">
        <f t="shared" si="40"/>
        <v>5.666316603642807E-3</v>
      </c>
      <c r="F29" s="11">
        <f t="shared" si="18"/>
        <v>1.6624795407551574E-2</v>
      </c>
      <c r="G29" s="11">
        <f t="shared" si="19"/>
        <v>2.4578191628163326E-2</v>
      </c>
      <c r="H29" s="1">
        <v>19112.052818472035</v>
      </c>
      <c r="I29" s="1">
        <v>2643.163992556083</v>
      </c>
      <c r="J29" s="1">
        <v>822.39045007983623</v>
      </c>
      <c r="K29" s="1">
        <f t="shared" si="20"/>
        <v>20622.14124085362</v>
      </c>
      <c r="L29" s="1">
        <f t="shared" si="1"/>
        <v>1421.1857477326455</v>
      </c>
      <c r="M29" s="1">
        <f t="shared" si="2"/>
        <v>440.35839097389959</v>
      </c>
      <c r="N29" s="11">
        <f t="shared" si="41"/>
        <v>1.9024498519717437E-2</v>
      </c>
      <c r="O29" s="11">
        <f t="shared" si="21"/>
        <v>-1.0547563627891443E-2</v>
      </c>
      <c r="P29" s="11">
        <f t="shared" si="22"/>
        <v>1.6163192685904937E-2</v>
      </c>
      <c r="Q29" s="1">
        <v>3862.5636050119006</v>
      </c>
      <c r="R29" s="1">
        <v>2483.9035272710544</v>
      </c>
      <c r="S29" s="1">
        <v>726.66990200000009</v>
      </c>
      <c r="T29" s="1">
        <f t="shared" si="23"/>
        <v>202.10092770770731</v>
      </c>
      <c r="U29" s="1">
        <f t="shared" si="54"/>
        <v>939.74627918148394</v>
      </c>
      <c r="V29" s="1">
        <f t="shared" si="55"/>
        <v>883.6069313906263</v>
      </c>
      <c r="W29" s="11">
        <f t="shared" si="42"/>
        <v>-2.0726712821921511E-2</v>
      </c>
      <c r="X29" s="11">
        <f t="shared" si="58"/>
        <v>1.3669243377886886E-2</v>
      </c>
      <c r="Y29" s="11">
        <f t="shared" si="59"/>
        <v>-6.7492412908460864E-3</v>
      </c>
      <c r="Z29" s="1">
        <v>9173.9167314395199</v>
      </c>
      <c r="AA29" s="1">
        <v>6816.8026530000006</v>
      </c>
      <c r="AB29" s="1">
        <v>1370.8896149999982</v>
      </c>
      <c r="AC29" s="12">
        <f t="shared" si="24"/>
        <v>2.3750849615876435</v>
      </c>
      <c r="AD29" s="12">
        <f t="shared" si="56"/>
        <v>2.7443910675908154</v>
      </c>
      <c r="AE29" s="12">
        <f t="shared" si="57"/>
        <v>1.8865369423268037</v>
      </c>
      <c r="AF29" s="11">
        <f t="shared" si="43"/>
        <v>-4.4187025312232286E-3</v>
      </c>
      <c r="AG29" s="11">
        <f t="shared" si="60"/>
        <v>2.0078250388817498E-3</v>
      </c>
      <c r="AH29" s="11">
        <f t="shared" si="61"/>
        <v>2.6291273103436374E-2</v>
      </c>
      <c r="AI29" s="1">
        <f t="shared" si="44"/>
        <v>23968.331483815607</v>
      </c>
      <c r="AJ29" s="1">
        <f t="shared" si="45"/>
        <v>3353.3556223353889</v>
      </c>
      <c r="AK29" s="1">
        <f t="shared" si="46"/>
        <v>1076.076169635478</v>
      </c>
      <c r="AL29" s="14">
        <f t="shared" si="25"/>
        <v>8.7931873320071432</v>
      </c>
      <c r="AM29" s="14">
        <f t="shared" si="26"/>
        <v>1.1767282692462604</v>
      </c>
      <c r="AN29" s="14">
        <f t="shared" si="27"/>
        <v>0.48368147245606974</v>
      </c>
      <c r="AO29" s="11">
        <f t="shared" si="47"/>
        <v>2.0621120954280148E-2</v>
      </c>
      <c r="AP29" s="11">
        <f t="shared" si="28"/>
        <v>2.5977173653231045E-2</v>
      </c>
      <c r="AQ29" s="11">
        <f t="shared" si="29"/>
        <v>2.3564574154817608E-2</v>
      </c>
      <c r="AR29" s="1">
        <f t="shared" si="48"/>
        <v>15618.982920650913</v>
      </c>
      <c r="AS29" s="1">
        <f t="shared" si="49"/>
        <v>2462.3553193478451</v>
      </c>
      <c r="AT29" s="1">
        <f t="shared" si="50"/>
        <v>808.99433513658573</v>
      </c>
      <c r="AU29" s="1">
        <f t="shared" si="51"/>
        <v>3123.796584130183</v>
      </c>
      <c r="AV29" s="1">
        <f t="shared" si="52"/>
        <v>492.47106386956904</v>
      </c>
      <c r="AW29" s="1">
        <f t="shared" si="53"/>
        <v>161.79886702731716</v>
      </c>
      <c r="AX29" s="1">
        <f t="shared" si="30"/>
        <v>13482.460513789827</v>
      </c>
      <c r="AY29" s="1">
        <f t="shared" si="5"/>
        <v>1059.1743215529059</v>
      </c>
      <c r="AZ29" s="1">
        <f t="shared" si="6"/>
        <v>346.54823016795763</v>
      </c>
      <c r="BA29" s="1">
        <f t="shared" si="31"/>
        <v>8812.8229477314489</v>
      </c>
      <c r="BB29" s="1">
        <f t="shared" si="32"/>
        <v>12954.172006335704</v>
      </c>
      <c r="BC29" s="1">
        <f t="shared" si="33"/>
        <v>10921.462028073447</v>
      </c>
      <c r="BD29" s="1">
        <f t="shared" si="34"/>
        <v>0</v>
      </c>
      <c r="BE29" s="2">
        <v>0</v>
      </c>
      <c r="BF29" s="2">
        <v>0</v>
      </c>
      <c r="BG29" s="2">
        <v>0</v>
      </c>
      <c r="BH29" s="2">
        <f t="shared" si="7"/>
        <v>0</v>
      </c>
      <c r="BI29" s="2">
        <f t="shared" si="35"/>
        <v>0</v>
      </c>
      <c r="BJ29" s="2">
        <f t="shared" si="8"/>
        <v>0</v>
      </c>
      <c r="BK29" s="2">
        <f t="shared" si="9"/>
        <v>0</v>
      </c>
      <c r="BL29" s="2">
        <f t="shared" si="10"/>
        <v>0</v>
      </c>
      <c r="BM29" s="2">
        <f t="shared" si="11"/>
        <v>0</v>
      </c>
      <c r="BN29" s="2">
        <f t="shared" si="12"/>
        <v>0</v>
      </c>
      <c r="BO29" s="2">
        <f t="shared" si="36"/>
        <v>0</v>
      </c>
      <c r="BP29" s="2">
        <f t="shared" si="37"/>
        <v>0</v>
      </c>
      <c r="BQ29" s="2">
        <f t="shared" si="38"/>
        <v>0</v>
      </c>
      <c r="BR29" s="11">
        <f t="shared" si="39"/>
        <v>3.5451074401415789E-2</v>
      </c>
      <c r="BS29" s="17">
        <v>0</v>
      </c>
      <c r="BT29" s="17">
        <v>0</v>
      </c>
      <c r="BU29" s="12">
        <f>(BU$3*temperature!$I139+BU$4*temperature!$I139^2+BU$5*temperature!$I139^6)*(K29/K$56)^$BW$1</f>
        <v>1.833738602202019</v>
      </c>
      <c r="BV29" s="12">
        <f>(BV$3*temperature!$I139+BV$4*temperature!$I139^2+BV$5*temperature!$I139^6)*(L29/L$56)^$BW$1</f>
        <v>1.1705634057375345</v>
      </c>
      <c r="BW29" s="12">
        <f>(BW$3*temperature!$I139+BW$4*temperature!$I139^2+BW$5*temperature!$I139^6)*(M29/M$56)^$BW$1</f>
        <v>0.59846558593452215</v>
      </c>
      <c r="BX29" s="12">
        <f>(BX$3*temperature!$M139+BX$4*temperature!$M139^2+BX$5*temperature!$M139^6)*(K29/K$56)^$BW$1</f>
        <v>1.833738602202019</v>
      </c>
      <c r="BY29" s="12">
        <f>(BY$3*temperature!$M139+BY$4*temperature!$M139^2+BY$5*temperature!$M139^6)*(L29/L$56)^$BW$1</f>
        <v>1.1705634057375345</v>
      </c>
      <c r="BZ29" s="12">
        <f>(BZ$3*temperature!$M139+BZ$4*temperature!$M139^2+BZ$5*temperature!$M139^6)*(M29/M$56)^$BW$1</f>
        <v>0.59846558593452215</v>
      </c>
      <c r="CA29" s="19">
        <f t="shared" si="13"/>
        <v>0</v>
      </c>
      <c r="CB29" s="19">
        <f t="shared" si="14"/>
        <v>0</v>
      </c>
      <c r="CC29" s="19">
        <f t="shared" si="15"/>
        <v>0</v>
      </c>
      <c r="CD29" s="19">
        <f t="shared" si="16"/>
        <v>0</v>
      </c>
      <c r="CE29" s="19">
        <f t="shared" si="17"/>
        <v>0</v>
      </c>
      <c r="CF29" s="19"/>
      <c r="CG29" s="19"/>
      <c r="CH29" s="19"/>
    </row>
    <row r="30" spans="1:86" x14ac:dyDescent="0.25">
      <c r="A30">
        <v>1984</v>
      </c>
      <c r="B30" s="1">
        <v>931.65160996489089</v>
      </c>
      <c r="C30" s="1">
        <v>1889.4103818676083</v>
      </c>
      <c r="D30" s="1">
        <v>1912.9676268623828</v>
      </c>
      <c r="E30" s="11">
        <f t="shared" si="40"/>
        <v>5.2636035724735741E-3</v>
      </c>
      <c r="F30" s="11">
        <f t="shared" si="18"/>
        <v>1.5904845060938921E-2</v>
      </c>
      <c r="G30" s="11">
        <f t="shared" si="19"/>
        <v>2.4320438142855672E-2</v>
      </c>
      <c r="H30" s="1">
        <v>19892.340495778513</v>
      </c>
      <c r="I30" s="1">
        <v>2753.4540042072113</v>
      </c>
      <c r="J30" s="1">
        <v>865.40473852677314</v>
      </c>
      <c r="K30" s="1">
        <f t="shared" si="20"/>
        <v>21351.694434927398</v>
      </c>
      <c r="L30" s="1">
        <f t="shared" si="1"/>
        <v>1457.3086030603524</v>
      </c>
      <c r="M30" s="1">
        <f t="shared" si="2"/>
        <v>452.38859579981255</v>
      </c>
      <c r="N30" s="11">
        <f t="shared" si="41"/>
        <v>3.5377179583490292E-2</v>
      </c>
      <c r="O30" s="11">
        <f t="shared" si="21"/>
        <v>2.5417406123961817E-2</v>
      </c>
      <c r="P30" s="11">
        <f t="shared" si="22"/>
        <v>2.7319122497715842E-2</v>
      </c>
      <c r="Q30" s="1">
        <v>4012.3960597240161</v>
      </c>
      <c r="R30" s="1">
        <v>2592.8270889661512</v>
      </c>
      <c r="S30" s="1">
        <v>755.2512770000003</v>
      </c>
      <c r="T30" s="1">
        <f t="shared" si="23"/>
        <v>201.70557911853126</v>
      </c>
      <c r="U30" s="1">
        <f t="shared" si="54"/>
        <v>941.66348339372075</v>
      </c>
      <c r="V30" s="1">
        <f t="shared" si="55"/>
        <v>872.71451539045961</v>
      </c>
      <c r="W30" s="11">
        <f t="shared" si="42"/>
        <v>-1.9561938367143039E-3</v>
      </c>
      <c r="X30" s="11">
        <f t="shared" si="58"/>
        <v>2.040129612331798E-3</v>
      </c>
      <c r="Y30" s="11">
        <f t="shared" si="59"/>
        <v>-1.2327218826842068E-2</v>
      </c>
      <c r="Z30" s="1">
        <v>9392.6562523553712</v>
      </c>
      <c r="AA30" s="1">
        <v>7053.4084939999984</v>
      </c>
      <c r="AB30" s="1">
        <v>1443.6758980000004</v>
      </c>
      <c r="AC30" s="12">
        <f t="shared" si="24"/>
        <v>2.3409095494429892</v>
      </c>
      <c r="AD30" s="12">
        <f t="shared" si="56"/>
        <v>2.7203543668669528</v>
      </c>
      <c r="AE30" s="12">
        <f t="shared" si="57"/>
        <v>1.9115173214066605</v>
      </c>
      <c r="AF30" s="11">
        <f t="shared" si="43"/>
        <v>-1.4389132472048205E-2</v>
      </c>
      <c r="AG30" s="11">
        <f t="shared" si="60"/>
        <v>-8.7584823488597863E-3</v>
      </c>
      <c r="AH30" s="11">
        <f t="shared" si="61"/>
        <v>1.3241394069414048E-2</v>
      </c>
      <c r="AI30" s="1">
        <f t="shared" si="44"/>
        <v>24695.294919564229</v>
      </c>
      <c r="AJ30" s="1">
        <f t="shared" si="45"/>
        <v>3510.4911239714193</v>
      </c>
      <c r="AK30" s="1">
        <f t="shared" si="46"/>
        <v>1130.2674196992473</v>
      </c>
      <c r="AL30" s="14">
        <f t="shared" si="25"/>
        <v>8.974512711554107</v>
      </c>
      <c r="AM30" s="14">
        <f t="shared" si="26"/>
        <v>1.2072963438391364</v>
      </c>
      <c r="AN30" s="14">
        <f t="shared" si="27"/>
        <v>0.49507922038107216</v>
      </c>
      <c r="AO30" s="11">
        <f t="shared" si="47"/>
        <v>2.0621120954280148E-2</v>
      </c>
      <c r="AP30" s="11">
        <f t="shared" si="28"/>
        <v>2.5977173653231045E-2</v>
      </c>
      <c r="AQ30" s="11">
        <f t="shared" si="29"/>
        <v>2.3564574154817608E-2</v>
      </c>
      <c r="AR30" s="1">
        <f t="shared" si="48"/>
        <v>16104.103440851959</v>
      </c>
      <c r="AS30" s="1">
        <f t="shared" si="49"/>
        <v>2581.9539914058173</v>
      </c>
      <c r="AT30" s="1">
        <f t="shared" si="50"/>
        <v>852.46594137172281</v>
      </c>
      <c r="AU30" s="1">
        <f t="shared" si="51"/>
        <v>3220.8206881703918</v>
      </c>
      <c r="AV30" s="1">
        <f t="shared" si="52"/>
        <v>516.39079828116348</v>
      </c>
      <c r="AW30" s="1">
        <f t="shared" si="53"/>
        <v>170.49318827434456</v>
      </c>
      <c r="AX30" s="1">
        <f t="shared" si="30"/>
        <v>13828.433949861441</v>
      </c>
      <c r="AY30" s="1">
        <f t="shared" si="5"/>
        <v>1093.231630855614</v>
      </c>
      <c r="AZ30" s="1">
        <f t="shared" si="6"/>
        <v>356.49989237713265</v>
      </c>
      <c r="BA30" s="1">
        <f t="shared" si="31"/>
        <v>8882.8156755241689</v>
      </c>
      <c r="BB30" s="1">
        <f t="shared" si="32"/>
        <v>13220.00300777645</v>
      </c>
      <c r="BC30" s="1">
        <f t="shared" si="33"/>
        <v>11241.236587963382</v>
      </c>
      <c r="BD30" s="1">
        <f t="shared" si="34"/>
        <v>0</v>
      </c>
      <c r="BE30" s="2">
        <v>0</v>
      </c>
      <c r="BF30" s="2">
        <v>0</v>
      </c>
      <c r="BG30" s="2">
        <v>0</v>
      </c>
      <c r="BH30" s="2">
        <f t="shared" si="7"/>
        <v>0</v>
      </c>
      <c r="BI30" s="2">
        <f t="shared" si="35"/>
        <v>0</v>
      </c>
      <c r="BJ30" s="2">
        <f t="shared" si="8"/>
        <v>0</v>
      </c>
      <c r="BK30" s="2">
        <f t="shared" si="9"/>
        <v>0</v>
      </c>
      <c r="BL30" s="2">
        <f t="shared" si="10"/>
        <v>0</v>
      </c>
      <c r="BM30" s="2">
        <f t="shared" si="11"/>
        <v>0</v>
      </c>
      <c r="BN30" s="2">
        <f t="shared" si="12"/>
        <v>0</v>
      </c>
      <c r="BO30" s="2">
        <f t="shared" si="36"/>
        <v>0</v>
      </c>
      <c r="BP30" s="2">
        <f t="shared" si="37"/>
        <v>0</v>
      </c>
      <c r="BQ30" s="2">
        <f t="shared" si="38"/>
        <v>0</v>
      </c>
      <c r="BR30" s="11">
        <f t="shared" si="39"/>
        <v>5.377947418379822E-2</v>
      </c>
      <c r="BS30" s="17">
        <v>0</v>
      </c>
      <c r="BT30" s="17">
        <v>0</v>
      </c>
      <c r="BU30" s="12">
        <f>(BU$3*temperature!$I140+BU$4*temperature!$I140^2+BU$5*temperature!$I140^6)*(K30/K$56)^$BW$1</f>
        <v>1.8658469028329643</v>
      </c>
      <c r="BV30" s="12">
        <f>(BV$3*temperature!$I140+BV$4*temperature!$I140^2+BV$5*temperature!$I140^6)*(L30/L$56)^$BW$1</f>
        <v>1.1926184218029043</v>
      </c>
      <c r="BW30" s="12">
        <f>(BW$3*temperature!$I140+BW$4*temperature!$I140^2+BW$5*temperature!$I140^6)*(M30/M$56)^$BW$1</f>
        <v>0.60799585564269576</v>
      </c>
      <c r="BX30" s="12">
        <f>(BX$3*temperature!$M140+BX$4*temperature!$M140^2+BX$5*temperature!$M140^6)*(K30/K$56)^$BW$1</f>
        <v>1.8658469028329643</v>
      </c>
      <c r="BY30" s="12">
        <f>(BY$3*temperature!$M140+BY$4*temperature!$M140^2+BY$5*temperature!$M140^6)*(L30/L$56)^$BW$1</f>
        <v>1.1926184218029043</v>
      </c>
      <c r="BZ30" s="12">
        <f>(BZ$3*temperature!$M140+BZ$4*temperature!$M140^2+BZ$5*temperature!$M140^6)*(M30/M$56)^$BW$1</f>
        <v>0.60799585564269576</v>
      </c>
      <c r="CA30" s="19">
        <f t="shared" si="13"/>
        <v>0</v>
      </c>
      <c r="CB30" s="19">
        <f t="shared" si="14"/>
        <v>0</v>
      </c>
      <c r="CC30" s="19">
        <f t="shared" si="15"/>
        <v>0</v>
      </c>
      <c r="CD30" s="19">
        <f t="shared" si="16"/>
        <v>0</v>
      </c>
      <c r="CE30" s="19">
        <f t="shared" si="17"/>
        <v>0</v>
      </c>
      <c r="CF30" s="19"/>
      <c r="CG30" s="19"/>
      <c r="CH30" s="19"/>
    </row>
    <row r="31" spans="1:86" x14ac:dyDescent="0.25">
      <c r="A31">
        <v>1985</v>
      </c>
      <c r="B31" s="1">
        <v>936.70532544805008</v>
      </c>
      <c r="C31" s="1">
        <v>1919.7628284999998</v>
      </c>
      <c r="D31" s="1">
        <v>1958.9577659694839</v>
      </c>
      <c r="E31" s="11">
        <f t="shared" si="40"/>
        <v>5.4244692212248591E-3</v>
      </c>
      <c r="F31" s="11">
        <f t="shared" si="18"/>
        <v>1.6064507173073395E-2</v>
      </c>
      <c r="G31" s="11">
        <f t="shared" si="19"/>
        <v>2.4041253213747948E-2</v>
      </c>
      <c r="H31" s="1">
        <v>20581.969427712706</v>
      </c>
      <c r="I31" s="1">
        <v>2833.2871687244888</v>
      </c>
      <c r="J31" s="1">
        <v>897.36284211990187</v>
      </c>
      <c r="K31" s="1">
        <f t="shared" si="20"/>
        <v>21972.725966800524</v>
      </c>
      <c r="L31" s="1">
        <f t="shared" si="1"/>
        <v>1475.8527077734223</v>
      </c>
      <c r="M31" s="1">
        <f t="shared" si="2"/>
        <v>458.08177067860311</v>
      </c>
      <c r="N31" s="11">
        <f t="shared" si="41"/>
        <v>2.9085819571173399E-2</v>
      </c>
      <c r="O31" s="11">
        <f t="shared" si="21"/>
        <v>1.272489895011053E-2</v>
      </c>
      <c r="P31" s="11">
        <f t="shared" si="22"/>
        <v>1.2584700259132608E-2</v>
      </c>
      <c r="Q31" s="1">
        <v>4097.4817453164824</v>
      </c>
      <c r="R31" s="1">
        <v>2684.1607024509399</v>
      </c>
      <c r="S31" s="1">
        <v>785.17698400000018</v>
      </c>
      <c r="T31" s="1">
        <f t="shared" si="23"/>
        <v>199.08113068127511</v>
      </c>
      <c r="U31" s="1">
        <f t="shared" si="54"/>
        <v>947.36627196858285</v>
      </c>
      <c r="V31" s="1">
        <f t="shared" si="55"/>
        <v>874.98272398389327</v>
      </c>
      <c r="W31" s="11">
        <f t="shared" si="42"/>
        <v>-1.3011283320596201E-2</v>
      </c>
      <c r="X31" s="11">
        <f t="shared" si="58"/>
        <v>6.0560791359451915E-3</v>
      </c>
      <c r="Y31" s="11">
        <f t="shared" si="59"/>
        <v>2.599027005318888E-3</v>
      </c>
      <c r="Z31" s="1">
        <v>9481.2087128372459</v>
      </c>
      <c r="AA31" s="1">
        <v>7566.1137659999977</v>
      </c>
      <c r="AB31" s="1">
        <v>1525.7176890000001</v>
      </c>
      <c r="AC31" s="12">
        <f t="shared" si="24"/>
        <v>2.3139111537652339</v>
      </c>
      <c r="AD31" s="12">
        <f t="shared" si="56"/>
        <v>2.8188005878676665</v>
      </c>
      <c r="AE31" s="12">
        <f t="shared" si="57"/>
        <v>1.9431513150416031</v>
      </c>
      <c r="AF31" s="11">
        <f t="shared" si="43"/>
        <v>-1.1533292981858012E-2</v>
      </c>
      <c r="AG31" s="11">
        <f t="shared" si="60"/>
        <v>3.6188748862926667E-2</v>
      </c>
      <c r="AH31" s="11">
        <f t="shared" si="61"/>
        <v>1.6549153534043626E-2</v>
      </c>
      <c r="AI31" s="1">
        <f t="shared" si="44"/>
        <v>25446.586115778198</v>
      </c>
      <c r="AJ31" s="1">
        <f t="shared" si="45"/>
        <v>3675.8328098554407</v>
      </c>
      <c r="AK31" s="1">
        <f t="shared" si="46"/>
        <v>1187.7338660036671</v>
      </c>
      <c r="AL31" s="14">
        <f t="shared" si="25"/>
        <v>9.1595772236847885</v>
      </c>
      <c r="AM31" s="14">
        <f t="shared" si="26"/>
        <v>1.2386584906139566</v>
      </c>
      <c r="AN31" s="14">
        <f t="shared" si="27"/>
        <v>0.50674555138225119</v>
      </c>
      <c r="AO31" s="11">
        <f t="shared" si="47"/>
        <v>2.0621120954280148E-2</v>
      </c>
      <c r="AP31" s="11">
        <f t="shared" si="28"/>
        <v>2.5977173653231045E-2</v>
      </c>
      <c r="AQ31" s="11">
        <f t="shared" si="29"/>
        <v>2.3564574154817608E-2</v>
      </c>
      <c r="AR31" s="1">
        <f t="shared" si="48"/>
        <v>16606.714721536202</v>
      </c>
      <c r="AS31" s="1">
        <f t="shared" si="49"/>
        <v>2707.8262661865601</v>
      </c>
      <c r="AT31" s="1">
        <f t="shared" si="50"/>
        <v>898.1602512070865</v>
      </c>
      <c r="AU31" s="1">
        <f t="shared" si="51"/>
        <v>3321.3429443072405</v>
      </c>
      <c r="AV31" s="1">
        <f t="shared" si="52"/>
        <v>541.56525323731205</v>
      </c>
      <c r="AW31" s="1">
        <f t="shared" si="53"/>
        <v>179.63205024141732</v>
      </c>
      <c r="AX31" s="1">
        <f t="shared" si="30"/>
        <v>14183.085562019443</v>
      </c>
      <c r="AY31" s="1">
        <f t="shared" si="5"/>
        <v>1128.4003319523842</v>
      </c>
      <c r="AZ31" s="1">
        <f t="shared" si="6"/>
        <v>366.79106280276091</v>
      </c>
      <c r="BA31" s="1">
        <f t="shared" si="31"/>
        <v>8954.7206059395467</v>
      </c>
      <c r="BB31" s="1">
        <f t="shared" si="32"/>
        <v>13493.161071516239</v>
      </c>
      <c r="BC31" s="1">
        <f t="shared" si="33"/>
        <v>11567.238878995622</v>
      </c>
      <c r="BD31" s="1">
        <f t="shared" si="34"/>
        <v>0</v>
      </c>
      <c r="BE31" s="2">
        <v>0</v>
      </c>
      <c r="BF31" s="2">
        <v>0</v>
      </c>
      <c r="BG31" s="2">
        <v>0</v>
      </c>
      <c r="BH31" s="2">
        <f t="shared" si="7"/>
        <v>0</v>
      </c>
      <c r="BI31" s="2">
        <f t="shared" si="35"/>
        <v>0</v>
      </c>
      <c r="BJ31" s="2">
        <f t="shared" si="8"/>
        <v>0</v>
      </c>
      <c r="BK31" s="2">
        <f t="shared" si="9"/>
        <v>0</v>
      </c>
      <c r="BL31" s="2">
        <f t="shared" si="10"/>
        <v>0</v>
      </c>
      <c r="BM31" s="2">
        <f t="shared" si="11"/>
        <v>0</v>
      </c>
      <c r="BN31" s="2">
        <f t="shared" si="12"/>
        <v>0</v>
      </c>
      <c r="BO31" s="2">
        <f t="shared" si="36"/>
        <v>0</v>
      </c>
      <c r="BP31" s="2">
        <f t="shared" si="37"/>
        <v>0</v>
      </c>
      <c r="BQ31" s="2">
        <f t="shared" si="38"/>
        <v>0</v>
      </c>
      <c r="BR31" s="11">
        <f t="shared" si="39"/>
        <v>4.6607326093668328E-2</v>
      </c>
      <c r="BS31" s="17">
        <v>0</v>
      </c>
      <c r="BT31" s="17">
        <v>0</v>
      </c>
      <c r="BU31" s="12">
        <f>(BU$3*temperature!$I141+BU$4*temperature!$I141^2+BU$5*temperature!$I141^6)*(K31/K$56)^$BW$1</f>
        <v>1.9006080622314518</v>
      </c>
      <c r="BV31" s="12">
        <f>(BV$3*temperature!$I141+BV$4*temperature!$I141^2+BV$5*temperature!$I141^6)*(L31/L$56)^$BW$1</f>
        <v>1.2183218836506426</v>
      </c>
      <c r="BW31" s="12">
        <f>(BW$3*temperature!$I141+BW$4*temperature!$I141^2+BW$5*temperature!$I141^6)*(M31/M$56)^$BW$1</f>
        <v>0.61957912783212143</v>
      </c>
      <c r="BX31" s="12">
        <f>(BX$3*temperature!$M141+BX$4*temperature!$M141^2+BX$5*temperature!$M141^6)*(K31/K$56)^$BW$1</f>
        <v>1.9006080622314518</v>
      </c>
      <c r="BY31" s="12">
        <f>(BY$3*temperature!$M141+BY$4*temperature!$M141^2+BY$5*temperature!$M141^6)*(L31/L$56)^$BW$1</f>
        <v>1.2183218836506426</v>
      </c>
      <c r="BZ31" s="12">
        <f>(BZ$3*temperature!$M141+BZ$4*temperature!$M141^2+BZ$5*temperature!$M141^6)*(M31/M$56)^$BW$1</f>
        <v>0.61957912783212143</v>
      </c>
      <c r="CA31" s="19">
        <f t="shared" si="13"/>
        <v>0</v>
      </c>
      <c r="CB31" s="19">
        <f t="shared" si="14"/>
        <v>0</v>
      </c>
      <c r="CC31" s="19">
        <f t="shared" si="15"/>
        <v>0</v>
      </c>
      <c r="CD31" s="19">
        <f t="shared" si="16"/>
        <v>0</v>
      </c>
      <c r="CE31" s="19">
        <f t="shared" si="17"/>
        <v>0</v>
      </c>
      <c r="CF31" s="19"/>
      <c r="CG31" s="19"/>
      <c r="CH31" s="19"/>
    </row>
    <row r="32" spans="1:86" x14ac:dyDescent="0.25">
      <c r="A32">
        <v>1986</v>
      </c>
      <c r="B32" s="1">
        <v>942.02861229508358</v>
      </c>
      <c r="C32" s="1">
        <v>1951.6290223478265</v>
      </c>
      <c r="D32" s="1">
        <v>2006.9086632270353</v>
      </c>
      <c r="E32" s="11">
        <f t="shared" si="40"/>
        <v>5.6829898394004097E-3</v>
      </c>
      <c r="F32" s="11">
        <f t="shared" si="18"/>
        <v>1.659902638740296E-2</v>
      </c>
      <c r="G32" s="11">
        <f t="shared" si="19"/>
        <v>2.4477759597752557E-2</v>
      </c>
      <c r="H32" s="1">
        <v>21204.646550949445</v>
      </c>
      <c r="I32" s="1">
        <v>2951.8661522554075</v>
      </c>
      <c r="J32" s="1">
        <v>930.38723683286935</v>
      </c>
      <c r="K32" s="1">
        <f t="shared" si="20"/>
        <v>22509.556794976885</v>
      </c>
      <c r="L32" s="1">
        <f t="shared" si="1"/>
        <v>1512.5139657455427</v>
      </c>
      <c r="M32" s="1">
        <f t="shared" si="2"/>
        <v>463.59221716490123</v>
      </c>
      <c r="N32" s="11">
        <f t="shared" si="41"/>
        <v>2.4431689949962587E-2</v>
      </c>
      <c r="O32" s="11">
        <f t="shared" si="21"/>
        <v>2.4840729551819818E-2</v>
      </c>
      <c r="P32" s="11">
        <f t="shared" si="22"/>
        <v>1.2029394835194829E-2</v>
      </c>
      <c r="Q32" s="1">
        <v>4140.2857264121221</v>
      </c>
      <c r="R32" s="1">
        <v>2751.1652931250087</v>
      </c>
      <c r="S32" s="1">
        <v>819.0124780000001</v>
      </c>
      <c r="T32" s="1">
        <f t="shared" si="23"/>
        <v>195.25370142171693</v>
      </c>
      <c r="U32" s="1">
        <f t="shared" si="54"/>
        <v>932.00882127495822</v>
      </c>
      <c r="V32" s="1">
        <f t="shared" si="55"/>
        <v>880.29203924593799</v>
      </c>
      <c r="W32" s="11">
        <f t="shared" si="42"/>
        <v>-1.9225474792414321E-2</v>
      </c>
      <c r="X32" s="11">
        <f t="shared" si="58"/>
        <v>-1.621067917238872E-2</v>
      </c>
      <c r="Y32" s="11">
        <f t="shared" si="59"/>
        <v>6.0679086758088641E-3</v>
      </c>
      <c r="Z32" s="1">
        <v>9479.3540586451873</v>
      </c>
      <c r="AA32" s="1">
        <v>7773.0645779999995</v>
      </c>
      <c r="AB32" s="1">
        <v>1597.2718600000044</v>
      </c>
      <c r="AC32" s="12">
        <f t="shared" si="24"/>
        <v>2.2895410329228123</v>
      </c>
      <c r="AD32" s="12">
        <f t="shared" si="56"/>
        <v>2.8253717061001042</v>
      </c>
      <c r="AE32" s="12">
        <f t="shared" si="57"/>
        <v>1.9502411781325806</v>
      </c>
      <c r="AF32" s="11">
        <f t="shared" si="43"/>
        <v>-1.0532003704103454E-2</v>
      </c>
      <c r="AG32" s="11">
        <f t="shared" si="60"/>
        <v>2.3311752738808256E-3</v>
      </c>
      <c r="AH32" s="11">
        <f t="shared" si="61"/>
        <v>3.6486417892915846E-3</v>
      </c>
      <c r="AI32" s="1">
        <f t="shared" si="44"/>
        <v>26223.270448507621</v>
      </c>
      <c r="AJ32" s="1">
        <f t="shared" si="45"/>
        <v>3849.8147821072084</v>
      </c>
      <c r="AK32" s="1">
        <f t="shared" si="46"/>
        <v>1248.5925296447178</v>
      </c>
      <c r="AL32" s="14">
        <f t="shared" si="25"/>
        <v>9.3484579735044626</v>
      </c>
      <c r="AM32" s="14">
        <f t="shared" si="26"/>
        <v>1.2708353373216845</v>
      </c>
      <c r="AN32" s="14">
        <f t="shared" si="27"/>
        <v>0.51868679450542221</v>
      </c>
      <c r="AO32" s="11">
        <f t="shared" si="47"/>
        <v>2.0621120954280148E-2</v>
      </c>
      <c r="AP32" s="11">
        <f t="shared" si="28"/>
        <v>2.5977173653231045E-2</v>
      </c>
      <c r="AQ32" s="11">
        <f t="shared" si="29"/>
        <v>2.3564574154817608E-2</v>
      </c>
      <c r="AR32" s="1">
        <f t="shared" si="48"/>
        <v>17128.86655162213</v>
      </c>
      <c r="AS32" s="1">
        <f t="shared" si="49"/>
        <v>2841.1558926250655</v>
      </c>
      <c r="AT32" s="1">
        <f t="shared" si="50"/>
        <v>946.69792193630326</v>
      </c>
      <c r="AU32" s="1">
        <f t="shared" si="51"/>
        <v>3425.7733103244263</v>
      </c>
      <c r="AV32" s="1">
        <f t="shared" si="52"/>
        <v>568.23117852501309</v>
      </c>
      <c r="AW32" s="1">
        <f t="shared" si="53"/>
        <v>189.33958438726066</v>
      </c>
      <c r="AX32" s="1">
        <f t="shared" si="30"/>
        <v>14546.366280651047</v>
      </c>
      <c r="AY32" s="1">
        <f t="shared" si="5"/>
        <v>1164.6294905810041</v>
      </c>
      <c r="AZ32" s="1">
        <f t="shared" si="6"/>
        <v>377.37558834951579</v>
      </c>
      <c r="BA32" s="1">
        <f t="shared" si="31"/>
        <v>9029.4351557850496</v>
      </c>
      <c r="BB32" s="1">
        <f t="shared" si="32"/>
        <v>13778.809804701408</v>
      </c>
      <c r="BC32" s="1">
        <f t="shared" si="33"/>
        <v>11907.472657715849</v>
      </c>
      <c r="BD32" s="1">
        <f t="shared" si="34"/>
        <v>0</v>
      </c>
      <c r="BE32" s="2">
        <v>0</v>
      </c>
      <c r="BF32" s="2">
        <v>0</v>
      </c>
      <c r="BG32" s="2">
        <v>0</v>
      </c>
      <c r="BH32" s="2">
        <f t="shared" si="7"/>
        <v>0</v>
      </c>
      <c r="BI32" s="2">
        <f t="shared" si="35"/>
        <v>0</v>
      </c>
      <c r="BJ32" s="2">
        <f t="shared" si="8"/>
        <v>0</v>
      </c>
      <c r="BK32" s="2">
        <f t="shared" si="9"/>
        <v>0</v>
      </c>
      <c r="BL32" s="2">
        <f t="shared" si="10"/>
        <v>0</v>
      </c>
      <c r="BM32" s="2">
        <f t="shared" si="11"/>
        <v>0</v>
      </c>
      <c r="BN32" s="2">
        <f t="shared" si="12"/>
        <v>0</v>
      </c>
      <c r="BO32" s="2">
        <f t="shared" si="36"/>
        <v>0</v>
      </c>
      <c r="BP32" s="2">
        <f t="shared" si="37"/>
        <v>0</v>
      </c>
      <c r="BQ32" s="2">
        <f t="shared" si="38"/>
        <v>0</v>
      </c>
      <c r="BR32" s="11">
        <f t="shared" si="39"/>
        <v>4.3919983115699973E-2</v>
      </c>
      <c r="BS32" s="17">
        <v>0</v>
      </c>
      <c r="BT32" s="17">
        <v>0</v>
      </c>
      <c r="BU32" s="12">
        <f>(BU$3*temperature!$I142+BU$4*temperature!$I142^2+BU$5*temperature!$I142^6)*(K32/K$56)^$BW$1</f>
        <v>1.9374348696339065</v>
      </c>
      <c r="BV32" s="12">
        <f>(BV$3*temperature!$I142+BV$4*temperature!$I142^2+BV$5*temperature!$I142^6)*(L32/L$56)^$BW$1</f>
        <v>1.2403429547831755</v>
      </c>
      <c r="BW32" s="12">
        <f>(BW$3*temperature!$I142+BW$4*temperature!$I142^2+BW$5*temperature!$I142^6)*(M32/M$56)^$BW$1</f>
        <v>0.63113939646090611</v>
      </c>
      <c r="BX32" s="12">
        <f>(BX$3*temperature!$M142+BX$4*temperature!$M142^2+BX$5*temperature!$M142^6)*(K32/K$56)^$BW$1</f>
        <v>1.9374348696339065</v>
      </c>
      <c r="BY32" s="12">
        <f>(BY$3*temperature!$M142+BY$4*temperature!$M142^2+BY$5*temperature!$M142^6)*(L32/L$56)^$BW$1</f>
        <v>1.2403429547831755</v>
      </c>
      <c r="BZ32" s="12">
        <f>(BZ$3*temperature!$M142+BZ$4*temperature!$M142^2+BZ$5*temperature!$M142^6)*(M32/M$56)^$BW$1</f>
        <v>0.63113939646090611</v>
      </c>
      <c r="CA32" s="19">
        <f t="shared" si="13"/>
        <v>0</v>
      </c>
      <c r="CB32" s="19">
        <f t="shared" si="14"/>
        <v>0</v>
      </c>
      <c r="CC32" s="19">
        <f t="shared" si="15"/>
        <v>0</v>
      </c>
      <c r="CD32" s="19">
        <f t="shared" si="16"/>
        <v>0</v>
      </c>
      <c r="CE32" s="19">
        <f t="shared" si="17"/>
        <v>0</v>
      </c>
      <c r="CF32" s="19"/>
      <c r="CG32" s="19"/>
      <c r="CH32" s="19"/>
    </row>
    <row r="33" spans="1:86" x14ac:dyDescent="0.25">
      <c r="A33">
        <v>1987</v>
      </c>
      <c r="B33" s="1">
        <v>947.30641569152567</v>
      </c>
      <c r="C33" s="1">
        <v>1985.0015884222066</v>
      </c>
      <c r="D33" s="1">
        <v>2055.4687294649952</v>
      </c>
      <c r="E33" s="11">
        <f t="shared" si="40"/>
        <v>5.6025935173917851E-3</v>
      </c>
      <c r="F33" s="11">
        <f t="shared" si="18"/>
        <v>1.7099851299727353E-2</v>
      </c>
      <c r="G33" s="11">
        <f t="shared" si="19"/>
        <v>2.4196450554893278E-2</v>
      </c>
      <c r="H33" s="1">
        <v>21855.911782637802</v>
      </c>
      <c r="I33" s="1">
        <v>3073.6128521501973</v>
      </c>
      <c r="J33" s="1">
        <v>966.32031631938889</v>
      </c>
      <c r="K33" s="1">
        <f t="shared" si="20"/>
        <v>23071.639145062869</v>
      </c>
      <c r="L33" s="1">
        <f t="shared" si="1"/>
        <v>1548.4183338076225</v>
      </c>
      <c r="M33" s="1">
        <f t="shared" si="2"/>
        <v>470.12163331276088</v>
      </c>
      <c r="N33" s="11">
        <f t="shared" si="41"/>
        <v>2.4970831509726343E-2</v>
      </c>
      <c r="O33" s="11">
        <f t="shared" si="21"/>
        <v>2.3738205977081428E-2</v>
      </c>
      <c r="P33" s="11">
        <f t="shared" si="22"/>
        <v>1.4084395522837578E-2</v>
      </c>
      <c r="Q33" s="1">
        <v>4268.5236012981186</v>
      </c>
      <c r="R33" s="1">
        <v>2864.861574927801</v>
      </c>
      <c r="S33" s="1">
        <v>851.23401599999988</v>
      </c>
      <c r="T33" s="1">
        <f t="shared" si="23"/>
        <v>195.30292964894775</v>
      </c>
      <c r="U33" s="1">
        <f t="shared" si="54"/>
        <v>932.08276797894018</v>
      </c>
      <c r="V33" s="1">
        <f t="shared" si="55"/>
        <v>880.90253472291624</v>
      </c>
      <c r="W33" s="11">
        <f t="shared" si="42"/>
        <v>2.521244251574295E-4</v>
      </c>
      <c r="X33" s="11">
        <f t="shared" si="58"/>
        <v>7.9341206106642304E-5</v>
      </c>
      <c r="Y33" s="11">
        <f t="shared" si="59"/>
        <v>6.9351470848388885E-4</v>
      </c>
      <c r="Z33" s="1">
        <v>9769.6868124319262</v>
      </c>
      <c r="AA33" s="1">
        <v>8163.5524069999974</v>
      </c>
      <c r="AB33" s="1">
        <v>1650.5753720000048</v>
      </c>
      <c r="AC33" s="12">
        <f t="shared" si="24"/>
        <v>2.2887742285086174</v>
      </c>
      <c r="AD33" s="12">
        <f t="shared" si="56"/>
        <v>2.8495451502593916</v>
      </c>
      <c r="AE33" s="12">
        <f t="shared" si="57"/>
        <v>1.9390383149350143</v>
      </c>
      <c r="AF33" s="11">
        <f t="shared" si="43"/>
        <v>-3.3491621384740267E-4</v>
      </c>
      <c r="AG33" s="11">
        <f t="shared" si="60"/>
        <v>8.5558456280623307E-3</v>
      </c>
      <c r="AH33" s="11">
        <f t="shared" si="61"/>
        <v>-5.7443475828427015E-3</v>
      </c>
      <c r="AI33" s="1">
        <f t="shared" si="44"/>
        <v>27026.716713981288</v>
      </c>
      <c r="AJ33" s="1">
        <f t="shared" si="45"/>
        <v>4033.0644824215005</v>
      </c>
      <c r="AK33" s="1">
        <f t="shared" si="46"/>
        <v>1313.0728610675067</v>
      </c>
      <c r="AL33" s="14">
        <f t="shared" si="25"/>
        <v>9.5412336561121034</v>
      </c>
      <c r="AM33" s="14">
        <f t="shared" si="26"/>
        <v>1.3038480475639525</v>
      </c>
      <c r="AN33" s="14">
        <f t="shared" si="27"/>
        <v>0.53090942793766982</v>
      </c>
      <c r="AO33" s="11">
        <f t="shared" si="47"/>
        <v>2.0621120954280148E-2</v>
      </c>
      <c r="AP33" s="11">
        <f t="shared" si="28"/>
        <v>2.5977173653231045E-2</v>
      </c>
      <c r="AQ33" s="11">
        <f t="shared" si="29"/>
        <v>2.3564574154817608E-2</v>
      </c>
      <c r="AR33" s="1">
        <f t="shared" si="48"/>
        <v>17666.70561109337</v>
      </c>
      <c r="AS33" s="1">
        <f t="shared" si="49"/>
        <v>2982.3780962531046</v>
      </c>
      <c r="AT33" s="1">
        <f t="shared" si="50"/>
        <v>997.71591982171071</v>
      </c>
      <c r="AU33" s="1">
        <f t="shared" si="51"/>
        <v>3533.3411222186742</v>
      </c>
      <c r="AV33" s="1">
        <f t="shared" si="52"/>
        <v>596.47561925062098</v>
      </c>
      <c r="AW33" s="1">
        <f t="shared" si="53"/>
        <v>199.54318396434215</v>
      </c>
      <c r="AX33" s="1">
        <f t="shared" si="30"/>
        <v>14919.527889566187</v>
      </c>
      <c r="AY33" s="1">
        <f t="shared" si="5"/>
        <v>1201.9650215488925</v>
      </c>
      <c r="AZ33" s="1">
        <f t="shared" si="6"/>
        <v>388.31665226311657</v>
      </c>
      <c r="BA33" s="1">
        <f t="shared" si="31"/>
        <v>9104.0184256511711</v>
      </c>
      <c r="BB33" s="1">
        <f t="shared" si="32"/>
        <v>14077.061598343145</v>
      </c>
      <c r="BC33" s="1">
        <f t="shared" si="33"/>
        <v>12254.336884598775</v>
      </c>
      <c r="BD33" s="1">
        <f t="shared" si="34"/>
        <v>0</v>
      </c>
      <c r="BE33" s="2">
        <v>0</v>
      </c>
      <c r="BF33" s="2">
        <v>0</v>
      </c>
      <c r="BG33" s="2">
        <v>0</v>
      </c>
      <c r="BH33" s="2">
        <f t="shared" si="7"/>
        <v>0</v>
      </c>
      <c r="BI33" s="2">
        <f t="shared" si="35"/>
        <v>0</v>
      </c>
      <c r="BJ33" s="2">
        <f t="shared" si="8"/>
        <v>0</v>
      </c>
      <c r="BK33" s="2">
        <f t="shared" si="9"/>
        <v>0</v>
      </c>
      <c r="BL33" s="2">
        <f t="shared" si="10"/>
        <v>0</v>
      </c>
      <c r="BM33" s="2">
        <f t="shared" si="11"/>
        <v>0</v>
      </c>
      <c r="BN33" s="2">
        <f t="shared" si="12"/>
        <v>0</v>
      </c>
      <c r="BO33" s="2">
        <f t="shared" si="36"/>
        <v>0</v>
      </c>
      <c r="BP33" s="2">
        <f t="shared" si="37"/>
        <v>0</v>
      </c>
      <c r="BQ33" s="2">
        <f t="shared" si="38"/>
        <v>0</v>
      </c>
      <c r="BR33" s="11">
        <f t="shared" si="39"/>
        <v>4.4197072041392865E-2</v>
      </c>
      <c r="BS33" s="17">
        <v>0</v>
      </c>
      <c r="BT33" s="17">
        <v>0</v>
      </c>
      <c r="BU33" s="12">
        <f>(BU$3*temperature!$I143+BU$4*temperature!$I143^2+BU$5*temperature!$I143^6)*(K33/K$56)^$BW$1</f>
        <v>1.9739628538822129</v>
      </c>
      <c r="BV33" s="12">
        <f>(BV$3*temperature!$I143+BV$4*temperature!$I143^2+BV$5*temperature!$I143^6)*(L33/L$56)^$BW$1</f>
        <v>1.2625731407244289</v>
      </c>
      <c r="BW33" s="12">
        <f>(BW$3*temperature!$I143+BW$4*temperature!$I143^2+BW$5*temperature!$I143^6)*(M33/M$56)^$BW$1</f>
        <v>0.64226127317859394</v>
      </c>
      <c r="BX33" s="12">
        <f>(BX$3*temperature!$M143+BX$4*temperature!$M143^2+BX$5*temperature!$M143^6)*(K33/K$56)^$BW$1</f>
        <v>1.9739628538822129</v>
      </c>
      <c r="BY33" s="12">
        <f>(BY$3*temperature!$M143+BY$4*temperature!$M143^2+BY$5*temperature!$M143^6)*(L33/L$56)^$BW$1</f>
        <v>1.2625731407244289</v>
      </c>
      <c r="BZ33" s="12">
        <f>(BZ$3*temperature!$M143+BZ$4*temperature!$M143^2+BZ$5*temperature!$M143^6)*(M33/M$56)^$BW$1</f>
        <v>0.64226127317859394</v>
      </c>
      <c r="CA33" s="19">
        <f t="shared" si="13"/>
        <v>0</v>
      </c>
      <c r="CB33" s="19">
        <f t="shared" si="14"/>
        <v>0</v>
      </c>
      <c r="CC33" s="19">
        <f t="shared" si="15"/>
        <v>0</v>
      </c>
      <c r="CD33" s="19">
        <f t="shared" si="16"/>
        <v>0</v>
      </c>
      <c r="CE33" s="19">
        <f t="shared" si="17"/>
        <v>0</v>
      </c>
      <c r="CF33" s="19"/>
      <c r="CG33" s="19"/>
      <c r="CH33" s="19"/>
    </row>
    <row r="34" spans="1:86" x14ac:dyDescent="0.25">
      <c r="A34">
        <v>1988</v>
      </c>
      <c r="B34" s="1">
        <v>952.81034412393706</v>
      </c>
      <c r="C34" s="1">
        <v>2018.5674788956755</v>
      </c>
      <c r="D34" s="1">
        <v>2104.4294449077634</v>
      </c>
      <c r="E34" s="11">
        <f t="shared" si="40"/>
        <v>5.8100825047127103E-3</v>
      </c>
      <c r="F34" s="11">
        <f t="shared" si="18"/>
        <v>1.6909754969087532E-2</v>
      </c>
      <c r="G34" s="11">
        <f t="shared" si="19"/>
        <v>2.3819732570444785E-2</v>
      </c>
      <c r="H34" s="1">
        <v>22868.130388723042</v>
      </c>
      <c r="I34" s="1">
        <v>3175.6789784928656</v>
      </c>
      <c r="J34" s="1">
        <v>1038.8988379554835</v>
      </c>
      <c r="K34" s="1">
        <f t="shared" si="20"/>
        <v>24000.715913458287</v>
      </c>
      <c r="L34" s="1">
        <f t="shared" si="1"/>
        <v>1573.2339947487048</v>
      </c>
      <c r="M34" s="1">
        <f t="shared" si="2"/>
        <v>493.67244906660113</v>
      </c>
      <c r="N34" s="11">
        <f t="shared" si="41"/>
        <v>4.0269213754335009E-2</v>
      </c>
      <c r="O34" s="11">
        <f t="shared" si="21"/>
        <v>1.6026457708014696E-2</v>
      </c>
      <c r="P34" s="11">
        <f t="shared" si="22"/>
        <v>5.0095154285683341E-2</v>
      </c>
      <c r="Q34" s="1">
        <v>4398.7258719066331</v>
      </c>
      <c r="R34" s="1">
        <v>2955.6648532876429</v>
      </c>
      <c r="S34" s="1">
        <v>887.8873120000012</v>
      </c>
      <c r="T34" s="1">
        <f t="shared" si="23"/>
        <v>192.35179252239072</v>
      </c>
      <c r="U34" s="1">
        <f t="shared" si="54"/>
        <v>930.71902837306368</v>
      </c>
      <c r="V34" s="1">
        <f t="shared" si="55"/>
        <v>854.64270394924336</v>
      </c>
      <c r="W34" s="11">
        <f t="shared" si="42"/>
        <v>-1.51105625085175E-2</v>
      </c>
      <c r="X34" s="11">
        <f t="shared" si="58"/>
        <v>-1.4631099862875141E-3</v>
      </c>
      <c r="Y34" s="11">
        <f t="shared" si="59"/>
        <v>-2.9810143277579249E-2</v>
      </c>
      <c r="Z34" s="1">
        <v>10089.763007815442</v>
      </c>
      <c r="AA34" s="1">
        <v>8534.8141549999982</v>
      </c>
      <c r="AB34" s="1">
        <v>1765.5761590000002</v>
      </c>
      <c r="AC34" s="12">
        <f t="shared" si="24"/>
        <v>2.293792180198313</v>
      </c>
      <c r="AD34" s="12">
        <f t="shared" si="56"/>
        <v>2.8876122898394789</v>
      </c>
      <c r="AE34" s="12">
        <f t="shared" si="57"/>
        <v>1.9885137845060206</v>
      </c>
      <c r="AF34" s="11">
        <f t="shared" si="43"/>
        <v>2.1924188184192506E-3</v>
      </c>
      <c r="AG34" s="11">
        <f t="shared" si="60"/>
        <v>1.3359023132734738E-2</v>
      </c>
      <c r="AH34" s="11">
        <f t="shared" si="61"/>
        <v>2.5515467739823494E-2</v>
      </c>
      <c r="AI34" s="1">
        <f t="shared" si="44"/>
        <v>27857.386164801832</v>
      </c>
      <c r="AJ34" s="1">
        <f t="shared" si="45"/>
        <v>4226.2336534299711</v>
      </c>
      <c r="AK34" s="1">
        <f t="shared" si="46"/>
        <v>1381.3087589250983</v>
      </c>
      <c r="AL34" s="14">
        <f t="shared" si="25"/>
        <v>9.737984589387839</v>
      </c>
      <c r="AM34" s="14">
        <f t="shared" si="26"/>
        <v>1.3377183347129475</v>
      </c>
      <c r="AN34" s="14">
        <f t="shared" si="27"/>
        <v>0.54342008252179885</v>
      </c>
      <c r="AO34" s="11">
        <f t="shared" si="47"/>
        <v>2.0621120954280148E-2</v>
      </c>
      <c r="AP34" s="11">
        <f t="shared" si="28"/>
        <v>2.5977173653231045E-2</v>
      </c>
      <c r="AQ34" s="11">
        <f t="shared" si="29"/>
        <v>2.3564574154817608E-2</v>
      </c>
      <c r="AR34" s="1">
        <f t="shared" si="48"/>
        <v>18224.781346912463</v>
      </c>
      <c r="AS34" s="1">
        <f t="shared" si="49"/>
        <v>3130.3290962038368</v>
      </c>
      <c r="AT34" s="1">
        <f t="shared" si="50"/>
        <v>1051.2386818989658</v>
      </c>
      <c r="AU34" s="1">
        <f t="shared" si="51"/>
        <v>3644.9562693824928</v>
      </c>
      <c r="AV34" s="1">
        <f t="shared" si="52"/>
        <v>626.06581924076738</v>
      </c>
      <c r="AW34" s="1">
        <f t="shared" si="53"/>
        <v>210.24773637979317</v>
      </c>
      <c r="AX34" s="1">
        <f t="shared" si="30"/>
        <v>15301.917288624121</v>
      </c>
      <c r="AY34" s="1">
        <f t="shared" si="5"/>
        <v>1240.614100417941</v>
      </c>
      <c r="AZ34" s="1">
        <f t="shared" si="6"/>
        <v>399.62895765129014</v>
      </c>
      <c r="BA34" s="1">
        <f t="shared" si="31"/>
        <v>9181.026468661581</v>
      </c>
      <c r="BB34" s="1">
        <f t="shared" si="32"/>
        <v>14378.986426043739</v>
      </c>
      <c r="BC34" s="1">
        <f t="shared" si="33"/>
        <v>12606.661424003931</v>
      </c>
      <c r="BD34" s="1">
        <f t="shared" si="34"/>
        <v>0</v>
      </c>
      <c r="BE34" s="2">
        <v>0</v>
      </c>
      <c r="BF34" s="2">
        <v>0</v>
      </c>
      <c r="BG34" s="2">
        <v>0</v>
      </c>
      <c r="BH34" s="2">
        <f t="shared" si="7"/>
        <v>0</v>
      </c>
      <c r="BI34" s="2">
        <f t="shared" si="35"/>
        <v>0</v>
      </c>
      <c r="BJ34" s="2">
        <f t="shared" si="8"/>
        <v>0</v>
      </c>
      <c r="BK34" s="2">
        <f t="shared" si="9"/>
        <v>0</v>
      </c>
      <c r="BL34" s="2">
        <f t="shared" si="10"/>
        <v>0</v>
      </c>
      <c r="BM34" s="2">
        <f t="shared" si="11"/>
        <v>0</v>
      </c>
      <c r="BN34" s="2">
        <f t="shared" si="12"/>
        <v>0</v>
      </c>
      <c r="BO34" s="2">
        <f t="shared" si="36"/>
        <v>0</v>
      </c>
      <c r="BP34" s="2">
        <f t="shared" si="37"/>
        <v>0</v>
      </c>
      <c r="BQ34" s="2">
        <f t="shared" si="38"/>
        <v>0</v>
      </c>
      <c r="BR34" s="11">
        <f t="shared" si="39"/>
        <v>5.7694154448594243E-2</v>
      </c>
      <c r="BS34" s="17">
        <v>0</v>
      </c>
      <c r="BT34" s="17">
        <v>0</v>
      </c>
      <c r="BU34" s="12">
        <f>(BU$3*temperature!$I144+BU$4*temperature!$I144^2+BU$5*temperature!$I144^6)*(K34/K$56)^$BW$1</f>
        <v>2.0029938875375506</v>
      </c>
      <c r="BV34" s="12">
        <f>(BV$3*temperature!$I144+BV$4*temperature!$I144^2+BV$5*temperature!$I144^6)*(L34/L$56)^$BW$1</f>
        <v>1.2871010838147867</v>
      </c>
      <c r="BW34" s="12">
        <f>(BW$3*temperature!$I144+BW$4*temperature!$I144^2+BW$5*temperature!$I144^6)*(M34/M$56)^$BW$1</f>
        <v>0.64757189318406683</v>
      </c>
      <c r="BX34" s="12">
        <f>(BX$3*temperature!$M144+BX$4*temperature!$M144^2+BX$5*temperature!$M144^6)*(K34/K$56)^$BW$1</f>
        <v>2.0029938875375506</v>
      </c>
      <c r="BY34" s="12">
        <f>(BY$3*temperature!$M144+BY$4*temperature!$M144^2+BY$5*temperature!$M144^6)*(L34/L$56)^$BW$1</f>
        <v>1.2871010838147867</v>
      </c>
      <c r="BZ34" s="12">
        <f>(BZ$3*temperature!$M144+BZ$4*temperature!$M144^2+BZ$5*temperature!$M144^6)*(M34/M$56)^$BW$1</f>
        <v>0.64757189318406683</v>
      </c>
      <c r="CA34" s="19">
        <f t="shared" si="13"/>
        <v>0</v>
      </c>
      <c r="CB34" s="19">
        <f t="shared" si="14"/>
        <v>0</v>
      </c>
      <c r="CC34" s="19">
        <f t="shared" si="15"/>
        <v>0</v>
      </c>
      <c r="CD34" s="19">
        <f t="shared" si="16"/>
        <v>0</v>
      </c>
      <c r="CE34" s="19">
        <f t="shared" si="17"/>
        <v>0</v>
      </c>
      <c r="CF34" s="19"/>
      <c r="CG34" s="19"/>
      <c r="CH34" s="19"/>
    </row>
    <row r="35" spans="1:86" x14ac:dyDescent="0.25">
      <c r="A35">
        <v>1989</v>
      </c>
      <c r="B35" s="1">
        <v>958.65364362799335</v>
      </c>
      <c r="C35" s="1">
        <v>2051.303637009778</v>
      </c>
      <c r="D35" s="1">
        <v>2153.3894404845114</v>
      </c>
      <c r="E35" s="11">
        <f t="shared" si="40"/>
        <v>6.1326994822132885E-3</v>
      </c>
      <c r="F35" s="11">
        <f t="shared" si="18"/>
        <v>1.6217519828473526E-2</v>
      </c>
      <c r="G35" s="11">
        <f t="shared" si="19"/>
        <v>2.3265211240614425E-2</v>
      </c>
      <c r="H35" s="1">
        <v>23763.030483248236</v>
      </c>
      <c r="I35" s="1">
        <v>3226.9687948967835</v>
      </c>
      <c r="J35" s="1">
        <v>1098.7151032485203</v>
      </c>
      <c r="K35" s="1">
        <f t="shared" si="20"/>
        <v>24787.920685637644</v>
      </c>
      <c r="L35" s="1">
        <f t="shared" si="1"/>
        <v>1573.1307333909833</v>
      </c>
      <c r="M35" s="1">
        <f t="shared" si="2"/>
        <v>510.22591761261259</v>
      </c>
      <c r="N35" s="11">
        <f t="shared" si="41"/>
        <v>3.2799220449000632E-2</v>
      </c>
      <c r="O35" s="11">
        <f t="shared" si="21"/>
        <v>-6.5636363100640693E-5</v>
      </c>
      <c r="P35" s="11">
        <f t="shared" si="22"/>
        <v>3.3531278841485879E-2</v>
      </c>
      <c r="Q35" s="1">
        <v>4465.3390933732589</v>
      </c>
      <c r="R35" s="1">
        <v>2993.2054839730058</v>
      </c>
      <c r="S35" s="1">
        <v>921.47998099999904</v>
      </c>
      <c r="T35" s="1">
        <f t="shared" si="23"/>
        <v>187.91117978496482</v>
      </c>
      <c r="U35" s="1">
        <f t="shared" si="54"/>
        <v>927.55947584821479</v>
      </c>
      <c r="V35" s="1">
        <f t="shared" si="55"/>
        <v>838.68873584744733</v>
      </c>
      <c r="W35" s="11">
        <f t="shared" si="42"/>
        <v>-2.3085892152052589E-2</v>
      </c>
      <c r="X35" s="11">
        <f t="shared" si="58"/>
        <v>-3.394743664338673E-3</v>
      </c>
      <c r="Y35" s="11">
        <f t="shared" si="59"/>
        <v>-1.866741274227679E-2</v>
      </c>
      <c r="Z35" s="1">
        <v>10312.188724182881</v>
      </c>
      <c r="AA35" s="1">
        <v>8563.3874189999988</v>
      </c>
      <c r="AB35" s="1">
        <v>1817.3248630000053</v>
      </c>
      <c r="AC35" s="12">
        <f t="shared" si="24"/>
        <v>2.3093853587707547</v>
      </c>
      <c r="AD35" s="12">
        <f t="shared" si="56"/>
        <v>2.8609420451927874</v>
      </c>
      <c r="AE35" s="12">
        <f t="shared" si="57"/>
        <v>1.9721805144674187</v>
      </c>
      <c r="AF35" s="11">
        <f t="shared" si="43"/>
        <v>6.7979909893551849E-3</v>
      </c>
      <c r="AG35" s="11">
        <f t="shared" si="60"/>
        <v>-9.2360891870889583E-3</v>
      </c>
      <c r="AH35" s="11">
        <f t="shared" si="61"/>
        <v>-8.2138078025238981E-3</v>
      </c>
      <c r="AI35" s="1">
        <f t="shared" si="44"/>
        <v>28716.603817704141</v>
      </c>
      <c r="AJ35" s="1">
        <f t="shared" si="45"/>
        <v>4429.6761073277412</v>
      </c>
      <c r="AK35" s="1">
        <f t="shared" si="46"/>
        <v>1453.4256194123818</v>
      </c>
      <c r="AL35" s="14">
        <f t="shared" si="25"/>
        <v>9.938792747456521</v>
      </c>
      <c r="AM35" s="14">
        <f t="shared" si="26"/>
        <v>1.3724684761928969</v>
      </c>
      <c r="AN35" s="14">
        <f t="shared" si="27"/>
        <v>0.55622554535360091</v>
      </c>
      <c r="AO35" s="11">
        <f t="shared" si="47"/>
        <v>2.0621120954280148E-2</v>
      </c>
      <c r="AP35" s="11">
        <f t="shared" si="28"/>
        <v>2.5977173653231045E-2</v>
      </c>
      <c r="AQ35" s="11">
        <f t="shared" si="29"/>
        <v>2.3564574154817608E-2</v>
      </c>
      <c r="AR35" s="1">
        <f t="shared" si="48"/>
        <v>18805.705535227633</v>
      </c>
      <c r="AS35" s="1">
        <f t="shared" si="49"/>
        <v>3283.9817317822931</v>
      </c>
      <c r="AT35" s="1">
        <f t="shared" si="50"/>
        <v>1107.2037703407129</v>
      </c>
      <c r="AU35" s="1">
        <f t="shared" si="51"/>
        <v>3761.141107045527</v>
      </c>
      <c r="AV35" s="1">
        <f t="shared" si="52"/>
        <v>656.79634635645868</v>
      </c>
      <c r="AW35" s="1">
        <f t="shared" si="53"/>
        <v>221.44075406814261</v>
      </c>
      <c r="AX35" s="1">
        <f t="shared" si="30"/>
        <v>15693.43060257555</v>
      </c>
      <c r="AY35" s="1">
        <f t="shared" si="5"/>
        <v>1280.7393981202749</v>
      </c>
      <c r="AZ35" s="1">
        <f t="shared" si="6"/>
        <v>411.33433628859729</v>
      </c>
      <c r="BA35" s="1">
        <f t="shared" si="31"/>
        <v>9261.5504264746851</v>
      </c>
      <c r="BB35" s="1">
        <f t="shared" si="32"/>
        <v>14677.473106284231</v>
      </c>
      <c r="BC35" s="1">
        <f t="shared" si="33"/>
        <v>12962.126080898199</v>
      </c>
      <c r="BD35" s="1">
        <f t="shared" si="34"/>
        <v>0</v>
      </c>
      <c r="BE35" s="2">
        <v>0</v>
      </c>
      <c r="BF35" s="2">
        <v>0</v>
      </c>
      <c r="BG35" s="2">
        <v>0</v>
      </c>
      <c r="BH35" s="2">
        <f t="shared" si="7"/>
        <v>0</v>
      </c>
      <c r="BI35" s="2">
        <f t="shared" si="35"/>
        <v>0</v>
      </c>
      <c r="BJ35" s="2">
        <f t="shared" si="8"/>
        <v>0</v>
      </c>
      <c r="BK35" s="2">
        <f t="shared" si="9"/>
        <v>0</v>
      </c>
      <c r="BL35" s="2">
        <f t="shared" si="10"/>
        <v>0</v>
      </c>
      <c r="BM35" s="2">
        <f t="shared" si="11"/>
        <v>0</v>
      </c>
      <c r="BN35" s="2">
        <f t="shared" si="12"/>
        <v>0</v>
      </c>
      <c r="BO35" s="2">
        <f t="shared" si="36"/>
        <v>0</v>
      </c>
      <c r="BP35" s="2">
        <f t="shared" si="37"/>
        <v>0</v>
      </c>
      <c r="BQ35" s="2">
        <f t="shared" si="38"/>
        <v>0</v>
      </c>
      <c r="BR35" s="11">
        <f t="shared" si="39"/>
        <v>4.9561917962211294E-2</v>
      </c>
      <c r="BS35" s="17">
        <v>0</v>
      </c>
      <c r="BT35" s="17">
        <v>0</v>
      </c>
      <c r="BU35" s="12">
        <f>(BU$3*temperature!$I145+BU$4*temperature!$I145^2+BU$5*temperature!$I145^6)*(K35/K$56)^$BW$1</f>
        <v>2.0354096671844859</v>
      </c>
      <c r="BV35" s="12">
        <f>(BV$3*temperature!$I145+BV$4*temperature!$I145^2+BV$5*temperature!$I145^6)*(L35/L$56)^$BW$1</f>
        <v>1.3168401349451111</v>
      </c>
      <c r="BW35" s="12">
        <f>(BW$3*temperature!$I145+BW$4*temperature!$I145^2+BW$5*temperature!$I145^6)*(M35/M$56)^$BW$1</f>
        <v>0.65520362980221369</v>
      </c>
      <c r="BX35" s="12">
        <f>(BX$3*temperature!$M145+BX$4*temperature!$M145^2+BX$5*temperature!$M145^6)*(K35/K$56)^$BW$1</f>
        <v>2.0354096671844859</v>
      </c>
      <c r="BY35" s="12">
        <f>(BY$3*temperature!$M145+BY$4*temperature!$M145^2+BY$5*temperature!$M145^6)*(L35/L$56)^$BW$1</f>
        <v>1.3168401349451111</v>
      </c>
      <c r="BZ35" s="12">
        <f>(BZ$3*temperature!$M145+BZ$4*temperature!$M145^2+BZ$5*temperature!$M145^6)*(M35/M$56)^$BW$1</f>
        <v>0.65520362980221369</v>
      </c>
      <c r="CA35" s="19">
        <f t="shared" si="13"/>
        <v>0</v>
      </c>
      <c r="CB35" s="19">
        <f t="shared" si="14"/>
        <v>0</v>
      </c>
      <c r="CC35" s="19">
        <f t="shared" si="15"/>
        <v>0</v>
      </c>
      <c r="CD35" s="19">
        <f t="shared" si="16"/>
        <v>0</v>
      </c>
      <c r="CE35" s="19">
        <f t="shared" si="17"/>
        <v>0</v>
      </c>
      <c r="CF35" s="19"/>
      <c r="CG35" s="19"/>
      <c r="CH35" s="19"/>
    </row>
    <row r="36" spans="1:86" x14ac:dyDescent="0.25">
      <c r="A36">
        <v>1990</v>
      </c>
      <c r="B36" s="1">
        <v>965.08958199999995</v>
      </c>
      <c r="C36" s="1">
        <v>2084.8014689034158</v>
      </c>
      <c r="D36" s="1">
        <v>2202.0974930000007</v>
      </c>
      <c r="E36" s="11">
        <f t="shared" si="40"/>
        <v>6.7135178745578727E-3</v>
      </c>
      <c r="F36" s="11">
        <f t="shared" si="18"/>
        <v>1.6330021206645062E-2</v>
      </c>
      <c r="G36" s="11">
        <f t="shared" si="19"/>
        <v>2.2619249263398533E-2</v>
      </c>
      <c r="H36" s="1">
        <v>24604.55665273581</v>
      </c>
      <c r="I36" s="1">
        <v>3291.5774776912899</v>
      </c>
      <c r="J36" s="1">
        <v>1154.8005981083711</v>
      </c>
      <c r="K36" s="1">
        <f t="shared" si="20"/>
        <v>25494.583209308556</v>
      </c>
      <c r="L36" s="1">
        <f t="shared" si="1"/>
        <v>1578.844569513195</v>
      </c>
      <c r="M36" s="1">
        <f t="shared" si="2"/>
        <v>524.4093877674519</v>
      </c>
      <c r="N36" s="11">
        <f t="shared" si="41"/>
        <v>2.8508342132963049E-2</v>
      </c>
      <c r="O36" s="11">
        <f t="shared" si="21"/>
        <v>3.6321432166639411E-3</v>
      </c>
      <c r="P36" s="11">
        <f t="shared" si="22"/>
        <v>2.7798411772582909E-2</v>
      </c>
      <c r="Q36" s="1">
        <v>4446.4092371723718</v>
      </c>
      <c r="R36" s="1">
        <v>3064.5220758088508</v>
      </c>
      <c r="S36" s="1">
        <v>975.20387755984575</v>
      </c>
      <c r="T36" s="1">
        <f t="shared" si="23"/>
        <v>180.71486919793657</v>
      </c>
      <c r="U36" s="1">
        <f t="shared" si="54"/>
        <v>931.01927467261214</v>
      </c>
      <c r="V36" s="1">
        <f t="shared" si="55"/>
        <v>844.47815420020129</v>
      </c>
      <c r="W36" s="11">
        <f t="shared" si="42"/>
        <v>-3.8296340831148634E-2</v>
      </c>
      <c r="X36" s="11">
        <f t="shared" si="58"/>
        <v>3.7300021340771483E-3</v>
      </c>
      <c r="Y36" s="11">
        <f t="shared" si="59"/>
        <v>6.902940394095225E-3</v>
      </c>
      <c r="Z36" s="1">
        <v>10153.602080603576</v>
      </c>
      <c r="AA36" s="1">
        <v>8419.9490469999982</v>
      </c>
      <c r="AB36" s="1">
        <v>1901.4018390000037</v>
      </c>
      <c r="AC36" s="12">
        <f t="shared" si="24"/>
        <v>2.2835509596639398</v>
      </c>
      <c r="AD36" s="12">
        <f t="shared" si="56"/>
        <v>2.7475569888912075</v>
      </c>
      <c r="AE36" s="12">
        <f t="shared" si="57"/>
        <v>1.9497480298762651</v>
      </c>
      <c r="AF36" s="11">
        <f t="shared" si="43"/>
        <v>-1.1186699096666142E-2</v>
      </c>
      <c r="AG36" s="11">
        <f t="shared" si="60"/>
        <v>-3.9632070314776113E-2</v>
      </c>
      <c r="AH36" s="11">
        <f t="shared" si="61"/>
        <v>-1.137445808159776E-2</v>
      </c>
      <c r="AI36" s="1">
        <f t="shared" si="44"/>
        <v>29606.084542979253</v>
      </c>
      <c r="AJ36" s="1">
        <f t="shared" si="45"/>
        <v>4643.5048429514254</v>
      </c>
      <c r="AK36" s="1">
        <f t="shared" si="46"/>
        <v>1529.5238115392863</v>
      </c>
      <c r="AL36" s="14">
        <f t="shared" si="25"/>
        <v>10.143741794841343</v>
      </c>
      <c r="AM36" s="14">
        <f t="shared" si="26"/>
        <v>1.4081213281325451</v>
      </c>
      <c r="AN36" s="14">
        <f t="shared" si="27"/>
        <v>0.56933276346388972</v>
      </c>
      <c r="AO36" s="11">
        <f t="shared" si="47"/>
        <v>2.0621120954280148E-2</v>
      </c>
      <c r="AP36" s="11">
        <f t="shared" si="28"/>
        <v>2.5977173653231045E-2</v>
      </c>
      <c r="AQ36" s="11">
        <f t="shared" si="29"/>
        <v>2.3564574154817608E-2</v>
      </c>
      <c r="AR36" s="1">
        <f t="shared" si="48"/>
        <v>19414.601595393222</v>
      </c>
      <c r="AS36" s="1">
        <f t="shared" si="49"/>
        <v>3445.5695493833528</v>
      </c>
      <c r="AT36" s="1">
        <f t="shared" si="50"/>
        <v>1165.5922721539505</v>
      </c>
      <c r="AU36" s="1">
        <f t="shared" si="51"/>
        <v>3882.9203190786448</v>
      </c>
      <c r="AV36" s="1">
        <f t="shared" si="52"/>
        <v>689.11390987667062</v>
      </c>
      <c r="AW36" s="1">
        <f t="shared" si="53"/>
        <v>233.11845443079011</v>
      </c>
      <c r="AX36" s="1">
        <f t="shared" si="30"/>
        <v>16093.512525674098</v>
      </c>
      <c r="AY36" s="1">
        <f t="shared" si="5"/>
        <v>1322.1669691918191</v>
      </c>
      <c r="AZ36" s="1">
        <f t="shared" si="6"/>
        <v>423.44801748664457</v>
      </c>
      <c r="BA36" s="1">
        <f t="shared" si="31"/>
        <v>9348.0232244314229</v>
      </c>
      <c r="BB36" s="1">
        <f t="shared" si="32"/>
        <v>14983.52509894968</v>
      </c>
      <c r="BC36" s="1">
        <f t="shared" si="33"/>
        <v>13319.234216581222</v>
      </c>
      <c r="BD36" s="1">
        <f t="shared" si="34"/>
        <v>0</v>
      </c>
      <c r="BE36" s="2">
        <v>0</v>
      </c>
      <c r="BF36" s="2">
        <v>0</v>
      </c>
      <c r="BG36" s="2">
        <v>0</v>
      </c>
      <c r="BH36" s="2">
        <f t="shared" si="7"/>
        <v>0</v>
      </c>
      <c r="BI36" s="2">
        <f t="shared" si="35"/>
        <v>0</v>
      </c>
      <c r="BJ36" s="2">
        <f t="shared" si="8"/>
        <v>0</v>
      </c>
      <c r="BK36" s="2">
        <f t="shared" si="9"/>
        <v>0</v>
      </c>
      <c r="BL36" s="2">
        <f t="shared" si="10"/>
        <v>0</v>
      </c>
      <c r="BM36" s="2">
        <f t="shared" si="11"/>
        <v>0</v>
      </c>
      <c r="BN36" s="2">
        <f t="shared" si="12"/>
        <v>0</v>
      </c>
      <c r="BO36" s="2">
        <f t="shared" si="36"/>
        <v>0</v>
      </c>
      <c r="BP36" s="2">
        <f t="shared" si="37"/>
        <v>0</v>
      </c>
      <c r="BQ36" s="2">
        <f t="shared" si="38"/>
        <v>0</v>
      </c>
      <c r="BR36" s="11">
        <f t="shared" si="39"/>
        <v>4.6800538557361299E-2</v>
      </c>
      <c r="BS36" s="17">
        <v>0</v>
      </c>
      <c r="BT36" s="17">
        <v>0</v>
      </c>
      <c r="BU36" s="12">
        <f>(BU$3*temperature!$I146+BU$4*temperature!$I146^2+BU$5*temperature!$I146^6)*(K36/K$56)^$BW$1</f>
        <v>2.069762885290702</v>
      </c>
      <c r="BV36" s="12">
        <f>(BV$3*temperature!$I146+BV$4*temperature!$I146^2+BV$5*temperature!$I146^6)*(L36/L$56)^$BW$1</f>
        <v>1.3454841680647422</v>
      </c>
      <c r="BW36" s="12">
        <f>(BW$3*temperature!$I146+BW$4*temperature!$I146^2+BW$5*temperature!$I146^6)*(M36/M$56)^$BW$1</f>
        <v>0.66351050622761387</v>
      </c>
      <c r="BX36" s="12">
        <f>(BX$3*temperature!$M146+BX$4*temperature!$M146^2+BX$5*temperature!$M146^6)*(K36/K$56)^$BW$1</f>
        <v>2.069762885290702</v>
      </c>
      <c r="BY36" s="12">
        <f>(BY$3*temperature!$M146+BY$4*temperature!$M146^2+BY$5*temperature!$M146^6)*(L36/L$56)^$BW$1</f>
        <v>1.3454841680647422</v>
      </c>
      <c r="BZ36" s="12">
        <f>(BZ$3*temperature!$M146+BZ$4*temperature!$M146^2+BZ$5*temperature!$M146^6)*(M36/M$56)^$BW$1</f>
        <v>0.66351050622761387</v>
      </c>
      <c r="CA36" s="19">
        <f t="shared" si="13"/>
        <v>0</v>
      </c>
      <c r="CB36" s="19">
        <f t="shared" si="14"/>
        <v>0</v>
      </c>
      <c r="CC36" s="19">
        <f t="shared" si="15"/>
        <v>0</v>
      </c>
      <c r="CD36" s="19">
        <f t="shared" si="16"/>
        <v>0</v>
      </c>
      <c r="CE36" s="19">
        <f t="shared" si="17"/>
        <v>0</v>
      </c>
      <c r="CF36" s="19"/>
      <c r="CG36" s="19"/>
      <c r="CH36" s="19"/>
    </row>
    <row r="37" spans="1:86" x14ac:dyDescent="0.25">
      <c r="A37">
        <v>1991</v>
      </c>
      <c r="B37" s="1">
        <v>971.30660538821314</v>
      </c>
      <c r="C37" s="1">
        <v>2115.3616604105928</v>
      </c>
      <c r="D37" s="1">
        <v>2250.8548680506537</v>
      </c>
      <c r="E37" s="11">
        <f t="shared" si="40"/>
        <v>6.4419132733040119E-3</v>
      </c>
      <c r="F37" s="11">
        <f t="shared" si="18"/>
        <v>1.4658561960459116E-2</v>
      </c>
      <c r="G37" s="11">
        <f t="shared" si="19"/>
        <v>2.2141333526622953E-2</v>
      </c>
      <c r="H37" s="1">
        <v>24947.618381278808</v>
      </c>
      <c r="I37" s="1">
        <v>3408.4159930328774</v>
      </c>
      <c r="J37" s="1">
        <v>1191.5333209422074</v>
      </c>
      <c r="K37" s="1">
        <f t="shared" si="20"/>
        <v>25684.596648354625</v>
      </c>
      <c r="L37" s="1">
        <f t="shared" si="1"/>
        <v>1611.2686812955199</v>
      </c>
      <c r="M37" s="1">
        <f t="shared" si="2"/>
        <v>529.3692355980869</v>
      </c>
      <c r="N37" s="11">
        <f t="shared" si="41"/>
        <v>7.4530906226657478E-3</v>
      </c>
      <c r="O37" s="11">
        <f t="shared" si="21"/>
        <v>2.0536607851349364E-2</v>
      </c>
      <c r="P37" s="11">
        <f t="shared" si="22"/>
        <v>9.4579691865364079E-3</v>
      </c>
      <c r="Q37" s="1">
        <v>4471.2127775630915</v>
      </c>
      <c r="R37" s="1">
        <v>3063.6955039999998</v>
      </c>
      <c r="S37" s="1">
        <v>1017.4226960000001</v>
      </c>
      <c r="T37" s="1">
        <f t="shared" si="23"/>
        <v>179.22403290080703</v>
      </c>
      <c r="U37" s="1">
        <f t="shared" si="54"/>
        <v>898.86196704348333</v>
      </c>
      <c r="V37" s="1">
        <f t="shared" si="55"/>
        <v>853.87683090177541</v>
      </c>
      <c r="W37" s="11">
        <f t="shared" si="42"/>
        <v>-8.2496603834885107E-3</v>
      </c>
      <c r="X37" s="11">
        <f t="shared" si="58"/>
        <v>-3.4539894612210631E-2</v>
      </c>
      <c r="Y37" s="11">
        <f t="shared" si="59"/>
        <v>1.1129567597252477E-2</v>
      </c>
      <c r="Z37" s="1">
        <v>11151.34230578893</v>
      </c>
      <c r="AA37" s="1">
        <v>8486.9194680000001</v>
      </c>
      <c r="AB37" s="1">
        <v>2032.0167120000006</v>
      </c>
      <c r="AC37" s="12">
        <f t="shared" si="24"/>
        <v>2.4940307832691997</v>
      </c>
      <c r="AD37" s="12">
        <f t="shared" si="56"/>
        <v>2.770157627257464</v>
      </c>
      <c r="AE37" s="12">
        <f t="shared" si="57"/>
        <v>1.9972197592887198</v>
      </c>
      <c r="AF37" s="11">
        <f t="shared" si="43"/>
        <v>9.2172159642207152E-2</v>
      </c>
      <c r="AG37" s="11">
        <f t="shared" si="60"/>
        <v>8.2257214163834469E-3</v>
      </c>
      <c r="AH37" s="11">
        <f t="shared" si="61"/>
        <v>2.4347622710749528E-2</v>
      </c>
      <c r="AI37" s="1">
        <f t="shared" si="44"/>
        <v>30528.396407759974</v>
      </c>
      <c r="AJ37" s="1">
        <f t="shared" si="45"/>
        <v>4868.2682685329537</v>
      </c>
      <c r="AK37" s="1">
        <f t="shared" si="46"/>
        <v>1609.6898848161477</v>
      </c>
      <c r="AL37" s="14">
        <f t="shared" si="25"/>
        <v>10.352917121321754</v>
      </c>
      <c r="AM37" s="14">
        <f t="shared" si="26"/>
        <v>1.4447003403982626</v>
      </c>
      <c r="AN37" s="14">
        <f t="shared" si="27"/>
        <v>0.58274884758730183</v>
      </c>
      <c r="AO37" s="11">
        <f t="shared" si="47"/>
        <v>2.0621120954280148E-2</v>
      </c>
      <c r="AP37" s="11">
        <f t="shared" si="28"/>
        <v>2.5977173653231045E-2</v>
      </c>
      <c r="AQ37" s="11">
        <f t="shared" si="29"/>
        <v>2.3564574154817608E-2</v>
      </c>
      <c r="AR37" s="1">
        <f t="shared" si="48"/>
        <v>20039.579743064602</v>
      </c>
      <c r="AS37" s="1">
        <f t="shared" si="49"/>
        <v>3610.4420492919689</v>
      </c>
      <c r="AT37" s="1">
        <f t="shared" si="50"/>
        <v>1226.6138409998002</v>
      </c>
      <c r="AU37" s="1">
        <f t="shared" si="51"/>
        <v>4007.9159486129206</v>
      </c>
      <c r="AV37" s="1">
        <f t="shared" si="52"/>
        <v>722.08840985839379</v>
      </c>
      <c r="AW37" s="1">
        <f t="shared" si="53"/>
        <v>245.32276819996005</v>
      </c>
      <c r="AX37" s="1">
        <f t="shared" si="30"/>
        <v>16505.255606744406</v>
      </c>
      <c r="AY37" s="1">
        <f t="shared" si="5"/>
        <v>1365.4183553997777</v>
      </c>
      <c r="AZ37" s="1">
        <f t="shared" si="6"/>
        <v>435.96372504002647</v>
      </c>
      <c r="BA37" s="1">
        <f t="shared" si="31"/>
        <v>9432.7801190311056</v>
      </c>
      <c r="BB37" s="1">
        <f t="shared" si="32"/>
        <v>15271.25305797914</v>
      </c>
      <c r="BC37" s="1">
        <f t="shared" si="33"/>
        <v>13679.703352035778</v>
      </c>
      <c r="BD37" s="1">
        <f t="shared" si="34"/>
        <v>0</v>
      </c>
      <c r="BE37" s="2">
        <v>0</v>
      </c>
      <c r="BF37" s="2">
        <v>0</v>
      </c>
      <c r="BG37" s="2">
        <v>0</v>
      </c>
      <c r="BH37" s="2">
        <f t="shared" si="7"/>
        <v>0</v>
      </c>
      <c r="BI37" s="2">
        <f t="shared" si="35"/>
        <v>0</v>
      </c>
      <c r="BJ37" s="2">
        <f t="shared" si="8"/>
        <v>0</v>
      </c>
      <c r="BK37" s="2">
        <f t="shared" si="9"/>
        <v>0</v>
      </c>
      <c r="BL37" s="2">
        <f t="shared" si="10"/>
        <v>0</v>
      </c>
      <c r="BM37" s="2">
        <f t="shared" si="11"/>
        <v>0</v>
      </c>
      <c r="BN37" s="2">
        <f t="shared" si="12"/>
        <v>0</v>
      </c>
      <c r="BO37" s="2">
        <f t="shared" si="36"/>
        <v>0</v>
      </c>
      <c r="BP37" s="2">
        <f t="shared" si="37"/>
        <v>0</v>
      </c>
      <c r="BQ37" s="2">
        <f t="shared" si="38"/>
        <v>0</v>
      </c>
      <c r="BR37" s="11">
        <f t="shared" si="39"/>
        <v>3.0796148802888695E-2</v>
      </c>
      <c r="BS37" s="17">
        <v>0</v>
      </c>
      <c r="BT37" s="17">
        <v>0</v>
      </c>
      <c r="BU37" s="12">
        <f>(BU$3*temperature!$I147+BU$4*temperature!$I147^2+BU$5*temperature!$I147^6)*(K37/K$56)^$BW$1</f>
        <v>2.1147937374527639</v>
      </c>
      <c r="BV37" s="12">
        <f>(BV$3*temperature!$I147+BV$4*temperature!$I147^2+BV$5*temperature!$I147^6)*(L37/L$56)^$BW$1</f>
        <v>1.368437324633903</v>
      </c>
      <c r="BW37" s="12">
        <f>(BW$3*temperature!$I147+BW$4*temperature!$I147^2+BW$5*temperature!$I147^6)*(M37/M$56)^$BW$1</f>
        <v>0.67459223349869601</v>
      </c>
      <c r="BX37" s="12">
        <f>(BX$3*temperature!$M147+BX$4*temperature!$M147^2+BX$5*temperature!$M147^6)*(K37/K$56)^$BW$1</f>
        <v>2.1147937374527639</v>
      </c>
      <c r="BY37" s="12">
        <f>(BY$3*temperature!$M147+BY$4*temperature!$M147^2+BY$5*temperature!$M147^6)*(L37/L$56)^$BW$1</f>
        <v>1.368437324633903</v>
      </c>
      <c r="BZ37" s="12">
        <f>(BZ$3*temperature!$M147+BZ$4*temperature!$M147^2+BZ$5*temperature!$M147^6)*(M37/M$56)^$BW$1</f>
        <v>0.67459223349869601</v>
      </c>
      <c r="CA37" s="19">
        <f t="shared" si="13"/>
        <v>0</v>
      </c>
      <c r="CB37" s="19">
        <f t="shared" si="14"/>
        <v>0</v>
      </c>
      <c r="CC37" s="19">
        <f t="shared" si="15"/>
        <v>0</v>
      </c>
      <c r="CD37" s="19">
        <f t="shared" si="16"/>
        <v>0</v>
      </c>
      <c r="CE37" s="19">
        <f t="shared" si="17"/>
        <v>0</v>
      </c>
      <c r="CF37" s="19"/>
      <c r="CG37" s="19"/>
      <c r="CH37" s="19"/>
    </row>
    <row r="38" spans="1:86" x14ac:dyDescent="0.25">
      <c r="A38">
        <v>1992</v>
      </c>
      <c r="B38" s="1">
        <v>977.31730766866428</v>
      </c>
      <c r="C38" s="1">
        <v>2141.7241709324203</v>
      </c>
      <c r="D38" s="1">
        <v>2298.7854691087018</v>
      </c>
      <c r="E38" s="11">
        <f t="shared" si="40"/>
        <v>6.1882645985391616E-3</v>
      </c>
      <c r="F38" s="11">
        <f t="shared" si="18"/>
        <v>1.246241293638195E-2</v>
      </c>
      <c r="G38" s="11">
        <f t="shared" si="19"/>
        <v>2.1294398736404707E-2</v>
      </c>
      <c r="H38" s="1">
        <v>25379.678098094017</v>
      </c>
      <c r="I38" s="1">
        <v>3518.9187759136689</v>
      </c>
      <c r="J38" s="1">
        <v>1239.6080716442671</v>
      </c>
      <c r="K38" s="1">
        <f t="shared" si="20"/>
        <v>25968.718551230631</v>
      </c>
      <c r="L38" s="1">
        <f t="shared" si="1"/>
        <v>1643.0307990508757</v>
      </c>
      <c r="M38" s="1">
        <f t="shared" si="2"/>
        <v>539.24478308317077</v>
      </c>
      <c r="N38" s="11">
        <f t="shared" si="41"/>
        <v>1.1061956968446474E-2</v>
      </c>
      <c r="O38" s="11">
        <f t="shared" si="21"/>
        <v>1.9712489992555371E-2</v>
      </c>
      <c r="P38" s="11">
        <f t="shared" si="22"/>
        <v>1.8655310548839177E-2</v>
      </c>
      <c r="Q38" s="1">
        <v>4506.2698650860548</v>
      </c>
      <c r="R38" s="1">
        <v>2984.2321120000001</v>
      </c>
      <c r="S38" s="1">
        <v>1052.3453570000015</v>
      </c>
      <c r="T38" s="1">
        <f t="shared" si="23"/>
        <v>177.55425611266796</v>
      </c>
      <c r="U38" s="1">
        <f t="shared" si="54"/>
        <v>848.05370684498394</v>
      </c>
      <c r="V38" s="1">
        <f t="shared" si="55"/>
        <v>848.93393409751468</v>
      </c>
      <c r="W38" s="11">
        <f t="shared" si="42"/>
        <v>-9.3167013436374901E-3</v>
      </c>
      <c r="X38" s="11">
        <f t="shared" si="58"/>
        <v>-5.6525097357958964E-2</v>
      </c>
      <c r="Y38" s="11">
        <f t="shared" si="59"/>
        <v>-5.788770259804954E-3</v>
      </c>
      <c r="Z38" s="1">
        <v>11295.471101000001</v>
      </c>
      <c r="AA38" s="1">
        <v>8566.2843489999977</v>
      </c>
      <c r="AB38" s="1">
        <v>2138.9941029999991</v>
      </c>
      <c r="AC38" s="12">
        <f t="shared" si="24"/>
        <v>2.5066122179045962</v>
      </c>
      <c r="AD38" s="12">
        <f t="shared" si="56"/>
        <v>2.8705154383111862</v>
      </c>
      <c r="AE38" s="12">
        <f t="shared" si="57"/>
        <v>2.0325970830505562</v>
      </c>
      <c r="AF38" s="11">
        <f t="shared" si="43"/>
        <v>5.0446188233910227E-3</v>
      </c>
      <c r="AG38" s="11">
        <f t="shared" si="60"/>
        <v>3.6228195127321783E-2</v>
      </c>
      <c r="AH38" s="11">
        <f t="shared" si="61"/>
        <v>1.7713285479628693E-2</v>
      </c>
      <c r="AI38" s="1">
        <f t="shared" si="44"/>
        <v>31483.472715596898</v>
      </c>
      <c r="AJ38" s="1">
        <f t="shared" si="45"/>
        <v>5103.5298515380518</v>
      </c>
      <c r="AK38" s="1">
        <f t="shared" si="46"/>
        <v>1694.043664534493</v>
      </c>
      <c r="AL38" s="14">
        <f t="shared" si="25"/>
        <v>10.566405877510167</v>
      </c>
      <c r="AM38" s="14">
        <f t="shared" si="26"/>
        <v>1.4822295720176701</v>
      </c>
      <c r="AN38" s="14">
        <f t="shared" si="27"/>
        <v>0.5964810760199073</v>
      </c>
      <c r="AO38" s="11">
        <f t="shared" si="47"/>
        <v>2.0621120954280148E-2</v>
      </c>
      <c r="AP38" s="11">
        <f t="shared" si="28"/>
        <v>2.5977173653231045E-2</v>
      </c>
      <c r="AQ38" s="11">
        <f t="shared" si="29"/>
        <v>2.3564574154817608E-2</v>
      </c>
      <c r="AR38" s="1">
        <f t="shared" si="48"/>
        <v>20681.035819000379</v>
      </c>
      <c r="AS38" s="1">
        <f t="shared" si="49"/>
        <v>3776.5951924503188</v>
      </c>
      <c r="AT38" s="1">
        <f t="shared" si="50"/>
        <v>1289.9721805104373</v>
      </c>
      <c r="AU38" s="1">
        <f t="shared" si="51"/>
        <v>4136.2071638000762</v>
      </c>
      <c r="AV38" s="1">
        <f t="shared" si="52"/>
        <v>755.3190384900638</v>
      </c>
      <c r="AW38" s="1">
        <f t="shared" si="53"/>
        <v>257.99443610208749</v>
      </c>
      <c r="AX38" s="1">
        <f t="shared" si="30"/>
        <v>16928.819867794082</v>
      </c>
      <c r="AY38" s="1">
        <f t="shared" si="5"/>
        <v>1410.6747241148767</v>
      </c>
      <c r="AZ38" s="1">
        <f t="shared" si="6"/>
        <v>448.92303273888103</v>
      </c>
      <c r="BA38" s="1">
        <f t="shared" si="31"/>
        <v>9515.9165451747613</v>
      </c>
      <c r="BB38" s="1">
        <f t="shared" si="32"/>
        <v>15531.405451950059</v>
      </c>
      <c r="BC38" s="1">
        <f t="shared" si="33"/>
        <v>14038.34138390537</v>
      </c>
      <c r="BD38" s="1">
        <f t="shared" si="34"/>
        <v>0</v>
      </c>
      <c r="BE38" s="2">
        <v>0</v>
      </c>
      <c r="BF38" s="2">
        <v>0</v>
      </c>
      <c r="BG38" s="2">
        <v>0</v>
      </c>
      <c r="BH38" s="2">
        <f t="shared" si="7"/>
        <v>0</v>
      </c>
      <c r="BI38" s="2">
        <f t="shared" si="35"/>
        <v>0</v>
      </c>
      <c r="BJ38" s="2">
        <f t="shared" si="8"/>
        <v>0</v>
      </c>
      <c r="BK38" s="2">
        <f t="shared" si="9"/>
        <v>0</v>
      </c>
      <c r="BL38" s="2">
        <f t="shared" si="10"/>
        <v>0</v>
      </c>
      <c r="BM38" s="2">
        <f t="shared" si="11"/>
        <v>0</v>
      </c>
      <c r="BN38" s="2">
        <f t="shared" si="12"/>
        <v>0</v>
      </c>
      <c r="BO38" s="2">
        <f t="shared" si="36"/>
        <v>0</v>
      </c>
      <c r="BP38" s="2">
        <f t="shared" si="37"/>
        <v>0</v>
      </c>
      <c r="BQ38" s="2">
        <f t="shared" si="38"/>
        <v>0</v>
      </c>
      <c r="BR38" s="11">
        <f t="shared" si="39"/>
        <v>3.4870939747054103E-2</v>
      </c>
      <c r="BS38" s="17">
        <v>0</v>
      </c>
      <c r="BT38" s="17">
        <v>0</v>
      </c>
      <c r="BU38" s="12">
        <f>(BU$3*temperature!$I148+BU$4*temperature!$I148^2+BU$5*temperature!$I148^6)*(K38/K$56)^$BW$1</f>
        <v>2.1580133489374225</v>
      </c>
      <c r="BV38" s="12">
        <f>(BV$3*temperature!$I148+BV$4*temperature!$I148^2+BV$5*temperature!$I148^6)*(L38/L$56)^$BW$1</f>
        <v>1.3914480207437021</v>
      </c>
      <c r="BW38" s="12">
        <f>(BW$3*temperature!$I148+BW$4*temperature!$I148^2+BW$5*temperature!$I148^6)*(M38/M$56)^$BW$1</f>
        <v>0.68392707266708086</v>
      </c>
      <c r="BX38" s="12">
        <f>(BX$3*temperature!$M148+BX$4*temperature!$M148^2+BX$5*temperature!$M148^6)*(K38/K$56)^$BW$1</f>
        <v>2.1580133489374225</v>
      </c>
      <c r="BY38" s="12">
        <f>(BY$3*temperature!$M148+BY$4*temperature!$M148^2+BY$5*temperature!$M148^6)*(L38/L$56)^$BW$1</f>
        <v>1.3914480207437021</v>
      </c>
      <c r="BZ38" s="12">
        <f>(BZ$3*temperature!$M148+BZ$4*temperature!$M148^2+BZ$5*temperature!$M148^6)*(M38/M$56)^$BW$1</f>
        <v>0.68392707266708086</v>
      </c>
      <c r="CA38" s="19">
        <f t="shared" si="13"/>
        <v>0</v>
      </c>
      <c r="CB38" s="19">
        <f t="shared" si="14"/>
        <v>0</v>
      </c>
      <c r="CC38" s="19">
        <f t="shared" si="15"/>
        <v>0</v>
      </c>
      <c r="CD38" s="19">
        <f t="shared" si="16"/>
        <v>0</v>
      </c>
      <c r="CE38" s="19">
        <f t="shared" si="17"/>
        <v>0</v>
      </c>
      <c r="CF38" s="19"/>
      <c r="CG38" s="19"/>
      <c r="CH38" s="19"/>
    </row>
    <row r="39" spans="1:86" x14ac:dyDescent="0.25">
      <c r="A39">
        <v>1993</v>
      </c>
      <c r="B39" s="1">
        <v>983.60275570927422</v>
      </c>
      <c r="C39" s="1">
        <v>2168.6955115280452</v>
      </c>
      <c r="D39" s="1">
        <v>2346.9547504902093</v>
      </c>
      <c r="E39" s="11">
        <f t="shared" si="40"/>
        <v>6.4313278720127265E-3</v>
      </c>
      <c r="F39" s="11">
        <f t="shared" si="18"/>
        <v>1.2593283935289801E-2</v>
      </c>
      <c r="G39" s="11">
        <f t="shared" si="19"/>
        <v>2.0954230844422383E-2</v>
      </c>
      <c r="H39" s="1">
        <v>25592.523894853668</v>
      </c>
      <c r="I39" s="1">
        <v>3647.4595290925654</v>
      </c>
      <c r="J39" s="1">
        <v>1293.4473539182864</v>
      </c>
      <c r="K39" s="1">
        <f t="shared" si="20"/>
        <v>26019.166524598586</v>
      </c>
      <c r="L39" s="1">
        <f t="shared" si="1"/>
        <v>1681.8679753353642</v>
      </c>
      <c r="M39" s="1">
        <f t="shared" si="2"/>
        <v>551.1172951451764</v>
      </c>
      <c r="N39" s="11">
        <f t="shared" si="41"/>
        <v>1.942643926323484E-3</v>
      </c>
      <c r="O39" s="11">
        <f t="shared" si="21"/>
        <v>2.3637521771912917E-2</v>
      </c>
      <c r="P39" s="11">
        <f t="shared" si="22"/>
        <v>2.2016925215527783E-2</v>
      </c>
      <c r="Q39" s="1">
        <v>4568.9495022796364</v>
      </c>
      <c r="R39" s="1">
        <v>2953.4735779999996</v>
      </c>
      <c r="S39" s="1">
        <v>1097.8205420000027</v>
      </c>
      <c r="T39" s="1">
        <f t="shared" si="23"/>
        <v>178.52672604902381</v>
      </c>
      <c r="U39" s="1">
        <f t="shared" si="54"/>
        <v>809.7344341843268</v>
      </c>
      <c r="V39" s="1">
        <f t="shared" si="55"/>
        <v>848.75548948655353</v>
      </c>
      <c r="W39" s="11">
        <f t="shared" si="42"/>
        <v>5.477029712758652E-3</v>
      </c>
      <c r="X39" s="11">
        <f t="shared" si="58"/>
        <v>-4.518495981017101E-2</v>
      </c>
      <c r="Y39" s="11">
        <f t="shared" si="59"/>
        <v>-2.1019846632808203E-4</v>
      </c>
      <c r="Z39" s="1">
        <v>11529.550378999998</v>
      </c>
      <c r="AA39" s="1">
        <v>8478.9364089999999</v>
      </c>
      <c r="AB39" s="1">
        <v>2265.1535709999953</v>
      </c>
      <c r="AC39" s="12">
        <f t="shared" si="24"/>
        <v>2.5234576073225217</v>
      </c>
      <c r="AD39" s="12">
        <f t="shared" si="56"/>
        <v>2.8708353689561941</v>
      </c>
      <c r="AE39" s="12">
        <f t="shared" si="57"/>
        <v>2.0633186248030597</v>
      </c>
      <c r="AF39" s="11">
        <f t="shared" si="43"/>
        <v>6.7203811174301187E-3</v>
      </c>
      <c r="AG39" s="11">
        <f t="shared" si="60"/>
        <v>1.1145407571677701E-4</v>
      </c>
      <c r="AH39" s="11">
        <f t="shared" si="61"/>
        <v>1.5114427747970671E-2</v>
      </c>
      <c r="AI39" s="1">
        <f t="shared" si="44"/>
        <v>32471.332607837285</v>
      </c>
      <c r="AJ39" s="1">
        <f t="shared" si="45"/>
        <v>5348.4959048743103</v>
      </c>
      <c r="AK39" s="1">
        <f t="shared" si="46"/>
        <v>1782.6337341831313</v>
      </c>
      <c r="AL39" s="14">
        <f t="shared" ref="AL39:AL56" si="62">(1+AL$5)*AL38</f>
        <v>10.784297011162321</v>
      </c>
      <c r="AM39" s="14">
        <f t="shared" ref="AM39:AM56" si="63">(1+AM$5)*AM38</f>
        <v>1.5207337070039275</v>
      </c>
      <c r="AN39" s="14">
        <f t="shared" ref="AN39:AN56" si="64">(1+AN$5)*AN38</f>
        <v>0.61053689856772375</v>
      </c>
      <c r="AO39" s="11">
        <f t="shared" si="47"/>
        <v>2.0621120954280148E-2</v>
      </c>
      <c r="AP39" s="11">
        <f t="shared" si="28"/>
        <v>2.5977173653231045E-2</v>
      </c>
      <c r="AQ39" s="11">
        <f t="shared" si="29"/>
        <v>2.3564574154817608E-2</v>
      </c>
      <c r="AR39" s="1">
        <f t="shared" si="48"/>
        <v>21347.530965259215</v>
      </c>
      <c r="AS39" s="1">
        <f t="shared" si="49"/>
        <v>3950.5573444347792</v>
      </c>
      <c r="AT39" s="1">
        <f t="shared" si="50"/>
        <v>1356.2136574006256</v>
      </c>
      <c r="AU39" s="1">
        <f t="shared" si="51"/>
        <v>4269.5061930518432</v>
      </c>
      <c r="AV39" s="1">
        <f t="shared" si="52"/>
        <v>790.11146888695589</v>
      </c>
      <c r="AW39" s="1">
        <f t="shared" si="53"/>
        <v>271.24273148012514</v>
      </c>
      <c r="AX39" s="1">
        <f t="shared" si="30"/>
        <v>17362.725625847233</v>
      </c>
      <c r="AY39" s="1">
        <f t="shared" si="5"/>
        <v>1457.30272357183</v>
      </c>
      <c r="AZ39" s="1">
        <f t="shared" si="6"/>
        <v>462.28881306462438</v>
      </c>
      <c r="BA39" s="1">
        <f t="shared" si="31"/>
        <v>9602.00975533987</v>
      </c>
      <c r="BB39" s="1">
        <f t="shared" si="32"/>
        <v>15797.521006615118</v>
      </c>
      <c r="BC39" s="1">
        <f t="shared" si="33"/>
        <v>14401.359876753042</v>
      </c>
      <c r="BD39" s="1">
        <f t="shared" si="34"/>
        <v>0</v>
      </c>
      <c r="BE39" s="2">
        <v>0</v>
      </c>
      <c r="BF39" s="2">
        <v>0</v>
      </c>
      <c r="BG39" s="2">
        <v>0</v>
      </c>
      <c r="BH39" s="2">
        <f t="shared" si="7"/>
        <v>0</v>
      </c>
      <c r="BI39" s="2">
        <f t="shared" si="35"/>
        <v>0</v>
      </c>
      <c r="BJ39" s="2">
        <f t="shared" si="8"/>
        <v>0</v>
      </c>
      <c r="BK39" s="2">
        <f t="shared" si="9"/>
        <v>0</v>
      </c>
      <c r="BL39" s="2">
        <f t="shared" si="10"/>
        <v>0</v>
      </c>
      <c r="BM39" s="2">
        <f t="shared" si="11"/>
        <v>0</v>
      </c>
      <c r="BN39" s="2">
        <f t="shared" si="12"/>
        <v>0</v>
      </c>
      <c r="BO39" s="2">
        <f t="shared" si="36"/>
        <v>0</v>
      </c>
      <c r="BP39" s="2">
        <f t="shared" si="37"/>
        <v>0</v>
      </c>
      <c r="BQ39" s="2">
        <f t="shared" si="38"/>
        <v>0</v>
      </c>
      <c r="BR39" s="11">
        <f t="shared" si="39"/>
        <v>2.8112857947955566E-2</v>
      </c>
      <c r="BS39" s="17">
        <v>0</v>
      </c>
      <c r="BT39" s="17">
        <v>0</v>
      </c>
      <c r="BU39" s="12">
        <f>(BU$3*temperature!$I149+BU$4*temperature!$I149^2+BU$5*temperature!$I149^6)*(K39/K$56)^$BW$1</f>
        <v>2.2061113495371698</v>
      </c>
      <c r="BV39" s="12">
        <f>(BV$3*temperature!$I149+BV$4*temperature!$I149^2+BV$5*temperature!$I149^6)*(L39/L$56)^$BW$1</f>
        <v>1.4127895905556942</v>
      </c>
      <c r="BW39" s="12">
        <f>(BW$3*temperature!$I149+BW$4*temperature!$I149^2+BW$5*temperature!$I149^6)*(M39/M$56)^$BW$1</f>
        <v>0.69240346220372639</v>
      </c>
      <c r="BX39" s="12">
        <f>(BX$3*temperature!$M149+BX$4*temperature!$M149^2+BX$5*temperature!$M149^6)*(K39/K$56)^$BW$1</f>
        <v>2.2061113495371698</v>
      </c>
      <c r="BY39" s="12">
        <f>(BY$3*temperature!$M149+BY$4*temperature!$M149^2+BY$5*temperature!$M149^6)*(L39/L$56)^$BW$1</f>
        <v>1.4127895905556942</v>
      </c>
      <c r="BZ39" s="12">
        <f>(BZ$3*temperature!$M149+BZ$4*temperature!$M149^2+BZ$5*temperature!$M149^6)*(M39/M$56)^$BW$1</f>
        <v>0.69240346220372639</v>
      </c>
      <c r="CA39" s="19">
        <f t="shared" si="13"/>
        <v>0</v>
      </c>
      <c r="CB39" s="19">
        <f t="shared" si="14"/>
        <v>0</v>
      </c>
      <c r="CC39" s="19">
        <f t="shared" si="15"/>
        <v>0</v>
      </c>
      <c r="CD39" s="19">
        <f t="shared" si="16"/>
        <v>0</v>
      </c>
      <c r="CE39" s="19">
        <f t="shared" si="17"/>
        <v>0</v>
      </c>
      <c r="CF39" s="19"/>
      <c r="CG39" s="19"/>
      <c r="CH39" s="19"/>
    </row>
    <row r="40" spans="1:86" x14ac:dyDescent="0.25">
      <c r="A40">
        <v>1994</v>
      </c>
      <c r="B40" s="1">
        <v>989.36736538489151</v>
      </c>
      <c r="C40" s="1">
        <v>2194.8813109255934</v>
      </c>
      <c r="D40" s="1">
        <v>2395.2634872860117</v>
      </c>
      <c r="E40" s="11">
        <f t="shared" si="40"/>
        <v>5.8607091553546375E-3</v>
      </c>
      <c r="F40" s="11">
        <f t="shared" si="18"/>
        <v>1.2074447177279346E-2</v>
      </c>
      <c r="G40" s="11">
        <f t="shared" si="19"/>
        <v>2.0583582527831989E-2</v>
      </c>
      <c r="H40" s="1">
        <v>26349.604880474133</v>
      </c>
      <c r="I40" s="1">
        <v>3773.9301909376209</v>
      </c>
      <c r="J40" s="1">
        <v>1365.5541605299168</v>
      </c>
      <c r="K40" s="1">
        <f t="shared" si="20"/>
        <v>26632.781515108294</v>
      </c>
      <c r="L40" s="1">
        <f t="shared" si="1"/>
        <v>1719.423356585115</v>
      </c>
      <c r="M40" s="1">
        <f t="shared" si="2"/>
        <v>570.10603124801855</v>
      </c>
      <c r="N40" s="11">
        <f t="shared" si="41"/>
        <v>2.3583191641807444E-2</v>
      </c>
      <c r="O40" s="11">
        <f t="shared" si="21"/>
        <v>2.2329565578571797E-2</v>
      </c>
      <c r="P40" s="11">
        <f t="shared" si="22"/>
        <v>3.4454981308180699E-2</v>
      </c>
      <c r="Q40" s="1">
        <v>4638.4701607236966</v>
      </c>
      <c r="R40" s="1">
        <v>2903.3460949999999</v>
      </c>
      <c r="S40" s="1">
        <v>1130.8990450000028</v>
      </c>
      <c r="T40" s="1">
        <f t="shared" si="23"/>
        <v>176.03566284065784</v>
      </c>
      <c r="U40" s="1">
        <f t="shared" si="54"/>
        <v>769.31632227109981</v>
      </c>
      <c r="V40" s="1">
        <f t="shared" si="55"/>
        <v>828.1612532754807</v>
      </c>
      <c r="W40" s="11">
        <f t="shared" si="42"/>
        <v>-1.3953446990799145E-2</v>
      </c>
      <c r="X40" s="11">
        <f t="shared" si="58"/>
        <v>-4.9915268768261689E-2</v>
      </c>
      <c r="Y40" s="11">
        <f t="shared" si="59"/>
        <v>-2.4264038897151785E-2</v>
      </c>
      <c r="Z40" s="1">
        <v>11611.115460000001</v>
      </c>
      <c r="AA40" s="1">
        <v>8369.0804229999994</v>
      </c>
      <c r="AB40" s="1">
        <v>2364.5842759999978</v>
      </c>
      <c r="AC40" s="12">
        <f t="shared" si="24"/>
        <v>2.5032209020804457</v>
      </c>
      <c r="AD40" s="12">
        <f t="shared" si="56"/>
        <v>2.882563824344889</v>
      </c>
      <c r="AE40" s="12">
        <f t="shared" si="57"/>
        <v>2.0908889139613622</v>
      </c>
      <c r="AF40" s="11">
        <f t="shared" si="43"/>
        <v>-8.0194353902968141E-3</v>
      </c>
      <c r="AG40" s="11">
        <f t="shared" si="60"/>
        <v>4.0853806928535796E-3</v>
      </c>
      <c r="AH40" s="11">
        <f t="shared" si="61"/>
        <v>1.3362109383825205E-2</v>
      </c>
      <c r="AI40" s="1">
        <f t="shared" si="44"/>
        <v>33493.705540105402</v>
      </c>
      <c r="AJ40" s="1">
        <f t="shared" si="45"/>
        <v>5603.7577832738352</v>
      </c>
      <c r="AK40" s="1">
        <f t="shared" si="46"/>
        <v>1875.6130922449433</v>
      </c>
      <c r="AL40" s="14">
        <f t="shared" si="62"/>
        <v>11.006681304236382</v>
      </c>
      <c r="AM40" s="14">
        <f t="shared" si="63"/>
        <v>1.5602380705910903</v>
      </c>
      <c r="AN40" s="14">
        <f t="shared" si="64"/>
        <v>0.62492394058827527</v>
      </c>
      <c r="AO40" s="11">
        <f t="shared" si="47"/>
        <v>2.0621120954280148E-2</v>
      </c>
      <c r="AP40" s="11">
        <f t="shared" si="28"/>
        <v>2.5977173653231045E-2</v>
      </c>
      <c r="AQ40" s="11">
        <f t="shared" si="29"/>
        <v>2.3564574154817608E-2</v>
      </c>
      <c r="AR40" s="1">
        <f t="shared" si="48"/>
        <v>22025.972673419677</v>
      </c>
      <c r="AS40" s="1">
        <f t="shared" si="49"/>
        <v>4130.6231448912513</v>
      </c>
      <c r="AT40" s="1">
        <f t="shared" si="50"/>
        <v>1425.405562220285</v>
      </c>
      <c r="AU40" s="1">
        <f t="shared" si="51"/>
        <v>4405.1945346839357</v>
      </c>
      <c r="AV40" s="1">
        <f t="shared" si="52"/>
        <v>826.12462897825026</v>
      </c>
      <c r="AW40" s="1">
        <f t="shared" si="53"/>
        <v>285.081112444057</v>
      </c>
      <c r="AX40" s="1">
        <f t="shared" si="30"/>
        <v>17810.146923413799</v>
      </c>
      <c r="AY40" s="1">
        <f t="shared" si="5"/>
        <v>1505.5477029504962</v>
      </c>
      <c r="AZ40" s="1">
        <f t="shared" si="6"/>
        <v>476.07474327105837</v>
      </c>
      <c r="BA40" s="1">
        <f t="shared" si="31"/>
        <v>9683.4564632402762</v>
      </c>
      <c r="BB40" s="1">
        <f t="shared" si="32"/>
        <v>16059.753475369531</v>
      </c>
      <c r="BC40" s="1">
        <f t="shared" si="33"/>
        <v>14768.176353659766</v>
      </c>
      <c r="BD40" s="1">
        <f t="shared" si="34"/>
        <v>0</v>
      </c>
      <c r="BE40" s="2">
        <v>0</v>
      </c>
      <c r="BF40" s="2">
        <v>0</v>
      </c>
      <c r="BG40" s="2">
        <v>0</v>
      </c>
      <c r="BH40" s="2">
        <f t="shared" si="7"/>
        <v>0</v>
      </c>
      <c r="BI40" s="2">
        <f t="shared" si="35"/>
        <v>0</v>
      </c>
      <c r="BJ40" s="2">
        <f t="shared" si="8"/>
        <v>0</v>
      </c>
      <c r="BK40" s="2">
        <f t="shared" si="9"/>
        <v>0</v>
      </c>
      <c r="BL40" s="2">
        <f t="shared" si="10"/>
        <v>0</v>
      </c>
      <c r="BM40" s="2">
        <f t="shared" si="11"/>
        <v>0</v>
      </c>
      <c r="BN40" s="2">
        <f t="shared" si="12"/>
        <v>0</v>
      </c>
      <c r="BO40" s="2">
        <f t="shared" si="36"/>
        <v>0</v>
      </c>
      <c r="BP40" s="2">
        <f t="shared" si="37"/>
        <v>0</v>
      </c>
      <c r="BQ40" s="2">
        <f t="shared" si="38"/>
        <v>0</v>
      </c>
      <c r="BR40" s="11">
        <f t="shared" si="39"/>
        <v>4.6463920071268622E-2</v>
      </c>
      <c r="BS40" s="17">
        <v>0</v>
      </c>
      <c r="BT40" s="17">
        <v>0</v>
      </c>
      <c r="BU40" s="12">
        <f>(BU$3*temperature!$I150+BU$4*temperature!$I150^2+BU$5*temperature!$I150^6)*(K40/K$56)^$BW$1</f>
        <v>2.2421914551171378</v>
      </c>
      <c r="BV40" s="12">
        <f>(BV$3*temperature!$I150+BV$4*temperature!$I150^2+BV$5*temperature!$I150^6)*(L40/L$56)^$BW$1</f>
        <v>1.4341722250858286</v>
      </c>
      <c r="BW40" s="12">
        <f>(BW$3*temperature!$I150+BW$4*temperature!$I150^2+BW$5*temperature!$I150^6)*(M40/M$56)^$BW$1</f>
        <v>0.69843051772755271</v>
      </c>
      <c r="BX40" s="12">
        <f>(BX$3*temperature!$M150+BX$4*temperature!$M150^2+BX$5*temperature!$M150^6)*(K40/K$56)^$BW$1</f>
        <v>2.2421914551171378</v>
      </c>
      <c r="BY40" s="12">
        <f>(BY$3*temperature!$M150+BY$4*temperature!$M150^2+BY$5*temperature!$M150^6)*(L40/L$56)^$BW$1</f>
        <v>1.4341722250858286</v>
      </c>
      <c r="BZ40" s="12">
        <f>(BZ$3*temperature!$M150+BZ$4*temperature!$M150^2+BZ$5*temperature!$M150^6)*(M40/M$56)^$BW$1</f>
        <v>0.69843051772755271</v>
      </c>
      <c r="CA40" s="19">
        <f t="shared" si="13"/>
        <v>0</v>
      </c>
      <c r="CB40" s="19">
        <f t="shared" si="14"/>
        <v>0</v>
      </c>
      <c r="CC40" s="19">
        <f t="shared" si="15"/>
        <v>0</v>
      </c>
      <c r="CD40" s="19">
        <f t="shared" si="16"/>
        <v>0</v>
      </c>
      <c r="CE40" s="19">
        <f t="shared" si="17"/>
        <v>0</v>
      </c>
      <c r="CF40" s="19"/>
      <c r="CG40" s="19"/>
      <c r="CH40" s="19"/>
    </row>
    <row r="41" spans="1:86" x14ac:dyDescent="0.25">
      <c r="A41">
        <v>1995</v>
      </c>
      <c r="B41" s="1">
        <v>995.08699659754791</v>
      </c>
      <c r="C41" s="1">
        <v>2221.9206720742259</v>
      </c>
      <c r="D41" s="1">
        <v>2444.1086520000008</v>
      </c>
      <c r="E41" s="11">
        <f t="shared" si="40"/>
        <v>5.7810995316500691E-3</v>
      </c>
      <c r="F41" s="11">
        <f t="shared" si="18"/>
        <v>1.2319281691468786E-2</v>
      </c>
      <c r="G41" s="11">
        <f t="shared" si="19"/>
        <v>2.0392397317980926E-2</v>
      </c>
      <c r="H41" s="1">
        <v>27027.758102154679</v>
      </c>
      <c r="I41" s="1">
        <v>3888.1350825134687</v>
      </c>
      <c r="J41" s="1">
        <v>1448.530682532848</v>
      </c>
      <c r="K41" s="1">
        <f t="shared" si="20"/>
        <v>27161.201175946793</v>
      </c>
      <c r="L41" s="1">
        <f t="shared" si="1"/>
        <v>1749.8982440645752</v>
      </c>
      <c r="M41" s="1">
        <f t="shared" si="2"/>
        <v>592.66214754713269</v>
      </c>
      <c r="N41" s="11">
        <f t="shared" si="41"/>
        <v>1.9840949040141886E-2</v>
      </c>
      <c r="O41" s="11">
        <f t="shared" si="21"/>
        <v>1.7723899912576169E-2</v>
      </c>
      <c r="P41" s="11">
        <f t="shared" si="22"/>
        <v>3.9564774029379413E-2</v>
      </c>
      <c r="Q41" s="1">
        <v>4742.0037342271235</v>
      </c>
      <c r="R41" s="1">
        <v>2950.2758280000003</v>
      </c>
      <c r="S41" s="1">
        <v>1200.1585219999965</v>
      </c>
      <c r="T41" s="1">
        <f t="shared" si="23"/>
        <v>175.44939229898932</v>
      </c>
      <c r="U41" s="1">
        <f t="shared" si="54"/>
        <v>758.7894364238</v>
      </c>
      <c r="V41" s="1">
        <f t="shared" si="55"/>
        <v>828.5351055881282</v>
      </c>
      <c r="W41" s="11">
        <f t="shared" si="42"/>
        <v>-3.3304077833318235E-3</v>
      </c>
      <c r="X41" s="11">
        <f t="shared" si="58"/>
        <v>-1.3683429744767883E-2</v>
      </c>
      <c r="Y41" s="11">
        <f t="shared" si="59"/>
        <v>4.5142453980906438E-4</v>
      </c>
      <c r="Z41" s="1">
        <v>11767.061969</v>
      </c>
      <c r="AA41" s="1">
        <v>8487.4511829999992</v>
      </c>
      <c r="AB41" s="1">
        <v>2487.7368040000038</v>
      </c>
      <c r="AC41" s="12">
        <f t="shared" si="24"/>
        <v>2.481453543375975</v>
      </c>
      <c r="AD41" s="12">
        <f t="shared" si="56"/>
        <v>2.8768331091109078</v>
      </c>
      <c r="AE41" s="12">
        <f t="shared" si="57"/>
        <v>2.0728401776911358</v>
      </c>
      <c r="AF41" s="11">
        <f t="shared" si="43"/>
        <v>-8.6957402306683251E-3</v>
      </c>
      <c r="AG41" s="11">
        <f t="shared" si="60"/>
        <v>-1.9880618724144039E-3</v>
      </c>
      <c r="AH41" s="11">
        <f t="shared" si="61"/>
        <v>-8.632087601455396E-3</v>
      </c>
      <c r="AI41" s="1">
        <f t="shared" si="44"/>
        <v>34549.5295207788</v>
      </c>
      <c r="AJ41" s="1">
        <f t="shared" si="45"/>
        <v>5869.5066339247023</v>
      </c>
      <c r="AK41" s="1">
        <f t="shared" si="46"/>
        <v>1973.132895464506</v>
      </c>
      <c r="AL41" s="14">
        <f t="shared" si="62"/>
        <v>11.233651410716254</v>
      </c>
      <c r="AM41" s="14">
        <f t="shared" si="63"/>
        <v>1.6007686458912171</v>
      </c>
      <c r="AN41" s="14">
        <f t="shared" si="64"/>
        <v>0.63965000712738851</v>
      </c>
      <c r="AO41" s="11">
        <f t="shared" si="47"/>
        <v>2.0621120954280148E-2</v>
      </c>
      <c r="AP41" s="11">
        <f t="shared" si="28"/>
        <v>2.5977173653231045E-2</v>
      </c>
      <c r="AQ41" s="11">
        <f t="shared" si="29"/>
        <v>2.3564574154817608E-2</v>
      </c>
      <c r="AR41" s="1">
        <f t="shared" si="48"/>
        <v>22724.702776484522</v>
      </c>
      <c r="AS41" s="1">
        <f t="shared" si="49"/>
        <v>4319.48259514238</v>
      </c>
      <c r="AT41" s="1">
        <f t="shared" si="50"/>
        <v>1497.856068219344</v>
      </c>
      <c r="AU41" s="1">
        <f t="shared" si="51"/>
        <v>4544.9405552969047</v>
      </c>
      <c r="AV41" s="1">
        <f t="shared" si="52"/>
        <v>863.89651902847606</v>
      </c>
      <c r="AW41" s="1">
        <f t="shared" si="53"/>
        <v>299.57121364386882</v>
      </c>
      <c r="AX41" s="1">
        <f t="shared" si="30"/>
        <v>18269.52043725703</v>
      </c>
      <c r="AY41" s="1">
        <f t="shared" si="5"/>
        <v>1555.2247744686656</v>
      </c>
      <c r="AZ41" s="1">
        <f t="shared" si="6"/>
        <v>490.27478937768387</v>
      </c>
      <c r="BA41" s="1">
        <f t="shared" si="31"/>
        <v>9764.7781500703095</v>
      </c>
      <c r="BB41" s="1">
        <f t="shared" si="32"/>
        <v>16329.729047359398</v>
      </c>
      <c r="BC41" s="1">
        <f t="shared" si="33"/>
        <v>15141.170069265349</v>
      </c>
      <c r="BD41" s="1">
        <f t="shared" si="34"/>
        <v>0</v>
      </c>
      <c r="BE41" s="2">
        <v>0</v>
      </c>
      <c r="BF41" s="2">
        <v>0</v>
      </c>
      <c r="BG41" s="2">
        <v>0</v>
      </c>
      <c r="BH41" s="2">
        <f t="shared" si="7"/>
        <v>0</v>
      </c>
      <c r="BI41" s="2">
        <f t="shared" si="35"/>
        <v>0</v>
      </c>
      <c r="BJ41" s="2">
        <f t="shared" si="8"/>
        <v>0</v>
      </c>
      <c r="BK41" s="2">
        <f t="shared" si="9"/>
        <v>0</v>
      </c>
      <c r="BL41" s="2">
        <f t="shared" si="10"/>
        <v>0</v>
      </c>
      <c r="BM41" s="2">
        <f t="shared" si="11"/>
        <v>0</v>
      </c>
      <c r="BN41" s="2">
        <f t="shared" si="12"/>
        <v>0</v>
      </c>
      <c r="BO41" s="2">
        <f t="shared" si="36"/>
        <v>0</v>
      </c>
      <c r="BP41" s="2">
        <f t="shared" si="37"/>
        <v>0</v>
      </c>
      <c r="BQ41" s="2">
        <f t="shared" si="38"/>
        <v>0</v>
      </c>
      <c r="BR41" s="11">
        <f t="shared" si="39"/>
        <v>4.2982472566384516E-2</v>
      </c>
      <c r="BS41" s="17">
        <v>0</v>
      </c>
      <c r="BT41" s="17">
        <v>0</v>
      </c>
      <c r="BU41" s="12">
        <f>(BU$3*temperature!$I151+BU$4*temperature!$I151^2+BU$5*temperature!$I151^6)*(K41/K$56)^$BW$1</f>
        <v>2.2798829316840994</v>
      </c>
      <c r="BV41" s="12">
        <f>(BV$3*temperature!$I151+BV$4*temperature!$I151^2+BV$5*temperature!$I151^6)*(L41/L$56)^$BW$1</f>
        <v>1.4567804491251077</v>
      </c>
      <c r="BW41" s="12">
        <f>(BW$3*temperature!$I151+BW$4*temperature!$I151^2+BW$5*temperature!$I151^6)*(M41/M$56)^$BW$1</f>
        <v>0.70320545686608504</v>
      </c>
      <c r="BX41" s="12">
        <f>(BX$3*temperature!$M151+BX$4*temperature!$M151^2+BX$5*temperature!$M151^6)*(K41/K$56)^$BW$1</f>
        <v>2.2798829316840994</v>
      </c>
      <c r="BY41" s="12">
        <f>(BY$3*temperature!$M151+BY$4*temperature!$M151^2+BY$5*temperature!$M151^6)*(L41/L$56)^$BW$1</f>
        <v>1.4567804491251077</v>
      </c>
      <c r="BZ41" s="12">
        <f>(BZ$3*temperature!$M151+BZ$4*temperature!$M151^2+BZ$5*temperature!$M151^6)*(M41/M$56)^$BW$1</f>
        <v>0.70320545686608504</v>
      </c>
      <c r="CA41" s="19">
        <f t="shared" si="13"/>
        <v>0</v>
      </c>
      <c r="CB41" s="19">
        <f t="shared" si="14"/>
        <v>0</v>
      </c>
      <c r="CC41" s="19">
        <f t="shared" si="15"/>
        <v>0</v>
      </c>
      <c r="CD41" s="19">
        <f t="shared" si="16"/>
        <v>0</v>
      </c>
      <c r="CE41" s="19">
        <f t="shared" si="17"/>
        <v>0</v>
      </c>
      <c r="CF41" s="19"/>
      <c r="CG41" s="19"/>
      <c r="CH41" s="19"/>
    </row>
    <row r="42" spans="1:86" x14ac:dyDescent="0.25">
      <c r="A42">
        <v>1996</v>
      </c>
      <c r="B42" s="1">
        <v>1000.3747852050499</v>
      </c>
      <c r="C42" s="1">
        <v>2247.0150821235175</v>
      </c>
      <c r="D42" s="1">
        <v>2493.4737569060553</v>
      </c>
      <c r="E42" s="11">
        <f t="shared" si="40"/>
        <v>5.3138957956262445E-3</v>
      </c>
      <c r="F42" s="11">
        <f t="shared" si="18"/>
        <v>1.1294017092817743E-2</v>
      </c>
      <c r="G42" s="11">
        <f t="shared" si="19"/>
        <v>2.0197590179004132E-2</v>
      </c>
      <c r="H42" s="1">
        <v>27736.464927010045</v>
      </c>
      <c r="I42" s="1">
        <v>4069.5054532381719</v>
      </c>
      <c r="J42" s="1">
        <v>1544.1766598808326</v>
      </c>
      <c r="K42" s="1">
        <f t="shared" si="20"/>
        <v>27726.073604828831</v>
      </c>
      <c r="L42" s="1">
        <f t="shared" si="1"/>
        <v>1811.0717126973307</v>
      </c>
      <c r="M42" s="1">
        <f t="shared" si="2"/>
        <v>619.28731176897304</v>
      </c>
      <c r="N42" s="11">
        <f t="shared" si="41"/>
        <v>2.079703416733536E-2</v>
      </c>
      <c r="O42" s="11">
        <f t="shared" si="21"/>
        <v>3.4958300484184024E-2</v>
      </c>
      <c r="P42" s="11">
        <f t="shared" si="22"/>
        <v>4.492469163423829E-2</v>
      </c>
      <c r="Q42" s="1">
        <v>4881.6675423842144</v>
      </c>
      <c r="R42" s="1">
        <v>3000.6358080000005</v>
      </c>
      <c r="S42" s="1">
        <v>1243.1912289999996</v>
      </c>
      <c r="T42" s="1">
        <f t="shared" si="23"/>
        <v>176.00179241408657</v>
      </c>
      <c r="U42" s="1">
        <f t="shared" si="54"/>
        <v>737.34655045426848</v>
      </c>
      <c r="V42" s="1">
        <f t="shared" si="55"/>
        <v>805.08355118898066</v>
      </c>
      <c r="W42" s="11">
        <f t="shared" si="42"/>
        <v>3.1484869104354551E-3</v>
      </c>
      <c r="X42" s="11">
        <f t="shared" si="58"/>
        <v>-2.8259336438040794E-2</v>
      </c>
      <c r="Y42" s="11">
        <f t="shared" si="59"/>
        <v>-2.8304840966878131E-2</v>
      </c>
      <c r="Z42" s="1">
        <v>12072.838431</v>
      </c>
      <c r="AA42" s="1">
        <v>8591.2712870000014</v>
      </c>
      <c r="AB42" s="1">
        <v>2674.328431999993</v>
      </c>
      <c r="AC42" s="12">
        <f t="shared" si="24"/>
        <v>2.4730972206074497</v>
      </c>
      <c r="AD42" s="12">
        <f t="shared" si="56"/>
        <v>2.8631502910465834</v>
      </c>
      <c r="AE42" s="12">
        <f t="shared" si="57"/>
        <v>2.1511802606194173</v>
      </c>
      <c r="AF42" s="11">
        <f t="shared" si="43"/>
        <v>-3.3675112680757735E-3</v>
      </c>
      <c r="AG42" s="11">
        <f t="shared" si="60"/>
        <v>-4.7562084922448955E-3</v>
      </c>
      <c r="AH42" s="11">
        <f t="shared" si="61"/>
        <v>3.7793595363218913E-2</v>
      </c>
      <c r="AI42" s="1">
        <f t="shared" si="44"/>
        <v>35639.51712399783</v>
      </c>
      <c r="AJ42" s="1">
        <f t="shared" si="45"/>
        <v>6146.4524895607083</v>
      </c>
      <c r="AK42" s="1">
        <f t="shared" si="46"/>
        <v>2075.3908195619242</v>
      </c>
      <c r="AL42" s="14">
        <f t="shared" si="62"/>
        <v>11.465301895214854</v>
      </c>
      <c r="AM42" s="14">
        <f t="shared" si="63"/>
        <v>1.6423520909841809</v>
      </c>
      <c r="AN42" s="14">
        <f t="shared" si="64"/>
        <v>0.65472308715347149</v>
      </c>
      <c r="AO42" s="11">
        <f t="shared" si="47"/>
        <v>2.0621120954280148E-2</v>
      </c>
      <c r="AP42" s="11">
        <f t="shared" si="28"/>
        <v>2.5977173653231045E-2</v>
      </c>
      <c r="AQ42" s="11">
        <f t="shared" si="29"/>
        <v>2.3564574154817608E-2</v>
      </c>
      <c r="AR42" s="1">
        <f t="shared" si="48"/>
        <v>23437.001416640374</v>
      </c>
      <c r="AS42" s="1">
        <f t="shared" si="49"/>
        <v>4513.1104635571901</v>
      </c>
      <c r="AT42" s="1">
        <f t="shared" si="50"/>
        <v>1573.6982981308186</v>
      </c>
      <c r="AU42" s="1">
        <f t="shared" si="51"/>
        <v>4687.4002833280747</v>
      </c>
      <c r="AV42" s="1">
        <f t="shared" si="52"/>
        <v>902.62209271143809</v>
      </c>
      <c r="AW42" s="1">
        <f t="shared" si="53"/>
        <v>314.73965962616376</v>
      </c>
      <c r="AX42" s="1">
        <f t="shared" si="30"/>
        <v>18742.576692863302</v>
      </c>
      <c r="AY42" s="1">
        <f t="shared" si="5"/>
        <v>1606.7931183771577</v>
      </c>
      <c r="AZ42" s="1">
        <f t="shared" si="6"/>
        <v>504.90149937121942</v>
      </c>
      <c r="BA42" s="1">
        <f t="shared" si="31"/>
        <v>9842.2403874113825</v>
      </c>
      <c r="BB42" s="1">
        <f t="shared" si="32"/>
        <v>16587.45549355392</v>
      </c>
      <c r="BC42" s="1">
        <f t="shared" si="33"/>
        <v>15520.286690361929</v>
      </c>
      <c r="BD42" s="1">
        <f t="shared" si="34"/>
        <v>0</v>
      </c>
      <c r="BE42" s="2">
        <v>0</v>
      </c>
      <c r="BF42" s="2">
        <v>0</v>
      </c>
      <c r="BG42" s="2">
        <v>0</v>
      </c>
      <c r="BH42" s="2">
        <f t="shared" si="7"/>
        <v>0</v>
      </c>
      <c r="BI42" s="2">
        <f t="shared" si="35"/>
        <v>0</v>
      </c>
      <c r="BJ42" s="2">
        <f t="shared" si="8"/>
        <v>0</v>
      </c>
      <c r="BK42" s="2">
        <f t="shared" si="9"/>
        <v>0</v>
      </c>
      <c r="BL42" s="2">
        <f t="shared" si="10"/>
        <v>0</v>
      </c>
      <c r="BM42" s="2">
        <f t="shared" si="11"/>
        <v>0</v>
      </c>
      <c r="BN42" s="2">
        <f t="shared" si="12"/>
        <v>0</v>
      </c>
      <c r="BO42" s="2">
        <f t="shared" si="36"/>
        <v>0</v>
      </c>
      <c r="BP42" s="2">
        <f t="shared" si="37"/>
        <v>0</v>
      </c>
      <c r="BQ42" s="2">
        <f t="shared" si="38"/>
        <v>0</v>
      </c>
      <c r="BR42" s="11">
        <f t="shared" si="39"/>
        <v>4.61427456650296E-2</v>
      </c>
      <c r="BS42" s="17">
        <v>0</v>
      </c>
      <c r="BT42" s="17">
        <v>0</v>
      </c>
      <c r="BU42" s="12">
        <f>(BU$3*temperature!$I152+BU$4*temperature!$I152^2+BU$5*temperature!$I152^6)*(K42/K$56)^$BW$1</f>
        <v>2.3166174305557443</v>
      </c>
      <c r="BV42" s="12">
        <f>(BV$3*temperature!$I152+BV$4*temperature!$I152^2+BV$5*temperature!$I152^6)*(L42/L$56)^$BW$1</f>
        <v>1.4728153833291409</v>
      </c>
      <c r="BW42" s="12">
        <f>(BW$3*temperature!$I152+BW$4*temperature!$I152^2+BW$5*temperature!$I152^6)*(M42/M$56)^$BW$1</f>
        <v>0.70666923448412144</v>
      </c>
      <c r="BX42" s="12">
        <f>(BX$3*temperature!$M152+BX$4*temperature!$M152^2+BX$5*temperature!$M152^6)*(K42/K$56)^$BW$1</f>
        <v>2.3166174305557443</v>
      </c>
      <c r="BY42" s="12">
        <f>(BY$3*temperature!$M152+BY$4*temperature!$M152^2+BY$5*temperature!$M152^6)*(L42/L$56)^$BW$1</f>
        <v>1.4728153833291409</v>
      </c>
      <c r="BZ42" s="12">
        <f>(BZ$3*temperature!$M152+BZ$4*temperature!$M152^2+BZ$5*temperature!$M152^6)*(M42/M$56)^$BW$1</f>
        <v>0.70666923448412144</v>
      </c>
      <c r="CA42" s="19">
        <f t="shared" si="13"/>
        <v>0</v>
      </c>
      <c r="CB42" s="19">
        <f t="shared" si="14"/>
        <v>0</v>
      </c>
      <c r="CC42" s="19">
        <f t="shared" si="15"/>
        <v>0</v>
      </c>
      <c r="CD42" s="19">
        <f t="shared" si="16"/>
        <v>0</v>
      </c>
      <c r="CE42" s="19">
        <f t="shared" si="17"/>
        <v>0</v>
      </c>
      <c r="CF42" s="19"/>
      <c r="CG42" s="19"/>
      <c r="CH42" s="19"/>
    </row>
    <row r="43" spans="1:86" x14ac:dyDescent="0.25">
      <c r="A43">
        <v>1997</v>
      </c>
      <c r="B43" s="1">
        <v>1006.0189767519068</v>
      </c>
      <c r="C43" s="1">
        <v>2271.66814459428</v>
      </c>
      <c r="D43" s="1">
        <v>2543.3427133758046</v>
      </c>
      <c r="E43" s="11">
        <f t="shared" si="40"/>
        <v>5.6420769798790626E-3</v>
      </c>
      <c r="F43" s="11">
        <f t="shared" si="18"/>
        <v>1.0971471739061212E-2</v>
      </c>
      <c r="G43" s="11">
        <f t="shared" si="19"/>
        <v>1.9999791989640858E-2</v>
      </c>
      <c r="H43" s="1">
        <v>28644.105647767607</v>
      </c>
      <c r="I43" s="1">
        <v>4323.0111241054647</v>
      </c>
      <c r="J43" s="1">
        <v>1603.7721741095311</v>
      </c>
      <c r="K43" s="1">
        <f t="shared" si="20"/>
        <v>28472.728954129358</v>
      </c>
      <c r="L43" s="1">
        <f t="shared" si="1"/>
        <v>1903.0117292407404</v>
      </c>
      <c r="M43" s="1">
        <f t="shared" si="2"/>
        <v>630.57651085520763</v>
      </c>
      <c r="N43" s="11">
        <f t="shared" si="41"/>
        <v>2.6929718211903264E-2</v>
      </c>
      <c r="O43" s="11">
        <f t="shared" si="21"/>
        <v>5.0765530651725621E-2</v>
      </c>
      <c r="P43" s="11">
        <f t="shared" si="22"/>
        <v>1.822934019750444E-2</v>
      </c>
      <c r="Q43" s="1">
        <v>4915.9985701367123</v>
      </c>
      <c r="R43" s="1">
        <v>2982.0550459999999</v>
      </c>
      <c r="S43" s="1">
        <v>1290.0060180000005</v>
      </c>
      <c r="T43" s="1">
        <f t="shared" si="23"/>
        <v>171.623391932289</v>
      </c>
      <c r="U43" s="1">
        <f t="shared" si="54"/>
        <v>689.80970911035058</v>
      </c>
      <c r="V43" s="1">
        <f t="shared" si="55"/>
        <v>804.35740114786302</v>
      </c>
      <c r="W43" s="11">
        <f t="shared" si="42"/>
        <v>-2.4877022112913094E-2</v>
      </c>
      <c r="X43" s="11">
        <f t="shared" si="58"/>
        <v>-6.447014814761276E-2</v>
      </c>
      <c r="Y43" s="11">
        <f t="shared" si="59"/>
        <v>-9.0195612622467891E-4</v>
      </c>
      <c r="Z43" s="1">
        <v>12169.782909999998</v>
      </c>
      <c r="AA43" s="1">
        <v>8440.3815709999981</v>
      </c>
      <c r="AB43" s="1">
        <v>2803.799200999998</v>
      </c>
      <c r="AC43" s="12">
        <f t="shared" si="24"/>
        <v>2.4755464706454462</v>
      </c>
      <c r="AD43" s="12">
        <f t="shared" si="56"/>
        <v>2.8303909353791314</v>
      </c>
      <c r="AE43" s="12">
        <f t="shared" si="57"/>
        <v>2.1734776131873805</v>
      </c>
      <c r="AF43" s="11">
        <f t="shared" si="43"/>
        <v>9.9035736144448272E-4</v>
      </c>
      <c r="AG43" s="11">
        <f t="shared" si="60"/>
        <v>-1.1441717107863458E-2</v>
      </c>
      <c r="AH43" s="11">
        <f t="shared" si="61"/>
        <v>1.0365171611207868E-2</v>
      </c>
      <c r="AI43" s="1">
        <f t="shared" si="44"/>
        <v>36762.965694926119</v>
      </c>
      <c r="AJ43" s="1">
        <f t="shared" si="45"/>
        <v>6434.4293333160758</v>
      </c>
      <c r="AK43" s="1">
        <f t="shared" si="46"/>
        <v>2182.5913972318958</v>
      </c>
      <c r="AL43" s="14">
        <f t="shared" si="62"/>
        <v>11.701729272373417</v>
      </c>
      <c r="AM43" s="14">
        <f t="shared" si="63"/>
        <v>1.6850157564514241</v>
      </c>
      <c r="AN43" s="14">
        <f t="shared" si="64"/>
        <v>0.67015135789157054</v>
      </c>
      <c r="AO43" s="11">
        <f t="shared" si="47"/>
        <v>2.0621120954280148E-2</v>
      </c>
      <c r="AP43" s="11">
        <f t="shared" si="28"/>
        <v>2.5977173653231045E-2</v>
      </c>
      <c r="AQ43" s="11">
        <f t="shared" si="29"/>
        <v>2.3564574154817608E-2</v>
      </c>
      <c r="AR43" s="1">
        <f t="shared" si="48"/>
        <v>24177.81734819313</v>
      </c>
      <c r="AS43" s="1">
        <f t="shared" si="49"/>
        <v>4713.9164827962522</v>
      </c>
      <c r="AT43" s="1">
        <f t="shared" si="50"/>
        <v>1653.0702030024202</v>
      </c>
      <c r="AU43" s="1">
        <f t="shared" si="51"/>
        <v>4835.563469638626</v>
      </c>
      <c r="AV43" s="1">
        <f t="shared" si="52"/>
        <v>942.78329655925052</v>
      </c>
      <c r="AW43" s="1">
        <f t="shared" si="53"/>
        <v>330.61404060048403</v>
      </c>
      <c r="AX43" s="1">
        <f t="shared" si="30"/>
        <v>19226.529842413176</v>
      </c>
      <c r="AY43" s="1">
        <f t="shared" si="5"/>
        <v>1660.0722227896215</v>
      </c>
      <c r="AZ43" s="1">
        <f t="shared" si="6"/>
        <v>519.96773987514507</v>
      </c>
      <c r="BA43" s="1">
        <f t="shared" si="31"/>
        <v>9923.417832648076</v>
      </c>
      <c r="BB43" s="1">
        <f t="shared" si="32"/>
        <v>16843.547853253342</v>
      </c>
      <c r="BC43" s="1">
        <f t="shared" si="33"/>
        <v>15905.472148045763</v>
      </c>
      <c r="BD43" s="1">
        <f t="shared" si="34"/>
        <v>0</v>
      </c>
      <c r="BE43" s="2">
        <v>0</v>
      </c>
      <c r="BF43" s="2">
        <v>0</v>
      </c>
      <c r="BG43" s="2">
        <v>0</v>
      </c>
      <c r="BH43" s="2">
        <f t="shared" si="7"/>
        <v>0</v>
      </c>
      <c r="BI43" s="2">
        <f t="shared" si="35"/>
        <v>0</v>
      </c>
      <c r="BJ43" s="2">
        <f t="shared" si="8"/>
        <v>0</v>
      </c>
      <c r="BK43" s="2">
        <f t="shared" si="9"/>
        <v>0</v>
      </c>
      <c r="BL43" s="2">
        <f t="shared" si="10"/>
        <v>0</v>
      </c>
      <c r="BM43" s="2">
        <f t="shared" si="11"/>
        <v>0</v>
      </c>
      <c r="BN43" s="2">
        <f t="shared" si="12"/>
        <v>0</v>
      </c>
      <c r="BO43" s="2">
        <f t="shared" si="36"/>
        <v>0</v>
      </c>
      <c r="BP43" s="2">
        <f t="shared" si="37"/>
        <v>0</v>
      </c>
      <c r="BQ43" s="2">
        <f t="shared" si="38"/>
        <v>0</v>
      </c>
      <c r="BR43" s="11">
        <f t="shared" si="39"/>
        <v>5.2327866650176941E-2</v>
      </c>
      <c r="BS43" s="17">
        <v>0</v>
      </c>
      <c r="BT43" s="17">
        <v>0</v>
      </c>
      <c r="BU43" s="12">
        <f>(BU$3*temperature!$I153+BU$4*temperature!$I153^2+BU$5*temperature!$I153^6)*(K43/K$56)^$BW$1</f>
        <v>2.3493823918161474</v>
      </c>
      <c r="BV43" s="12">
        <f>(BV$3*temperature!$I153+BV$4*temperature!$I153^2+BV$5*temperature!$I153^6)*(L43/L$56)^$BW$1</f>
        <v>1.4826715320569284</v>
      </c>
      <c r="BW43" s="12">
        <f>(BW$3*temperature!$I153+BW$4*temperature!$I153^2+BW$5*temperature!$I153^6)*(M43/M$56)^$BW$1</f>
        <v>0.71432249882489207</v>
      </c>
      <c r="BX43" s="12">
        <f>(BX$3*temperature!$M153+BX$4*temperature!$M153^2+BX$5*temperature!$M153^6)*(K43/K$56)^$BW$1</f>
        <v>2.3493823918161474</v>
      </c>
      <c r="BY43" s="12">
        <f>(BY$3*temperature!$M153+BY$4*temperature!$M153^2+BY$5*temperature!$M153^6)*(L43/L$56)^$BW$1</f>
        <v>1.4826715320569284</v>
      </c>
      <c r="BZ43" s="12">
        <f>(BZ$3*temperature!$M153+BZ$4*temperature!$M153^2+BZ$5*temperature!$M153^6)*(M43/M$56)^$BW$1</f>
        <v>0.71432249882489207</v>
      </c>
      <c r="CA43" s="19">
        <f t="shared" si="13"/>
        <v>0</v>
      </c>
      <c r="CB43" s="19">
        <f t="shared" si="14"/>
        <v>0</v>
      </c>
      <c r="CC43" s="19">
        <f t="shared" si="15"/>
        <v>0</v>
      </c>
      <c r="CD43" s="19">
        <f t="shared" si="16"/>
        <v>0</v>
      </c>
      <c r="CE43" s="19">
        <f t="shared" si="17"/>
        <v>0</v>
      </c>
      <c r="CF43" s="19"/>
      <c r="CG43" s="19"/>
      <c r="CH43" s="19"/>
    </row>
    <row r="44" spans="1:86" x14ac:dyDescent="0.25">
      <c r="A44">
        <v>1998</v>
      </c>
      <c r="B44" s="1">
        <v>1010.9977899999999</v>
      </c>
      <c r="C44" s="1">
        <v>2295.6016831510051</v>
      </c>
      <c r="D44" s="1">
        <v>2593.6893103358498</v>
      </c>
      <c r="E44" s="11">
        <f t="shared" si="40"/>
        <v>4.949025180586597E-3</v>
      </c>
      <c r="F44" s="11">
        <f t="shared" si="18"/>
        <v>1.0535666758227036E-2</v>
      </c>
      <c r="G44" s="11">
        <f t="shared" si="19"/>
        <v>1.9795443490672859E-2</v>
      </c>
      <c r="H44" s="1">
        <v>29349.287304409678</v>
      </c>
      <c r="I44" s="1">
        <v>4456.2507247019648</v>
      </c>
      <c r="J44" s="1">
        <v>1605.3543442916007</v>
      </c>
      <c r="K44" s="1">
        <f t="shared" si="20"/>
        <v>29030.021227256766</v>
      </c>
      <c r="L44" s="1">
        <f t="shared" si="1"/>
        <v>1941.212518447536</v>
      </c>
      <c r="M44" s="1">
        <f t="shared" si="2"/>
        <v>618.9462777574264</v>
      </c>
      <c r="N44" s="11">
        <f t="shared" si="41"/>
        <v>1.9572843685802921E-2</v>
      </c>
      <c r="O44" s="11">
        <f t="shared" si="21"/>
        <v>2.0073859041340292E-2</v>
      </c>
      <c r="P44" s="11">
        <f t="shared" si="22"/>
        <v>-1.8443809589431037E-2</v>
      </c>
      <c r="Q44" s="1">
        <v>4923.5516685127932</v>
      </c>
      <c r="R44" s="1">
        <v>3010.7499170000001</v>
      </c>
      <c r="S44" s="1">
        <v>1296.032194999997</v>
      </c>
      <c r="T44" s="1">
        <f t="shared" si="23"/>
        <v>167.75711169562331</v>
      </c>
      <c r="U44" s="1">
        <f t="shared" si="54"/>
        <v>675.62399492262864</v>
      </c>
      <c r="V44" s="1">
        <f t="shared" si="55"/>
        <v>807.31845876176374</v>
      </c>
      <c r="W44" s="11">
        <f t="shared" si="42"/>
        <v>-2.252769971002011E-2</v>
      </c>
      <c r="X44" s="11">
        <f t="shared" si="58"/>
        <v>-2.0564677476078597E-2</v>
      </c>
      <c r="Y44" s="11">
        <f t="shared" si="59"/>
        <v>3.6812710490077283E-3</v>
      </c>
      <c r="Z44" s="1">
        <v>12041.474579999998</v>
      </c>
      <c r="AA44" s="1">
        <v>8181.8507369999988</v>
      </c>
      <c r="AB44" s="1">
        <v>2751.0494060000037</v>
      </c>
      <c r="AC44" s="12">
        <f t="shared" si="24"/>
        <v>2.4456886797812856</v>
      </c>
      <c r="AD44" s="12">
        <f t="shared" si="56"/>
        <v>2.7175457818006472</v>
      </c>
      <c r="AE44" s="12">
        <f t="shared" si="57"/>
        <v>2.122670576096306</v>
      </c>
      <c r="AF44" s="11">
        <f t="shared" si="43"/>
        <v>-1.2061090841237965E-2</v>
      </c>
      <c r="AG44" s="11">
        <f t="shared" si="60"/>
        <v>-3.9869105065293287E-2</v>
      </c>
      <c r="AH44" s="11">
        <f t="shared" si="61"/>
        <v>-2.337591921021287E-2</v>
      </c>
      <c r="AI44" s="1">
        <f t="shared" si="44"/>
        <v>37922.232595072135</v>
      </c>
      <c r="AJ44" s="1">
        <f t="shared" si="45"/>
        <v>6733.769696543719</v>
      </c>
      <c r="AK44" s="1">
        <f t="shared" si="46"/>
        <v>2294.9462981091901</v>
      </c>
      <c r="AL44" s="14">
        <f t="shared" si="62"/>
        <v>11.94303204707327</v>
      </c>
      <c r="AM44" s="14">
        <f t="shared" si="63"/>
        <v>1.7287877033651933</v>
      </c>
      <c r="AN44" s="14">
        <f t="shared" si="64"/>
        <v>0.68594318925955822</v>
      </c>
      <c r="AO44" s="11">
        <f t="shared" si="47"/>
        <v>2.0621120954280148E-2</v>
      </c>
      <c r="AP44" s="11">
        <f t="shared" si="28"/>
        <v>2.5977173653231045E-2</v>
      </c>
      <c r="AQ44" s="11">
        <f t="shared" si="29"/>
        <v>2.3564574154817608E-2</v>
      </c>
      <c r="AR44" s="1">
        <f t="shared" si="48"/>
        <v>24928.350490542522</v>
      </c>
      <c r="AS44" s="1">
        <f t="shared" si="49"/>
        <v>4921.6479408485302</v>
      </c>
      <c r="AT44" s="1">
        <f t="shared" si="50"/>
        <v>1736.109108197119</v>
      </c>
      <c r="AU44" s="1">
        <f t="shared" si="51"/>
        <v>4985.670098108505</v>
      </c>
      <c r="AV44" s="1">
        <f t="shared" si="52"/>
        <v>984.32958816970608</v>
      </c>
      <c r="AW44" s="1">
        <f t="shared" si="53"/>
        <v>347.22182163942381</v>
      </c>
      <c r="AX44" s="1">
        <f t="shared" si="30"/>
        <v>19725.740837113026</v>
      </c>
      <c r="AY44" s="1">
        <f t="shared" si="5"/>
        <v>1715.1574602761027</v>
      </c>
      <c r="AZ44" s="1">
        <f t="shared" si="6"/>
        <v>535.48714605985401</v>
      </c>
      <c r="BA44" s="1">
        <f t="shared" si="31"/>
        <v>9998.4443238348631</v>
      </c>
      <c r="BB44" s="1">
        <f t="shared" si="32"/>
        <v>17095.942978722283</v>
      </c>
      <c r="BC44" s="1">
        <f t="shared" si="33"/>
        <v>16296.608724106947</v>
      </c>
      <c r="BD44" s="1">
        <f t="shared" si="34"/>
        <v>0</v>
      </c>
      <c r="BE44" s="2">
        <v>0</v>
      </c>
      <c r="BF44" s="2">
        <v>0</v>
      </c>
      <c r="BG44" s="2">
        <v>0</v>
      </c>
      <c r="BH44" s="2">
        <f t="shared" si="7"/>
        <v>0</v>
      </c>
      <c r="BI44" s="2">
        <f t="shared" si="35"/>
        <v>0</v>
      </c>
      <c r="BJ44" s="2">
        <f t="shared" si="8"/>
        <v>0</v>
      </c>
      <c r="BK44" s="2">
        <f t="shared" si="9"/>
        <v>0</v>
      </c>
      <c r="BL44" s="2">
        <f t="shared" si="10"/>
        <v>0</v>
      </c>
      <c r="BM44" s="2">
        <f t="shared" si="11"/>
        <v>0</v>
      </c>
      <c r="BN44" s="2">
        <f t="shared" si="12"/>
        <v>0</v>
      </c>
      <c r="BO44" s="2">
        <f t="shared" si="36"/>
        <v>0</v>
      </c>
      <c r="BP44" s="2">
        <f t="shared" si="37"/>
        <v>0</v>
      </c>
      <c r="BQ44" s="2">
        <f t="shared" si="38"/>
        <v>0</v>
      </c>
      <c r="BR44" s="11">
        <f t="shared" si="39"/>
        <v>4.0538539895418974E-2</v>
      </c>
      <c r="BS44" s="17">
        <v>0</v>
      </c>
      <c r="BT44" s="17">
        <v>0</v>
      </c>
      <c r="BU44" s="12">
        <f>(BU$3*temperature!$I154+BU$4*temperature!$I154^2+BU$5*temperature!$I154^6)*(K44/K$56)^$BW$1</f>
        <v>2.3858527378113017</v>
      </c>
      <c r="BV44" s="12">
        <f>(BV$3*temperature!$I154+BV$4*temperature!$I154^2+BV$5*temperature!$I154^6)*(L44/L$56)^$BW$1</f>
        <v>1.5029677331580562</v>
      </c>
      <c r="BW44" s="12">
        <f>(BW$3*temperature!$I154+BW$4*temperature!$I154^2+BW$5*temperature!$I154^6)*(M44/M$56)^$BW$1</f>
        <v>0.72826346554016697</v>
      </c>
      <c r="BX44" s="12">
        <f>(BX$3*temperature!$M154+BX$4*temperature!$M154^2+BX$5*temperature!$M154^6)*(K44/K$56)^$BW$1</f>
        <v>2.3858527378113017</v>
      </c>
      <c r="BY44" s="12">
        <f>(BY$3*temperature!$M154+BY$4*temperature!$M154^2+BY$5*temperature!$M154^6)*(L44/L$56)^$BW$1</f>
        <v>1.5029677331580562</v>
      </c>
      <c r="BZ44" s="12">
        <f>(BZ$3*temperature!$M154+BZ$4*temperature!$M154^2+BZ$5*temperature!$M154^6)*(M44/M$56)^$BW$1</f>
        <v>0.72826346554016697</v>
      </c>
      <c r="CA44" s="19">
        <f t="shared" si="13"/>
        <v>0</v>
      </c>
      <c r="CB44" s="19">
        <f t="shared" si="14"/>
        <v>0</v>
      </c>
      <c r="CC44" s="19">
        <f t="shared" si="15"/>
        <v>0</v>
      </c>
      <c r="CD44" s="19">
        <f t="shared" si="16"/>
        <v>0</v>
      </c>
      <c r="CE44" s="19">
        <f t="shared" si="17"/>
        <v>0</v>
      </c>
      <c r="CF44" s="19"/>
      <c r="CG44" s="19"/>
      <c r="CH44" s="19"/>
    </row>
    <row r="45" spans="1:86" x14ac:dyDescent="0.25">
      <c r="A45">
        <v>1999</v>
      </c>
      <c r="B45" s="1">
        <v>1016.099444687364</v>
      </c>
      <c r="C45" s="1">
        <v>2318.3444246393583</v>
      </c>
      <c r="D45" s="1">
        <v>2644.3117258877164</v>
      </c>
      <c r="E45" s="11">
        <f t="shared" si="40"/>
        <v>5.0461581002705369E-3</v>
      </c>
      <c r="F45" s="11">
        <f t="shared" si="18"/>
        <v>9.9070939245591294E-3</v>
      </c>
      <c r="G45" s="11">
        <f t="shared" si="19"/>
        <v>1.9517532554934824E-2</v>
      </c>
      <c r="H45" s="1">
        <v>30304.422613411276</v>
      </c>
      <c r="I45" s="1">
        <v>4567.4020067723022</v>
      </c>
      <c r="J45" s="1">
        <v>1711.2228846591615</v>
      </c>
      <c r="K45" s="1">
        <f t="shared" si="20"/>
        <v>29824.268453109347</v>
      </c>
      <c r="L45" s="1">
        <f t="shared" si="1"/>
        <v>1970.1136544811745</v>
      </c>
      <c r="M45" s="1">
        <f t="shared" si="2"/>
        <v>647.13356897613517</v>
      </c>
      <c r="N45" s="11">
        <f t="shared" si="41"/>
        <v>2.7359512403899E-2</v>
      </c>
      <c r="O45" s="11">
        <f t="shared" si="21"/>
        <v>1.4888187542058562E-2</v>
      </c>
      <c r="P45" s="11">
        <f t="shared" si="22"/>
        <v>4.5540771843458394E-2</v>
      </c>
      <c r="Q45" s="1">
        <v>5003.451776554014</v>
      </c>
      <c r="R45" s="1">
        <v>3065.5222919999997</v>
      </c>
      <c r="S45" s="1">
        <v>1362.6443110000027</v>
      </c>
      <c r="T45" s="1">
        <f t="shared" si="23"/>
        <v>165.10632261113358</v>
      </c>
      <c r="U45" s="1">
        <f t="shared" si="54"/>
        <v>671.17417898722408</v>
      </c>
      <c r="V45" s="1">
        <f t="shared" si="55"/>
        <v>796.29855538743095</v>
      </c>
      <c r="W45" s="11">
        <f t="shared" si="42"/>
        <v>-1.580135147593198E-2</v>
      </c>
      <c r="X45" s="11">
        <f t="shared" si="58"/>
        <v>-6.5862313488646018E-3</v>
      </c>
      <c r="Y45" s="11">
        <f t="shared" si="59"/>
        <v>-1.3650007942633602E-2</v>
      </c>
      <c r="Z45" s="1">
        <v>11967.936561999999</v>
      </c>
      <c r="AA45" s="1">
        <v>8247.3836940000001</v>
      </c>
      <c r="AB45" s="1">
        <v>2846.3143990000026</v>
      </c>
      <c r="AC45" s="12">
        <f t="shared" si="24"/>
        <v>2.3919360266608938</v>
      </c>
      <c r="AD45" s="12">
        <f t="shared" si="56"/>
        <v>2.6903682010478107</v>
      </c>
      <c r="AE45" s="12">
        <f t="shared" si="57"/>
        <v>2.0888168511936764</v>
      </c>
      <c r="AF45" s="11">
        <f t="shared" si="43"/>
        <v>-2.1978534539072614E-2</v>
      </c>
      <c r="AG45" s="11">
        <f t="shared" si="60"/>
        <v>-1.0000781195608321E-2</v>
      </c>
      <c r="AH45" s="11">
        <f t="shared" si="61"/>
        <v>-1.5948647559287488E-2</v>
      </c>
      <c r="AI45" s="1">
        <f t="shared" si="44"/>
        <v>39115.679433673431</v>
      </c>
      <c r="AJ45" s="1">
        <f t="shared" si="45"/>
        <v>7044.7223150590535</v>
      </c>
      <c r="AK45" s="1">
        <f t="shared" si="46"/>
        <v>2412.6734899376952</v>
      </c>
      <c r="AL45" s="14">
        <f t="shared" si="62"/>
        <v>12.189310755476813</v>
      </c>
      <c r="AM45" s="14">
        <f t="shared" si="63"/>
        <v>1.7736967217450814</v>
      </c>
      <c r="AN45" s="14">
        <f t="shared" si="64"/>
        <v>0.70210714840885713</v>
      </c>
      <c r="AO45" s="11">
        <f t="shared" si="47"/>
        <v>2.0621120954280148E-2</v>
      </c>
      <c r="AP45" s="11">
        <f t="shared" si="28"/>
        <v>2.5977173653231045E-2</v>
      </c>
      <c r="AQ45" s="11">
        <f t="shared" si="29"/>
        <v>2.3564574154817608E-2</v>
      </c>
      <c r="AR45" s="1">
        <f t="shared" si="48"/>
        <v>25703.85697583104</v>
      </c>
      <c r="AS45" s="1">
        <f t="shared" si="49"/>
        <v>5135.6391984713746</v>
      </c>
      <c r="AT45" s="1">
        <f t="shared" si="50"/>
        <v>1822.8596256349915</v>
      </c>
      <c r="AU45" s="1">
        <f t="shared" si="51"/>
        <v>5140.7713951662081</v>
      </c>
      <c r="AV45" s="1">
        <f t="shared" si="52"/>
        <v>1027.1278396942751</v>
      </c>
      <c r="AW45" s="1">
        <f t="shared" si="53"/>
        <v>364.57192512699834</v>
      </c>
      <c r="AX45" s="1">
        <f t="shared" si="30"/>
        <v>20237.276664383706</v>
      </c>
      <c r="AY45" s="1">
        <f t="shared" si="5"/>
        <v>1772.1747101560284</v>
      </c>
      <c r="AZ45" s="1">
        <f t="shared" si="6"/>
        <v>551.48100968256097</v>
      </c>
      <c r="BA45" s="1">
        <f t="shared" si="31"/>
        <v>10074.912089263667</v>
      </c>
      <c r="BB45" s="1">
        <f t="shared" si="32"/>
        <v>17341.129871206693</v>
      </c>
      <c r="BC45" s="1">
        <f t="shared" si="33"/>
        <v>16692.501779750004</v>
      </c>
      <c r="BD45" s="1">
        <f t="shared" si="34"/>
        <v>0</v>
      </c>
      <c r="BE45" s="2">
        <v>0</v>
      </c>
      <c r="BF45" s="2">
        <v>0</v>
      </c>
      <c r="BG45" s="2">
        <v>0</v>
      </c>
      <c r="BH45" s="2">
        <f t="shared" si="7"/>
        <v>0</v>
      </c>
      <c r="BI45" s="2">
        <f t="shared" si="35"/>
        <v>0</v>
      </c>
      <c r="BJ45" s="2">
        <f t="shared" si="8"/>
        <v>0</v>
      </c>
      <c r="BK45" s="2">
        <f t="shared" si="9"/>
        <v>0</v>
      </c>
      <c r="BL45" s="2">
        <f t="shared" si="10"/>
        <v>0</v>
      </c>
      <c r="BM45" s="2">
        <f t="shared" si="11"/>
        <v>0</v>
      </c>
      <c r="BN45" s="2">
        <f t="shared" si="12"/>
        <v>0</v>
      </c>
      <c r="BO45" s="2">
        <f t="shared" si="36"/>
        <v>0</v>
      </c>
      <c r="BP45" s="2">
        <f t="shared" si="37"/>
        <v>0</v>
      </c>
      <c r="BQ45" s="2">
        <f t="shared" si="38"/>
        <v>0</v>
      </c>
      <c r="BR45" s="11">
        <f t="shared" si="39"/>
        <v>4.9542836593907874E-2</v>
      </c>
      <c r="BS45" s="17">
        <v>0</v>
      </c>
      <c r="BT45" s="17">
        <v>0</v>
      </c>
      <c r="BU45" s="12">
        <f>(BU$3*temperature!$I155+BU$4*temperature!$I155^2+BU$5*temperature!$I155^6)*(K45/K$56)^$BW$1</f>
        <v>2.4171617256000442</v>
      </c>
      <c r="BV45" s="12">
        <f>(BV$3*temperature!$I155+BV$4*temperature!$I155^2+BV$5*temperature!$I155^6)*(L45/L$56)^$BW$1</f>
        <v>1.5247059183729665</v>
      </c>
      <c r="BW45" s="12">
        <f>(BW$3*temperature!$I155+BW$4*temperature!$I155^2+BW$5*temperature!$I155^6)*(M45/M$56)^$BW$1</f>
        <v>0.73038020786037139</v>
      </c>
      <c r="BX45" s="12">
        <f>(BX$3*temperature!$M155+BX$4*temperature!$M155^2+BX$5*temperature!$M155^6)*(K45/K$56)^$BW$1</f>
        <v>2.4171617256000442</v>
      </c>
      <c r="BY45" s="12">
        <f>(BY$3*temperature!$M155+BY$4*temperature!$M155^2+BY$5*temperature!$M155^6)*(L45/L$56)^$BW$1</f>
        <v>1.5247059183729665</v>
      </c>
      <c r="BZ45" s="12">
        <f>(BZ$3*temperature!$M155+BZ$4*temperature!$M155^2+BZ$5*temperature!$M155^6)*(M45/M$56)^$BW$1</f>
        <v>0.73038020786037139</v>
      </c>
      <c r="CA45" s="19">
        <f t="shared" si="13"/>
        <v>0</v>
      </c>
      <c r="CB45" s="19">
        <f t="shared" si="14"/>
        <v>0</v>
      </c>
      <c r="CC45" s="19">
        <f t="shared" si="15"/>
        <v>0</v>
      </c>
      <c r="CD45" s="19">
        <f t="shared" si="16"/>
        <v>0</v>
      </c>
      <c r="CE45" s="19">
        <f t="shared" si="17"/>
        <v>0</v>
      </c>
      <c r="CF45" s="19"/>
      <c r="CG45" s="19"/>
      <c r="CH45" s="19"/>
    </row>
    <row r="46" spans="1:86" x14ac:dyDescent="0.25">
      <c r="A46">
        <v>2000</v>
      </c>
      <c r="B46" s="1">
        <v>1021.3869253897432</v>
      </c>
      <c r="C46" s="1">
        <v>2340.7400262964893</v>
      </c>
      <c r="D46" s="1">
        <v>2695.1585985000002</v>
      </c>
      <c r="E46" s="11">
        <f t="shared" si="40"/>
        <v>5.2037039583325839E-3</v>
      </c>
      <c r="F46" s="11">
        <f t="shared" si="18"/>
        <v>9.6601701710541388E-3</v>
      </c>
      <c r="G46" s="11">
        <f t="shared" si="19"/>
        <v>1.9228774018771988E-2</v>
      </c>
      <c r="H46" s="1">
        <v>31489.354732687403</v>
      </c>
      <c r="I46" s="1">
        <v>4857.9759807161954</v>
      </c>
      <c r="J46" s="1">
        <v>1791.4695940486436</v>
      </c>
      <c r="K46" s="1">
        <f t="shared" si="20"/>
        <v>30829.995910385893</v>
      </c>
      <c r="L46" s="1">
        <f t="shared" si="1"/>
        <v>2075.40176445928</v>
      </c>
      <c r="M46" s="1">
        <f t="shared" si="2"/>
        <v>664.69913683213008</v>
      </c>
      <c r="N46" s="11">
        <f t="shared" si="41"/>
        <v>3.3721781268760465E-2</v>
      </c>
      <c r="O46" s="11">
        <f t="shared" si="21"/>
        <v>5.3442657858149278E-2</v>
      </c>
      <c r="P46" s="11">
        <f t="shared" si="22"/>
        <v>2.7143651168933136E-2</v>
      </c>
      <c r="Q46" s="1">
        <v>5111.4069775856251</v>
      </c>
      <c r="R46" s="1">
        <v>3101.4461630000005</v>
      </c>
      <c r="S46" s="1">
        <v>1397.2536969999974</v>
      </c>
      <c r="T46" s="1">
        <f t="shared" si="23"/>
        <v>162.32174399813118</v>
      </c>
      <c r="U46" s="1">
        <f t="shared" si="54"/>
        <v>638.42352768132957</v>
      </c>
      <c r="V46" s="1">
        <f t="shared" si="55"/>
        <v>779.94831820855222</v>
      </c>
      <c r="W46" s="11">
        <f t="shared" si="42"/>
        <v>-1.6865366322528885E-2</v>
      </c>
      <c r="X46" s="11">
        <f t="shared" si="58"/>
        <v>-4.8796053738708989E-2</v>
      </c>
      <c r="Y46" s="11">
        <f t="shared" si="59"/>
        <v>-2.0532797740570707E-2</v>
      </c>
      <c r="Z46" s="1">
        <v>12100.307928</v>
      </c>
      <c r="AA46" s="1">
        <v>8503.7693329999984</v>
      </c>
      <c r="AB46" s="1">
        <v>3003.9440609999983</v>
      </c>
      <c r="AC46" s="12">
        <f t="shared" si="24"/>
        <v>2.3673145145870551</v>
      </c>
      <c r="AD46" s="12">
        <f t="shared" si="56"/>
        <v>2.7418723028144973</v>
      </c>
      <c r="AE46" s="12">
        <f t="shared" si="57"/>
        <v>2.1498916534983441</v>
      </c>
      <c r="AF46" s="11">
        <f t="shared" si="43"/>
        <v>-1.0293549576327887E-2</v>
      </c>
      <c r="AG46" s="11">
        <f t="shared" si="60"/>
        <v>1.9143885861655496E-2</v>
      </c>
      <c r="AH46" s="11">
        <f t="shared" si="61"/>
        <v>2.9238945611610667E-2</v>
      </c>
      <c r="AI46" s="1">
        <f t="shared" si="44"/>
        <v>40344.882885472296</v>
      </c>
      <c r="AJ46" s="1">
        <f t="shared" si="45"/>
        <v>7367.3779232474235</v>
      </c>
      <c r="AK46" s="1">
        <f t="shared" si="46"/>
        <v>2535.9780660709243</v>
      </c>
      <c r="AL46" s="14">
        <f t="shared" si="62"/>
        <v>12.440668006914807</v>
      </c>
      <c r="AM46" s="14">
        <f t="shared" si="63"/>
        <v>1.8197723494940201</v>
      </c>
      <c r="AN46" s="14">
        <f t="shared" si="64"/>
        <v>0.71865200437216514</v>
      </c>
      <c r="AO46" s="11">
        <f t="shared" si="47"/>
        <v>2.0621120954280148E-2</v>
      </c>
      <c r="AP46" s="11">
        <f t="shared" si="28"/>
        <v>2.5977173653231045E-2</v>
      </c>
      <c r="AQ46" s="11">
        <f t="shared" si="29"/>
        <v>2.3564574154817608E-2</v>
      </c>
      <c r="AR46" s="1">
        <f t="shared" si="48"/>
        <v>26506.57579579583</v>
      </c>
      <c r="AS46" s="1">
        <f t="shared" si="49"/>
        <v>5357.5002106462607</v>
      </c>
      <c r="AT46" s="1">
        <f t="shared" si="50"/>
        <v>1913.4415533132769</v>
      </c>
      <c r="AU46" s="1">
        <f t="shared" si="51"/>
        <v>5301.3151591591668</v>
      </c>
      <c r="AV46" s="1">
        <f t="shared" si="52"/>
        <v>1071.5000421292523</v>
      </c>
      <c r="AW46" s="1">
        <f t="shared" si="53"/>
        <v>382.6883106626554</v>
      </c>
      <c r="AX46" s="1">
        <f t="shared" si="30"/>
        <v>20761.241513391327</v>
      </c>
      <c r="AY46" s="1">
        <f t="shared" si="5"/>
        <v>1831.0449346646594</v>
      </c>
      <c r="AZ46" s="1">
        <f t="shared" si="6"/>
        <v>567.96406842349381</v>
      </c>
      <c r="BA46" s="1">
        <f t="shared" si="31"/>
        <v>10153.447209158827</v>
      </c>
      <c r="BB46" s="1">
        <f t="shared" si="32"/>
        <v>17585.142032592743</v>
      </c>
      <c r="BC46" s="1">
        <f t="shared" si="33"/>
        <v>17092.852573762491</v>
      </c>
      <c r="BD46" s="1">
        <f t="shared" si="34"/>
        <v>0</v>
      </c>
      <c r="BE46" s="2">
        <v>0</v>
      </c>
      <c r="BF46" s="2">
        <v>0</v>
      </c>
      <c r="BG46" s="2">
        <v>0</v>
      </c>
      <c r="BH46" s="2">
        <f t="shared" si="7"/>
        <v>0</v>
      </c>
      <c r="BI46" s="2">
        <f t="shared" si="35"/>
        <v>0</v>
      </c>
      <c r="BJ46" s="2">
        <f t="shared" si="8"/>
        <v>0</v>
      </c>
      <c r="BK46" s="2">
        <f t="shared" si="9"/>
        <v>0</v>
      </c>
      <c r="BL46" s="2">
        <f t="shared" si="10"/>
        <v>0</v>
      </c>
      <c r="BM46" s="2">
        <f t="shared" si="11"/>
        <v>0</v>
      </c>
      <c r="BN46" s="2">
        <f t="shared" si="12"/>
        <v>0</v>
      </c>
      <c r="BO46" s="2">
        <f t="shared" si="36"/>
        <v>0</v>
      </c>
      <c r="BP46" s="2">
        <f t="shared" si="37"/>
        <v>0</v>
      </c>
      <c r="BQ46" s="2">
        <f t="shared" si="38"/>
        <v>0</v>
      </c>
      <c r="BR46" s="11">
        <f t="shared" si="39"/>
        <v>5.901072102361879E-2</v>
      </c>
      <c r="BS46" s="17">
        <v>0</v>
      </c>
      <c r="BT46" s="17">
        <v>0</v>
      </c>
      <c r="BU46" s="12">
        <f>(BU$3*temperature!$I156+BU$4*temperature!$I156^2+BU$5*temperature!$I156^6)*(K46/K$56)^$BW$1</f>
        <v>2.4439050217923874</v>
      </c>
      <c r="BV46" s="12">
        <f>(BV$3*temperature!$I156+BV$4*temperature!$I156^2+BV$5*temperature!$I156^6)*(L46/L$56)^$BW$1</f>
        <v>1.5315885084122183</v>
      </c>
      <c r="BW46" s="12">
        <f>(BW$3*temperature!$I156+BW$4*temperature!$I156^2+BW$5*temperature!$I156^6)*(M46/M$56)^$BW$1</f>
        <v>0.73527515423996614</v>
      </c>
      <c r="BX46" s="12">
        <f>(BX$3*temperature!$M156+BX$4*temperature!$M156^2+BX$5*temperature!$M156^6)*(K46/K$56)^$BW$1</f>
        <v>2.4439050217923874</v>
      </c>
      <c r="BY46" s="12">
        <f>(BY$3*temperature!$M156+BY$4*temperature!$M156^2+BY$5*temperature!$M156^6)*(L46/L$56)^$BW$1</f>
        <v>1.5315885084122183</v>
      </c>
      <c r="BZ46" s="12">
        <f>(BZ$3*temperature!$M156+BZ$4*temperature!$M156^2+BZ$5*temperature!$M156^6)*(M46/M$56)^$BW$1</f>
        <v>0.73527515423996614</v>
      </c>
      <c r="CA46" s="19">
        <f t="shared" si="13"/>
        <v>0</v>
      </c>
      <c r="CB46" s="19">
        <f t="shared" si="14"/>
        <v>0</v>
      </c>
      <c r="CC46" s="19">
        <f t="shared" si="15"/>
        <v>0</v>
      </c>
      <c r="CD46" s="19">
        <f t="shared" si="16"/>
        <v>0</v>
      </c>
      <c r="CE46" s="19">
        <f t="shared" si="17"/>
        <v>0</v>
      </c>
      <c r="CF46" s="19"/>
      <c r="CG46" s="19"/>
      <c r="CH46" s="19"/>
    </row>
    <row r="47" spans="1:86" x14ac:dyDescent="0.25">
      <c r="A47">
        <v>2001</v>
      </c>
      <c r="B47" s="1">
        <v>1026.6329350185113</v>
      </c>
      <c r="C47" s="1">
        <v>2362.0325764534805</v>
      </c>
      <c r="D47" s="1">
        <v>2745.6659652976127</v>
      </c>
      <c r="E47" s="11">
        <f t="shared" si="40"/>
        <v>5.1361628961192896E-3</v>
      </c>
      <c r="F47" s="11">
        <f t="shared" si="18"/>
        <v>9.0965036346561945E-3</v>
      </c>
      <c r="G47" s="11">
        <f t="shared" si="19"/>
        <v>1.8740035122876586E-2</v>
      </c>
      <c r="H47" s="1">
        <v>31963.694563355872</v>
      </c>
      <c r="I47" s="1">
        <v>4979.9615592115251</v>
      </c>
      <c r="J47" s="1">
        <v>1852.4547725528</v>
      </c>
      <c r="K47" s="1">
        <f t="shared" si="20"/>
        <v>31134.49166987764</v>
      </c>
      <c r="L47" s="1">
        <f t="shared" si="1"/>
        <v>2108.3373738599257</v>
      </c>
      <c r="M47" s="1">
        <f t="shared" si="2"/>
        <v>674.68322657086435</v>
      </c>
      <c r="N47" s="11">
        <f t="shared" si="41"/>
        <v>9.8766071969917935E-3</v>
      </c>
      <c r="O47" s="11">
        <f t="shared" si="21"/>
        <v>1.586951016649385E-2</v>
      </c>
      <c r="P47" s="11">
        <f t="shared" si="22"/>
        <v>1.5020464425931301E-2</v>
      </c>
      <c r="Q47" s="1">
        <v>5100.604075644359</v>
      </c>
      <c r="R47" s="1">
        <v>3126.4575990000003</v>
      </c>
      <c r="S47" s="1">
        <v>1431.637252999999</v>
      </c>
      <c r="T47" s="1">
        <f t="shared" si="23"/>
        <v>159.57492227734659</v>
      </c>
      <c r="U47" s="1">
        <f t="shared" si="54"/>
        <v>627.8075767908158</v>
      </c>
      <c r="V47" s="1">
        <f t="shared" si="55"/>
        <v>772.83249999518864</v>
      </c>
      <c r="W47" s="11">
        <f t="shared" si="42"/>
        <v>-1.6922081128060151E-2</v>
      </c>
      <c r="X47" s="11">
        <f t="shared" si="58"/>
        <v>-1.6628382931107688E-2</v>
      </c>
      <c r="Y47" s="11">
        <f t="shared" si="59"/>
        <v>-9.1234483711789549E-3</v>
      </c>
      <c r="Z47" s="1">
        <v>12046.245347</v>
      </c>
      <c r="AA47" s="1">
        <v>8624.1202730000005</v>
      </c>
      <c r="AB47" s="1">
        <v>3073.0120059999972</v>
      </c>
      <c r="AC47" s="12">
        <f t="shared" si="24"/>
        <v>2.3617291537136604</v>
      </c>
      <c r="AD47" s="12">
        <f t="shared" si="56"/>
        <v>2.7584318673499464</v>
      </c>
      <c r="AE47" s="12">
        <f t="shared" si="57"/>
        <v>2.146501845743741</v>
      </c>
      <c r="AF47" s="11">
        <f t="shared" si="43"/>
        <v>-2.3593657872574836E-3</v>
      </c>
      <c r="AG47" s="11">
        <f t="shared" si="60"/>
        <v>6.039509760702888E-3</v>
      </c>
      <c r="AH47" s="11">
        <f t="shared" si="61"/>
        <v>-1.5767342270887053E-3</v>
      </c>
      <c r="AI47" s="1">
        <f t="shared" si="44"/>
        <v>41611.709756084238</v>
      </c>
      <c r="AJ47" s="1">
        <f t="shared" si="45"/>
        <v>7702.1401730519337</v>
      </c>
      <c r="AK47" s="1">
        <f t="shared" si="46"/>
        <v>2665.0685701264874</v>
      </c>
      <c r="AL47" s="14">
        <f t="shared" si="62"/>
        <v>12.697208526637441</v>
      </c>
      <c r="AM47" s="14">
        <f t="shared" si="63"/>
        <v>1.8670448918261746</v>
      </c>
      <c r="AN47" s="14">
        <f t="shared" si="64"/>
        <v>0.73558673282070131</v>
      </c>
      <c r="AO47" s="11">
        <f t="shared" si="47"/>
        <v>2.0621120954280148E-2</v>
      </c>
      <c r="AP47" s="11">
        <f t="shared" si="28"/>
        <v>2.5977173653231045E-2</v>
      </c>
      <c r="AQ47" s="11">
        <f t="shared" si="29"/>
        <v>2.3564574154817608E-2</v>
      </c>
      <c r="AR47" s="1">
        <f t="shared" si="48"/>
        <v>27332.761906267424</v>
      </c>
      <c r="AS47" s="1">
        <f t="shared" si="49"/>
        <v>5586.0619840749941</v>
      </c>
      <c r="AT47" s="1">
        <f t="shared" si="50"/>
        <v>2007.6764529415955</v>
      </c>
      <c r="AU47" s="1">
        <f t="shared" si="51"/>
        <v>5466.5523812534848</v>
      </c>
      <c r="AV47" s="1">
        <f t="shared" si="52"/>
        <v>1117.2123968149988</v>
      </c>
      <c r="AW47" s="1">
        <f t="shared" si="53"/>
        <v>401.53529058831913</v>
      </c>
      <c r="AX47" s="1">
        <f t="shared" si="30"/>
        <v>21298.95581873152</v>
      </c>
      <c r="AY47" s="1">
        <f t="shared" si="5"/>
        <v>1891.9508696911521</v>
      </c>
      <c r="AZ47" s="1">
        <f t="shared" si="6"/>
        <v>584.97325699966598</v>
      </c>
      <c r="BA47" s="1">
        <f t="shared" si="31"/>
        <v>10231.84816643072</v>
      </c>
      <c r="BB47" s="1">
        <f t="shared" si="32"/>
        <v>17822.395053995115</v>
      </c>
      <c r="BC47" s="1">
        <f t="shared" si="33"/>
        <v>17494.192273332028</v>
      </c>
      <c r="BD47" s="1">
        <f t="shared" si="34"/>
        <v>0</v>
      </c>
      <c r="BE47" s="2">
        <v>0</v>
      </c>
      <c r="BF47" s="2">
        <v>0</v>
      </c>
      <c r="BG47" s="2">
        <v>0</v>
      </c>
      <c r="BH47" s="2">
        <f t="shared" si="7"/>
        <v>0</v>
      </c>
      <c r="BI47" s="2">
        <f t="shared" si="35"/>
        <v>0</v>
      </c>
      <c r="BJ47" s="2">
        <f t="shared" si="8"/>
        <v>0</v>
      </c>
      <c r="BK47" s="2">
        <f t="shared" si="9"/>
        <v>0</v>
      </c>
      <c r="BL47" s="2">
        <f t="shared" si="10"/>
        <v>0</v>
      </c>
      <c r="BM47" s="2">
        <f t="shared" si="11"/>
        <v>0</v>
      </c>
      <c r="BN47" s="2">
        <f t="shared" si="12"/>
        <v>0</v>
      </c>
      <c r="BO47" s="2">
        <f t="shared" si="36"/>
        <v>0</v>
      </c>
      <c r="BP47" s="2">
        <f t="shared" si="37"/>
        <v>0</v>
      </c>
      <c r="BQ47" s="2">
        <f t="shared" si="38"/>
        <v>0</v>
      </c>
      <c r="BR47" s="11">
        <f t="shared" si="39"/>
        <v>3.4458438866883351E-2</v>
      </c>
      <c r="BS47" s="17">
        <v>0</v>
      </c>
      <c r="BT47" s="17">
        <v>0</v>
      </c>
      <c r="BU47" s="12">
        <f>(BU$3*temperature!$I157+BU$4*temperature!$I157^2+BU$5*temperature!$I157^6)*(K47/K$56)^$BW$1</f>
        <v>2.4842490391411269</v>
      </c>
      <c r="BV47" s="12">
        <f>(BV$3*temperature!$I157+BV$4*temperature!$I157^2+BV$5*temperature!$I157^6)*(L47/L$56)^$BW$1</f>
        <v>1.5517413619615525</v>
      </c>
      <c r="BW47" s="12">
        <f>(BW$3*temperature!$I157+BW$4*temperature!$I157^2+BW$5*temperature!$I157^6)*(M47/M$56)^$BW$1</f>
        <v>0.74192353607728379</v>
      </c>
      <c r="BX47" s="12">
        <f>(BX$3*temperature!$M157+BX$4*temperature!$M157^2+BX$5*temperature!$M157^6)*(K47/K$56)^$BW$1</f>
        <v>2.4842490391411269</v>
      </c>
      <c r="BY47" s="12">
        <f>(BY$3*temperature!$M157+BY$4*temperature!$M157^2+BY$5*temperature!$M157^6)*(L47/L$56)^$BW$1</f>
        <v>1.5517413619615525</v>
      </c>
      <c r="BZ47" s="12">
        <f>(BZ$3*temperature!$M157+BZ$4*temperature!$M157^2+BZ$5*temperature!$M157^6)*(M47/M$56)^$BW$1</f>
        <v>0.74192353607728379</v>
      </c>
      <c r="CA47" s="19">
        <f t="shared" si="13"/>
        <v>0</v>
      </c>
      <c r="CB47" s="19">
        <f t="shared" si="14"/>
        <v>0</v>
      </c>
      <c r="CC47" s="19">
        <f t="shared" si="15"/>
        <v>0</v>
      </c>
      <c r="CD47" s="19">
        <f t="shared" si="16"/>
        <v>0</v>
      </c>
      <c r="CE47" s="19">
        <f t="shared" si="17"/>
        <v>0</v>
      </c>
      <c r="CF47" s="19"/>
      <c r="CG47" s="19"/>
      <c r="CH47" s="19"/>
    </row>
    <row r="48" spans="1:86" x14ac:dyDescent="0.25">
      <c r="A48">
        <v>2002</v>
      </c>
      <c r="B48" s="1">
        <v>1032.2757380515375</v>
      </c>
      <c r="C48" s="1">
        <v>2382.3191127016171</v>
      </c>
      <c r="D48" s="1">
        <v>2795.5879138582422</v>
      </c>
      <c r="E48" s="11">
        <f t="shared" si="40"/>
        <v>5.4964173080269685E-3</v>
      </c>
      <c r="F48" s="11">
        <f t="shared" si="18"/>
        <v>8.5885929137337058E-3</v>
      </c>
      <c r="G48" s="11">
        <f t="shared" si="19"/>
        <v>1.818209104515689E-2</v>
      </c>
      <c r="H48" s="1">
        <v>32416.968480138978</v>
      </c>
      <c r="I48" s="1">
        <v>5081.7762440753195</v>
      </c>
      <c r="J48" s="1">
        <v>1923.7687769782697</v>
      </c>
      <c r="K48" s="1">
        <f t="shared" si="20"/>
        <v>31403.400550057802</v>
      </c>
      <c r="L48" s="1">
        <f t="shared" si="1"/>
        <v>2133.1215524323447</v>
      </c>
      <c r="M48" s="1">
        <f t="shared" si="2"/>
        <v>688.1446179681185</v>
      </c>
      <c r="N48" s="11">
        <f t="shared" si="41"/>
        <v>8.6370088528000544E-3</v>
      </c>
      <c r="O48" s="11">
        <f t="shared" si="21"/>
        <v>1.1755319086833138E-2</v>
      </c>
      <c r="P48" s="11">
        <f t="shared" si="22"/>
        <v>1.9952165500946029E-2</v>
      </c>
      <c r="Q48" s="1">
        <v>5132.3867836667778</v>
      </c>
      <c r="R48" s="1">
        <v>3256.2533880000001</v>
      </c>
      <c r="S48" s="1">
        <v>1475.5870919999988</v>
      </c>
      <c r="T48" s="1">
        <f t="shared" si="23"/>
        <v>158.32408224141182</v>
      </c>
      <c r="U48" s="1">
        <f t="shared" si="54"/>
        <v>640.77071315297712</v>
      </c>
      <c r="V48" s="1">
        <f t="shared" si="55"/>
        <v>767.02933827513027</v>
      </c>
      <c r="W48" s="11">
        <f t="shared" si="42"/>
        <v>-7.838575247812285E-3</v>
      </c>
      <c r="X48" s="11">
        <f t="shared" si="58"/>
        <v>2.0648263642222053E-2</v>
      </c>
      <c r="Y48" s="11">
        <f t="shared" si="59"/>
        <v>-7.508951448204515E-3</v>
      </c>
      <c r="Z48" s="1">
        <v>12116.098030000003</v>
      </c>
      <c r="AA48" s="1">
        <v>8876.3915379999999</v>
      </c>
      <c r="AB48" s="1">
        <v>3149.4066169999987</v>
      </c>
      <c r="AC48" s="12">
        <f t="shared" si="24"/>
        <v>2.3607141356840198</v>
      </c>
      <c r="AD48" s="12">
        <f t="shared" si="56"/>
        <v>2.725952338571509</v>
      </c>
      <c r="AE48" s="12">
        <f t="shared" si="57"/>
        <v>2.1343413981287398</v>
      </c>
      <c r="AF48" s="11">
        <f t="shared" si="43"/>
        <v>-4.2977749080352901E-4</v>
      </c>
      <c r="AG48" s="11">
        <f t="shared" si="60"/>
        <v>-1.1774635133417588E-2</v>
      </c>
      <c r="AH48" s="11">
        <f t="shared" si="61"/>
        <v>-5.6652397663267129E-3</v>
      </c>
      <c r="AI48" s="1">
        <f t="shared" si="44"/>
        <v>42917.091161729302</v>
      </c>
      <c r="AJ48" s="1">
        <f t="shared" si="45"/>
        <v>8049.1385525617397</v>
      </c>
      <c r="AK48" s="1">
        <f t="shared" si="46"/>
        <v>2800.097003702158</v>
      </c>
      <c r="AL48" s="14">
        <f t="shared" si="62"/>
        <v>12.959039199446948</v>
      </c>
      <c r="AM48" s="14">
        <f t="shared" si="63"/>
        <v>1.9155454411995212</v>
      </c>
      <c r="AN48" s="14">
        <f t="shared" si="64"/>
        <v>0.75292052093355477</v>
      </c>
      <c r="AO48" s="11">
        <f t="shared" si="47"/>
        <v>2.0621120954280148E-2</v>
      </c>
      <c r="AP48" s="11">
        <f t="shared" si="28"/>
        <v>2.5977173653231045E-2</v>
      </c>
      <c r="AQ48" s="11">
        <f t="shared" si="29"/>
        <v>2.3564574154817608E-2</v>
      </c>
      <c r="AR48" s="1">
        <f t="shared" si="48"/>
        <v>28192.619850113704</v>
      </c>
      <c r="AS48" s="1">
        <f t="shared" si="49"/>
        <v>5821.5990028613178</v>
      </c>
      <c r="AT48" s="1">
        <f t="shared" si="50"/>
        <v>2105.5340680257759</v>
      </c>
      <c r="AU48" s="1">
        <f t="shared" si="51"/>
        <v>5638.5239700227412</v>
      </c>
      <c r="AV48" s="1">
        <f t="shared" si="52"/>
        <v>1164.3198005722636</v>
      </c>
      <c r="AW48" s="1">
        <f t="shared" si="53"/>
        <v>421.1068136051552</v>
      </c>
      <c r="AX48" s="1">
        <f t="shared" si="30"/>
        <v>21848.906303525779</v>
      </c>
      <c r="AY48" s="1">
        <f t="shared" si="5"/>
        <v>1954.9350787886551</v>
      </c>
      <c r="AZ48" s="1">
        <f t="shared" si="6"/>
        <v>602.53059689899419</v>
      </c>
      <c r="BA48" s="1">
        <f t="shared" si="31"/>
        <v>10314.40228986824</v>
      </c>
      <c r="BB48" s="1">
        <f t="shared" si="32"/>
        <v>18053.481684933788</v>
      </c>
      <c r="BC48" s="1">
        <f t="shared" si="33"/>
        <v>17894.945278233794</v>
      </c>
      <c r="BD48" s="1">
        <f t="shared" si="34"/>
        <v>0</v>
      </c>
      <c r="BE48" s="2">
        <v>0</v>
      </c>
      <c r="BF48" s="2">
        <v>0</v>
      </c>
      <c r="BG48" s="2">
        <v>0</v>
      </c>
      <c r="BH48" s="2">
        <f t="shared" si="7"/>
        <v>0</v>
      </c>
      <c r="BI48" s="2">
        <f t="shared" si="35"/>
        <v>0</v>
      </c>
      <c r="BJ48" s="2">
        <f t="shared" si="8"/>
        <v>0</v>
      </c>
      <c r="BK48" s="2">
        <f t="shared" si="9"/>
        <v>0</v>
      </c>
      <c r="BL48" s="2">
        <f t="shared" si="10"/>
        <v>0</v>
      </c>
      <c r="BM48" s="2">
        <f t="shared" si="11"/>
        <v>0</v>
      </c>
      <c r="BN48" s="2">
        <f t="shared" si="12"/>
        <v>0</v>
      </c>
      <c r="BO48" s="2">
        <f t="shared" si="36"/>
        <v>0</v>
      </c>
      <c r="BP48" s="2">
        <f t="shared" si="37"/>
        <v>0</v>
      </c>
      <c r="BQ48" s="2">
        <f t="shared" si="38"/>
        <v>0</v>
      </c>
      <c r="BR48" s="11">
        <f t="shared" si="39"/>
        <v>3.3734789113614133E-2</v>
      </c>
      <c r="BS48" s="17">
        <v>0</v>
      </c>
      <c r="BT48" s="17">
        <v>0</v>
      </c>
      <c r="BU48" s="12">
        <f>(BU$3*temperature!$I158+BU$4*temperature!$I158^2+BU$5*temperature!$I158^6)*(K48/K$56)^$BW$1</f>
        <v>2.5249154589795264</v>
      </c>
      <c r="BV48" s="12">
        <f>(BV$3*temperature!$I158+BV$4*temperature!$I158^2+BV$5*temperature!$I158^6)*(L48/L$56)^$BW$1</f>
        <v>1.5729796823789055</v>
      </c>
      <c r="BW48" s="12">
        <f>(BW$3*temperature!$I158+BW$4*temperature!$I158^2+BW$5*temperature!$I158^6)*(M48/M$56)^$BW$1</f>
        <v>0.74724913550602434</v>
      </c>
      <c r="BX48" s="12">
        <f>(BX$3*temperature!$M158+BX$4*temperature!$M158^2+BX$5*temperature!$M158^6)*(K48/K$56)^$BW$1</f>
        <v>2.5249154589795264</v>
      </c>
      <c r="BY48" s="12">
        <f>(BY$3*temperature!$M158+BY$4*temperature!$M158^2+BY$5*temperature!$M158^6)*(L48/L$56)^$BW$1</f>
        <v>1.5729796823789055</v>
      </c>
      <c r="BZ48" s="12">
        <f>(BZ$3*temperature!$M158+BZ$4*temperature!$M158^2+BZ$5*temperature!$M158^6)*(M48/M$56)^$BW$1</f>
        <v>0.74724913550602434</v>
      </c>
      <c r="CA48" s="19">
        <f t="shared" si="13"/>
        <v>0</v>
      </c>
      <c r="CB48" s="19">
        <f t="shared" si="14"/>
        <v>0</v>
      </c>
      <c r="CC48" s="19">
        <f t="shared" si="15"/>
        <v>0</v>
      </c>
      <c r="CD48" s="19">
        <f t="shared" si="16"/>
        <v>0</v>
      </c>
      <c r="CE48" s="19">
        <f t="shared" si="17"/>
        <v>0</v>
      </c>
      <c r="CF48" s="19"/>
      <c r="CG48" s="19"/>
      <c r="CH48" s="19"/>
    </row>
    <row r="49" spans="1:86" x14ac:dyDescent="0.25">
      <c r="A49">
        <v>2003</v>
      </c>
      <c r="B49" s="1">
        <v>1038.1515319868606</v>
      </c>
      <c r="C49" s="1">
        <v>2402.1074281187712</v>
      </c>
      <c r="D49" s="1">
        <v>2845.135365285234</v>
      </c>
      <c r="E49" s="11">
        <f t="shared" si="40"/>
        <v>5.692077919426719E-3</v>
      </c>
      <c r="F49" s="11">
        <f t="shared" si="18"/>
        <v>8.3063244179379936E-3</v>
      </c>
      <c r="G49" s="11">
        <f t="shared" si="19"/>
        <v>1.772344599909581E-2</v>
      </c>
      <c r="H49" s="1">
        <v>32956.284723439559</v>
      </c>
      <c r="I49" s="1">
        <v>5356.7153753255743</v>
      </c>
      <c r="J49" s="1">
        <v>2040.1808997186117</v>
      </c>
      <c r="K49" s="1">
        <f t="shared" si="20"/>
        <v>31745.15830108766</v>
      </c>
      <c r="L49" s="1">
        <f t="shared" si="1"/>
        <v>2230.0065819790279</v>
      </c>
      <c r="M49" s="1">
        <f t="shared" si="2"/>
        <v>717.07691824149015</v>
      </c>
      <c r="N49" s="11">
        <f t="shared" si="41"/>
        <v>1.088282622402903E-2</v>
      </c>
      <c r="O49" s="11">
        <f t="shared" si="21"/>
        <v>4.5419366484862334E-2</v>
      </c>
      <c r="P49" s="11">
        <f t="shared" si="22"/>
        <v>4.204392436985116E-2</v>
      </c>
      <c r="Q49" s="1">
        <v>5194.9541768495219</v>
      </c>
      <c r="R49" s="1">
        <v>3486.4671149999999</v>
      </c>
      <c r="S49" s="1">
        <v>1520.889290999999</v>
      </c>
      <c r="T49" s="1">
        <f t="shared" si="23"/>
        <v>157.63166935970503</v>
      </c>
      <c r="U49" s="1">
        <f t="shared" si="54"/>
        <v>650.85913114958009</v>
      </c>
      <c r="V49" s="1">
        <f t="shared" si="55"/>
        <v>745.46786082046196</v>
      </c>
      <c r="W49" s="11">
        <f t="shared" si="42"/>
        <v>-4.3733895179066673E-3</v>
      </c>
      <c r="X49" s="11">
        <f t="shared" si="58"/>
        <v>1.5744193343297352E-2</v>
      </c>
      <c r="Y49" s="11">
        <f t="shared" si="59"/>
        <v>-2.8110368637469629E-2</v>
      </c>
      <c r="Z49" s="1">
        <v>12307.647442</v>
      </c>
      <c r="AA49" s="1">
        <v>9938.5197530000005</v>
      </c>
      <c r="AB49" s="1">
        <v>3321.7446160000018</v>
      </c>
      <c r="AC49" s="12">
        <f t="shared" si="24"/>
        <v>2.3691541875089199</v>
      </c>
      <c r="AD49" s="12">
        <f t="shared" si="56"/>
        <v>2.8505990233612173</v>
      </c>
      <c r="AE49" s="12">
        <f t="shared" si="57"/>
        <v>2.1840804821604887</v>
      </c>
      <c r="AF49" s="11">
        <f t="shared" si="43"/>
        <v>3.57521128768723E-3</v>
      </c>
      <c r="AG49" s="11">
        <f t="shared" si="60"/>
        <v>4.5725922286310894E-2</v>
      </c>
      <c r="AH49" s="11">
        <f t="shared" si="61"/>
        <v>2.3304183705267212E-2</v>
      </c>
      <c r="AI49" s="1">
        <f t="shared" si="44"/>
        <v>44263.906015579116</v>
      </c>
      <c r="AJ49" s="1">
        <f t="shared" si="45"/>
        <v>8408.5444978778305</v>
      </c>
      <c r="AK49" s="1">
        <f t="shared" si="46"/>
        <v>2941.1941169370975</v>
      </c>
      <c r="AL49" s="14">
        <f t="shared" si="62"/>
        <v>13.226269114230002</v>
      </c>
      <c r="AM49" s="14">
        <f t="shared" si="63"/>
        <v>1.9653058977662163</v>
      </c>
      <c r="AN49" s="14">
        <f t="shared" si="64"/>
        <v>0.77066277238177738</v>
      </c>
      <c r="AO49" s="11">
        <f t="shared" si="47"/>
        <v>2.0621120954280148E-2</v>
      </c>
      <c r="AP49" s="11">
        <f t="shared" si="28"/>
        <v>2.5977173653231045E-2</v>
      </c>
      <c r="AQ49" s="11">
        <f t="shared" si="29"/>
        <v>2.3564574154817608E-2</v>
      </c>
      <c r="AR49" s="1">
        <f t="shared" si="48"/>
        <v>29084.118227152823</v>
      </c>
      <c r="AS49" s="1">
        <f t="shared" si="49"/>
        <v>6065.2438169985398</v>
      </c>
      <c r="AT49" s="1">
        <f t="shared" si="50"/>
        <v>2207.2496945686739</v>
      </c>
      <c r="AU49" s="1">
        <f t="shared" si="51"/>
        <v>5816.8236454305652</v>
      </c>
      <c r="AV49" s="1">
        <f t="shared" si="52"/>
        <v>1213.0487633997079</v>
      </c>
      <c r="AW49" s="1">
        <f t="shared" si="53"/>
        <v>441.4499389137348</v>
      </c>
      <c r="AX49" s="1">
        <f t="shared" si="30"/>
        <v>22412.233537037002</v>
      </c>
      <c r="AY49" s="1">
        <f t="shared" si="5"/>
        <v>2019.9742096459299</v>
      </c>
      <c r="AZ49" s="1">
        <f t="shared" si="6"/>
        <v>620.63822242001197</v>
      </c>
      <c r="BA49" s="1">
        <f t="shared" si="31"/>
        <v>10399.539944305612</v>
      </c>
      <c r="BB49" s="1">
        <f t="shared" si="32"/>
        <v>18282.055353019696</v>
      </c>
      <c r="BC49" s="1">
        <f t="shared" si="33"/>
        <v>18296.349526187096</v>
      </c>
      <c r="BD49" s="1">
        <f t="shared" si="34"/>
        <v>0</v>
      </c>
      <c r="BE49" s="2">
        <v>0</v>
      </c>
      <c r="BF49" s="2">
        <v>0</v>
      </c>
      <c r="BG49" s="2">
        <v>0</v>
      </c>
      <c r="BH49" s="2">
        <f t="shared" si="7"/>
        <v>0</v>
      </c>
      <c r="BI49" s="2">
        <f t="shared" si="35"/>
        <v>0</v>
      </c>
      <c r="BJ49" s="2">
        <f t="shared" si="8"/>
        <v>0</v>
      </c>
      <c r="BK49" s="2">
        <f t="shared" si="9"/>
        <v>0</v>
      </c>
      <c r="BL49" s="2">
        <f t="shared" si="10"/>
        <v>0</v>
      </c>
      <c r="BM49" s="2">
        <f t="shared" si="11"/>
        <v>0</v>
      </c>
      <c r="BN49" s="2">
        <f t="shared" si="12"/>
        <v>0</v>
      </c>
      <c r="BO49" s="2">
        <f t="shared" si="36"/>
        <v>0</v>
      </c>
      <c r="BP49" s="2">
        <f t="shared" si="37"/>
        <v>0</v>
      </c>
      <c r="BQ49" s="2">
        <f t="shared" si="38"/>
        <v>0</v>
      </c>
      <c r="BR49" s="11">
        <f t="shared" si="39"/>
        <v>4.135893874752436E-2</v>
      </c>
      <c r="BS49" s="17">
        <v>0</v>
      </c>
      <c r="BT49" s="17">
        <v>0</v>
      </c>
      <c r="BU49" s="12">
        <f>(BU$3*temperature!$I159+BU$4*temperature!$I159^2+BU$5*temperature!$I159^6)*(K49/K$56)^$BW$1</f>
        <v>2.5636792660568775</v>
      </c>
      <c r="BV49" s="12">
        <f>(BV$3*temperature!$I159+BV$4*temperature!$I159^2+BV$5*temperature!$I159^6)*(L49/L$56)^$BW$1</f>
        <v>1.5807304354381779</v>
      </c>
      <c r="BW49" s="12">
        <f>(BW$3*temperature!$I159+BW$4*temperature!$I159^2+BW$5*temperature!$I159^6)*(M49/M$56)^$BW$1</f>
        <v>0.74810975728979712</v>
      </c>
      <c r="BX49" s="12">
        <f>(BX$3*temperature!$M159+BX$4*temperature!$M159^2+BX$5*temperature!$M159^6)*(K49/K$56)^$BW$1</f>
        <v>2.5636792660568775</v>
      </c>
      <c r="BY49" s="12">
        <f>(BY$3*temperature!$M159+BY$4*temperature!$M159^2+BY$5*temperature!$M159^6)*(L49/L$56)^$BW$1</f>
        <v>1.5807304354381779</v>
      </c>
      <c r="BZ49" s="12">
        <f>(BZ$3*temperature!$M159+BZ$4*temperature!$M159^2+BZ$5*temperature!$M159^6)*(M49/M$56)^$BW$1</f>
        <v>0.74810975728979712</v>
      </c>
      <c r="CA49" s="19">
        <f t="shared" si="13"/>
        <v>0</v>
      </c>
      <c r="CB49" s="19">
        <f t="shared" si="14"/>
        <v>0</v>
      </c>
      <c r="CC49" s="19">
        <f t="shared" si="15"/>
        <v>0</v>
      </c>
      <c r="CD49" s="19">
        <f t="shared" si="16"/>
        <v>0</v>
      </c>
      <c r="CE49" s="19">
        <f t="shared" si="17"/>
        <v>0</v>
      </c>
      <c r="CF49" s="19"/>
      <c r="CG49" s="19"/>
      <c r="CH49" s="19"/>
    </row>
    <row r="50" spans="1:86" x14ac:dyDescent="0.25">
      <c r="A50">
        <v>2004</v>
      </c>
      <c r="B50" s="1">
        <v>1044.0850101629071</v>
      </c>
      <c r="C50" s="1">
        <v>2421.785715756731</v>
      </c>
      <c r="D50" s="1">
        <v>2894.5926573030679</v>
      </c>
      <c r="E50" s="11">
        <f t="shared" si="40"/>
        <v>5.7154259211955605E-3</v>
      </c>
      <c r="F50" s="11">
        <f t="shared" si="18"/>
        <v>8.1920930794385782E-3</v>
      </c>
      <c r="G50" s="11">
        <f t="shared" si="19"/>
        <v>1.7383106836069917E-2</v>
      </c>
      <c r="H50" s="1">
        <v>33918.432971349408</v>
      </c>
      <c r="I50" s="1">
        <v>5777.5246414813882</v>
      </c>
      <c r="J50" s="1">
        <v>2176.7221841222781</v>
      </c>
      <c r="K50" s="1">
        <f t="shared" si="20"/>
        <v>32486.275199044536</v>
      </c>
      <c r="L50" s="1">
        <f t="shared" si="1"/>
        <v>2385.6465102966781</v>
      </c>
      <c r="M50" s="1">
        <f t="shared" si="2"/>
        <v>751.99602908906718</v>
      </c>
      <c r="N50" s="11">
        <f t="shared" si="41"/>
        <v>2.3345824611354482E-2</v>
      </c>
      <c r="O50" s="11">
        <f t="shared" si="21"/>
        <v>6.9793483828880509E-2</v>
      </c>
      <c r="P50" s="11">
        <f t="shared" si="22"/>
        <v>4.8696464715682453E-2</v>
      </c>
      <c r="Q50" s="1">
        <v>5288.8632587630309</v>
      </c>
      <c r="R50" s="1">
        <v>3808.7908609999999</v>
      </c>
      <c r="S50" s="1">
        <v>1610.8779310000004</v>
      </c>
      <c r="T50" s="1">
        <f t="shared" si="23"/>
        <v>155.92887982857243</v>
      </c>
      <c r="U50" s="1">
        <f t="shared" si="54"/>
        <v>659.2426856397459</v>
      </c>
      <c r="V50" s="1">
        <f t="shared" si="55"/>
        <v>740.04755533355137</v>
      </c>
      <c r="W50" s="11">
        <f t="shared" si="42"/>
        <v>-1.0802331397296472E-2</v>
      </c>
      <c r="X50" s="11">
        <f t="shared" si="58"/>
        <v>1.2880751131751689E-2</v>
      </c>
      <c r="Y50" s="11">
        <f t="shared" si="59"/>
        <v>-7.2710116314672613E-3</v>
      </c>
      <c r="Z50" s="1">
        <v>12462.347170999999</v>
      </c>
      <c r="AA50" s="1">
        <v>10839.923358</v>
      </c>
      <c r="AB50" s="1">
        <v>3548.4458899999972</v>
      </c>
      <c r="AC50" s="12">
        <f t="shared" si="24"/>
        <v>2.3563375646650235</v>
      </c>
      <c r="AD50" s="12">
        <f t="shared" si="56"/>
        <v>2.8460274542755997</v>
      </c>
      <c r="AE50" s="12">
        <f t="shared" si="57"/>
        <v>2.2028024729330009</v>
      </c>
      <c r="AF50" s="11">
        <f t="shared" si="43"/>
        <v>-5.4097884010548825E-3</v>
      </c>
      <c r="AG50" s="11">
        <f t="shared" si="60"/>
        <v>-1.6037222521135819E-3</v>
      </c>
      <c r="AH50" s="11">
        <f t="shared" si="61"/>
        <v>8.5720242113020984E-3</v>
      </c>
      <c r="AI50" s="1">
        <f t="shared" si="44"/>
        <v>45654.33905945177</v>
      </c>
      <c r="AJ50" s="1">
        <f t="shared" si="45"/>
        <v>8780.7388114897549</v>
      </c>
      <c r="AK50" s="1">
        <f t="shared" si="46"/>
        <v>3088.524644157123</v>
      </c>
      <c r="AL50" s="14">
        <f t="shared" si="62"/>
        <v>13.499009609408398</v>
      </c>
      <c r="AM50" s="14">
        <f t="shared" si="63"/>
        <v>2.0163589903542083</v>
      </c>
      <c r="AN50" s="14">
        <f t="shared" si="64"/>
        <v>0.78882311242992509</v>
      </c>
      <c r="AO50" s="11">
        <f t="shared" si="47"/>
        <v>2.0621120954280148E-2</v>
      </c>
      <c r="AP50" s="11">
        <f t="shared" si="28"/>
        <v>2.5977173653231045E-2</v>
      </c>
      <c r="AQ50" s="11">
        <f t="shared" si="29"/>
        <v>2.3564574154817608E-2</v>
      </c>
      <c r="AR50" s="1">
        <f t="shared" si="48"/>
        <v>30004.542351393924</v>
      </c>
      <c r="AS50" s="1">
        <f t="shared" si="49"/>
        <v>6318.0438883377183</v>
      </c>
      <c r="AT50" s="1">
        <f t="shared" si="50"/>
        <v>2313.1287472214703</v>
      </c>
      <c r="AU50" s="1">
        <f t="shared" si="51"/>
        <v>6000.908470278785</v>
      </c>
      <c r="AV50" s="1">
        <f t="shared" si="52"/>
        <v>1263.6087776675438</v>
      </c>
      <c r="AW50" s="1">
        <f t="shared" si="53"/>
        <v>462.62574944429412</v>
      </c>
      <c r="AX50" s="1">
        <f t="shared" si="30"/>
        <v>22990.114451858557</v>
      </c>
      <c r="AY50" s="1">
        <f t="shared" si="5"/>
        <v>2087.0695032119406</v>
      </c>
      <c r="AZ50" s="1">
        <f t="shared" si="6"/>
        <v>639.29651486828402</v>
      </c>
      <c r="BA50" s="1">
        <f t="shared" si="31"/>
        <v>10485.557400034393</v>
      </c>
      <c r="BB50" s="1">
        <f t="shared" si="32"/>
        <v>18510.958374204063</v>
      </c>
      <c r="BC50" s="1">
        <f t="shared" si="33"/>
        <v>18700.134865444226</v>
      </c>
      <c r="BD50" s="1">
        <f t="shared" si="34"/>
        <v>0</v>
      </c>
      <c r="BE50" s="2">
        <v>0</v>
      </c>
      <c r="BF50" s="2">
        <v>0</v>
      </c>
      <c r="BG50" s="2">
        <v>0</v>
      </c>
      <c r="BH50" s="2">
        <f t="shared" si="7"/>
        <v>0</v>
      </c>
      <c r="BI50" s="2">
        <f t="shared" si="35"/>
        <v>0</v>
      </c>
      <c r="BJ50" s="2">
        <f t="shared" si="8"/>
        <v>0</v>
      </c>
      <c r="BK50" s="2">
        <f t="shared" si="9"/>
        <v>0</v>
      </c>
      <c r="BL50" s="2">
        <f t="shared" si="10"/>
        <v>0</v>
      </c>
      <c r="BM50" s="2">
        <f t="shared" si="11"/>
        <v>0</v>
      </c>
      <c r="BN50" s="2">
        <f t="shared" si="12"/>
        <v>0</v>
      </c>
      <c r="BO50" s="2">
        <f t="shared" si="36"/>
        <v>0</v>
      </c>
      <c r="BP50" s="2">
        <f t="shared" si="37"/>
        <v>0</v>
      </c>
      <c r="BQ50" s="2">
        <f t="shared" si="38"/>
        <v>0</v>
      </c>
      <c r="BR50" s="11">
        <f t="shared" si="39"/>
        <v>5.5408121957962936E-2</v>
      </c>
      <c r="BS50" s="17">
        <v>0</v>
      </c>
      <c r="BT50" s="17">
        <v>0</v>
      </c>
      <c r="BU50" s="12">
        <f>(BU$3*temperature!$I160+BU$4*temperature!$I160^2+BU$5*temperature!$I160^6)*(K50/K$56)^$BW$1</f>
        <v>2.5940855560533209</v>
      </c>
      <c r="BV50" s="12">
        <f>(BV$3*temperature!$I160+BV$4*temperature!$I160^2+BV$5*temperature!$I160^6)*(L50/L$56)^$BW$1</f>
        <v>1.578697104241598</v>
      </c>
      <c r="BW50" s="12">
        <f>(BW$3*temperature!$I160+BW$4*temperature!$I160^2+BW$5*temperature!$I160^6)*(M50/M$56)^$BW$1</f>
        <v>0.74732352936585178</v>
      </c>
      <c r="BX50" s="12">
        <f>(BX$3*temperature!$M160+BX$4*temperature!$M160^2+BX$5*temperature!$M160^6)*(K50/K$56)^$BW$1</f>
        <v>2.5940855560533209</v>
      </c>
      <c r="BY50" s="12">
        <f>(BY$3*temperature!$M160+BY$4*temperature!$M160^2+BY$5*temperature!$M160^6)*(L50/L$56)^$BW$1</f>
        <v>1.578697104241598</v>
      </c>
      <c r="BZ50" s="12">
        <f>(BZ$3*temperature!$M160+BZ$4*temperature!$M160^2+BZ$5*temperature!$M160^6)*(M50/M$56)^$BW$1</f>
        <v>0.74732352936585178</v>
      </c>
      <c r="CA50" s="19">
        <f t="shared" si="13"/>
        <v>0</v>
      </c>
      <c r="CB50" s="19">
        <f t="shared" si="14"/>
        <v>0</v>
      </c>
      <c r="CC50" s="19">
        <f t="shared" si="15"/>
        <v>0</v>
      </c>
      <c r="CD50" s="19">
        <f t="shared" si="16"/>
        <v>0</v>
      </c>
      <c r="CE50" s="19">
        <f t="shared" si="17"/>
        <v>0</v>
      </c>
      <c r="CF50" s="19"/>
      <c r="CG50" s="19"/>
      <c r="CH50" s="19"/>
    </row>
    <row r="51" spans="1:86" x14ac:dyDescent="0.25">
      <c r="A51">
        <v>2005</v>
      </c>
      <c r="B51" s="1">
        <v>1049.8746680000002</v>
      </c>
      <c r="C51" s="1">
        <v>2441.6754109217418</v>
      </c>
      <c r="D51" s="1">
        <v>2943.8057622142851</v>
      </c>
      <c r="E51" s="11">
        <f t="shared" si="40"/>
        <v>5.5451977384386453E-3</v>
      </c>
      <c r="F51" s="11">
        <f t="shared" si="18"/>
        <v>8.2128220658019835E-3</v>
      </c>
      <c r="G51" s="11">
        <f t="shared" si="19"/>
        <v>1.7001737632081904E-2</v>
      </c>
      <c r="H51" s="1">
        <v>34709.708040510559</v>
      </c>
      <c r="I51" s="1">
        <v>6200.1783472762945</v>
      </c>
      <c r="J51" s="1">
        <v>2322.4665822208299</v>
      </c>
      <c r="K51" s="1">
        <f t="shared" si="20"/>
        <v>33060.811064840891</v>
      </c>
      <c r="L51" s="1">
        <f t="shared" si="1"/>
        <v>2539.313096057966</v>
      </c>
      <c r="M51" s="1">
        <f t="shared" si="2"/>
        <v>788.93336375356046</v>
      </c>
      <c r="N51" s="11">
        <f t="shared" si="41"/>
        <v>1.7685495252261374E-2</v>
      </c>
      <c r="O51" s="11">
        <f t="shared" si="21"/>
        <v>6.4412973631277071E-2</v>
      </c>
      <c r="P51" s="11">
        <f t="shared" si="22"/>
        <v>4.9119055467935713E-2</v>
      </c>
      <c r="Q51" s="1">
        <v>5311.4101019999998</v>
      </c>
      <c r="R51" s="1">
        <v>4006.6574190000001</v>
      </c>
      <c r="S51" s="1">
        <v>1661.5085519999966</v>
      </c>
      <c r="T51" s="1">
        <f t="shared" si="23"/>
        <v>153.02376199191656</v>
      </c>
      <c r="U51" s="1">
        <f t="shared" si="54"/>
        <v>646.21647871792322</v>
      </c>
      <c r="V51" s="1">
        <f t="shared" si="55"/>
        <v>715.40687160768516</v>
      </c>
      <c r="W51" s="11">
        <f t="shared" si="42"/>
        <v>-1.8631044100680727E-2</v>
      </c>
      <c r="X51" s="11">
        <f t="shared" si="58"/>
        <v>-1.9759349941337212E-2</v>
      </c>
      <c r="Y51" s="11">
        <f t="shared" si="59"/>
        <v>-3.3296081512978248E-2</v>
      </c>
      <c r="Z51" s="1">
        <v>12445.981350000002</v>
      </c>
      <c r="AA51" s="1">
        <v>11470.651024999999</v>
      </c>
      <c r="AB51" s="1">
        <v>3702.1701970000031</v>
      </c>
      <c r="AC51" s="12">
        <f t="shared" si="24"/>
        <v>2.3432536955324719</v>
      </c>
      <c r="AD51" s="12">
        <f t="shared" si="56"/>
        <v>2.8628978785670416</v>
      </c>
      <c r="AE51" s="12">
        <f t="shared" si="57"/>
        <v>2.2281980989767489</v>
      </c>
      <c r="AF51" s="11">
        <f t="shared" si="43"/>
        <v>-5.552629355298544E-3</v>
      </c>
      <c r="AG51" s="11">
        <f t="shared" si="60"/>
        <v>5.92770961014355E-3</v>
      </c>
      <c r="AH51" s="11">
        <f t="shared" si="61"/>
        <v>1.1528780431199648E-2</v>
      </c>
      <c r="AI51" s="1">
        <f t="shared" si="44"/>
        <v>47089.813623785383</v>
      </c>
      <c r="AJ51" s="1">
        <f t="shared" si="45"/>
        <v>9166.2737080083225</v>
      </c>
      <c r="AK51" s="1">
        <f t="shared" si="46"/>
        <v>3242.2979291857046</v>
      </c>
      <c r="AL51" s="14">
        <f t="shared" si="62"/>
        <v>13.777374319326999</v>
      </c>
      <c r="AM51" s="14">
        <f t="shared" si="63"/>
        <v>2.0687382979938933</v>
      </c>
      <c r="AN51" s="14">
        <f t="shared" si="64"/>
        <v>0.80741139315781407</v>
      </c>
      <c r="AO51" s="11">
        <f t="shared" si="47"/>
        <v>2.0621120954280148E-2</v>
      </c>
      <c r="AP51" s="11">
        <f t="shared" si="28"/>
        <v>2.5977173653231045E-2</v>
      </c>
      <c r="AQ51" s="11">
        <f t="shared" si="29"/>
        <v>2.3564574154817608E-2</v>
      </c>
      <c r="AR51" s="1">
        <f t="shared" si="48"/>
        <v>30950.082986290967</v>
      </c>
      <c r="AS51" s="1">
        <f t="shared" si="49"/>
        <v>6581.038969262434</v>
      </c>
      <c r="AT51" s="1">
        <f t="shared" si="50"/>
        <v>2423.2196271173834</v>
      </c>
      <c r="AU51" s="1">
        <f t="shared" si="51"/>
        <v>6190.0165972581935</v>
      </c>
      <c r="AV51" s="1">
        <f t="shared" si="52"/>
        <v>1316.2077938524869</v>
      </c>
      <c r="AW51" s="1">
        <f t="shared" si="53"/>
        <v>484.64392542347673</v>
      </c>
      <c r="AX51" s="1">
        <f t="shared" si="30"/>
        <v>23583.830664473913</v>
      </c>
      <c r="AY51" s="1">
        <f t="shared" si="5"/>
        <v>2156.2371279409545</v>
      </c>
      <c r="AZ51" s="1">
        <f t="shared" si="6"/>
        <v>658.52704229906124</v>
      </c>
      <c r="BA51" s="1">
        <f t="shared" si="31"/>
        <v>10570.470563346355</v>
      </c>
      <c r="BB51" s="1">
        <f t="shared" si="32"/>
        <v>18742.593238247198</v>
      </c>
      <c r="BC51" s="1">
        <f t="shared" si="33"/>
        <v>19105.315843382268</v>
      </c>
      <c r="BD51" s="1">
        <f t="shared" si="34"/>
        <v>0</v>
      </c>
      <c r="BE51" s="2">
        <v>0</v>
      </c>
      <c r="BF51" s="2">
        <v>0</v>
      </c>
      <c r="BG51" s="2">
        <v>0</v>
      </c>
      <c r="BH51" s="2">
        <f t="shared" si="7"/>
        <v>0</v>
      </c>
      <c r="BI51" s="2">
        <f t="shared" si="35"/>
        <v>0</v>
      </c>
      <c r="BJ51" s="2">
        <f t="shared" si="8"/>
        <v>0</v>
      </c>
      <c r="BK51" s="2">
        <f t="shared" si="9"/>
        <v>0</v>
      </c>
      <c r="BL51" s="2">
        <f t="shared" si="10"/>
        <v>0</v>
      </c>
      <c r="BM51" s="2">
        <f t="shared" si="11"/>
        <v>0</v>
      </c>
      <c r="BN51" s="2">
        <f t="shared" si="12"/>
        <v>0</v>
      </c>
      <c r="BO51" s="2">
        <f t="shared" si="36"/>
        <v>0</v>
      </c>
      <c r="BP51" s="2">
        <f t="shared" si="37"/>
        <v>0</v>
      </c>
      <c r="BQ51" s="2">
        <f t="shared" si="38"/>
        <v>0</v>
      </c>
      <c r="BR51" s="11">
        <f t="shared" si="39"/>
        <v>5.0456056851588355E-2</v>
      </c>
      <c r="BS51" s="17">
        <v>0</v>
      </c>
      <c r="BT51" s="17">
        <v>0</v>
      </c>
      <c r="BU51" s="12">
        <f>(BU$3*temperature!$I161+BU$4*temperature!$I161^2+BU$5*temperature!$I161^6)*(K51/K$56)^$BW$1</f>
        <v>2.6276047571878745</v>
      </c>
      <c r="BV51" s="12">
        <f>(BV$3*temperature!$I161+BV$4*temperature!$I161^2+BV$5*temperature!$I161^6)*(L51/L$56)^$BW$1</f>
        <v>1.5780163456352887</v>
      </c>
      <c r="BW51" s="12">
        <f>(BW$3*temperature!$I161+BW$4*temperature!$I161^2+BW$5*temperature!$I161^6)*(M51/M$56)^$BW$1</f>
        <v>0.74601771677083673</v>
      </c>
      <c r="BX51" s="12">
        <f>(BX$3*temperature!$M161+BX$4*temperature!$M161^2+BX$5*temperature!$M161^6)*(K51/K$56)^$BW$1</f>
        <v>2.6276047571878745</v>
      </c>
      <c r="BY51" s="12">
        <f>(BY$3*temperature!$M161+BY$4*temperature!$M161^2+BY$5*temperature!$M161^6)*(L51/L$56)^$BW$1</f>
        <v>1.5780163456352887</v>
      </c>
      <c r="BZ51" s="12">
        <f>(BZ$3*temperature!$M161+BZ$4*temperature!$M161^2+BZ$5*temperature!$M161^6)*(M51/M$56)^$BW$1</f>
        <v>0.74601771677083673</v>
      </c>
      <c r="CA51" s="19">
        <f t="shared" si="13"/>
        <v>0</v>
      </c>
      <c r="CB51" s="19">
        <f t="shared" si="14"/>
        <v>0</v>
      </c>
      <c r="CC51" s="19">
        <f t="shared" si="15"/>
        <v>0</v>
      </c>
      <c r="CD51" s="19">
        <f t="shared" si="16"/>
        <v>0</v>
      </c>
      <c r="CE51" s="19">
        <f t="shared" si="17"/>
        <v>0</v>
      </c>
      <c r="CF51" s="19"/>
      <c r="CG51" s="19"/>
      <c r="CH51" s="19"/>
    </row>
    <row r="52" spans="1:86" x14ac:dyDescent="0.25">
      <c r="A52">
        <v>2006</v>
      </c>
      <c r="B52" s="1">
        <v>1055.77386</v>
      </c>
      <c r="C52" s="1">
        <v>2461.5637201485056</v>
      </c>
      <c r="D52" s="1">
        <v>2993.5350128598607</v>
      </c>
      <c r="E52" s="11">
        <f t="shared" si="40"/>
        <v>5.6189487943716365E-3</v>
      </c>
      <c r="F52" s="11">
        <f t="shared" si="18"/>
        <v>8.1453534478015399E-3</v>
      </c>
      <c r="G52" s="11">
        <f t="shared" si="19"/>
        <v>1.6892843707245753E-2</v>
      </c>
      <c r="H52" s="1">
        <v>35723.688655857302</v>
      </c>
      <c r="I52" s="1">
        <v>6713.212664339093</v>
      </c>
      <c r="J52" s="1">
        <v>2484.6490482301251</v>
      </c>
      <c r="K52" s="1">
        <f t="shared" si="20"/>
        <v>33836.496629929155</v>
      </c>
      <c r="L52" s="1">
        <f t="shared" si="1"/>
        <v>2727.2146600917918</v>
      </c>
      <c r="M52" s="1">
        <f t="shared" si="2"/>
        <v>830.00500664143772</v>
      </c>
      <c r="N52" s="11">
        <f t="shared" si="41"/>
        <v>2.3462387645812433E-2</v>
      </c>
      <c r="O52" s="11">
        <f t="shared" si="21"/>
        <v>7.3997005066261501E-2</v>
      </c>
      <c r="P52" s="11">
        <f t="shared" si="22"/>
        <v>5.2059710965280948E-2</v>
      </c>
      <c r="Q52" s="1">
        <v>5294.64203</v>
      </c>
      <c r="R52" s="1">
        <v>4258.1728169999997</v>
      </c>
      <c r="S52" s="1">
        <v>1718.6705920000004</v>
      </c>
      <c r="T52" s="1">
        <f t="shared" si="23"/>
        <v>148.21095550926216</v>
      </c>
      <c r="U52" s="1">
        <f t="shared" si="54"/>
        <v>634.29732229691115</v>
      </c>
      <c r="V52" s="1">
        <f t="shared" si="55"/>
        <v>691.71563413523154</v>
      </c>
      <c r="W52" s="11">
        <f t="shared" si="42"/>
        <v>-3.1451366898878286E-2</v>
      </c>
      <c r="X52" s="11">
        <f t="shared" si="58"/>
        <v>-1.8444525655952559E-2</v>
      </c>
      <c r="Y52" s="11">
        <f t="shared" si="59"/>
        <v>-3.3115753304429285E-2</v>
      </c>
      <c r="Z52" s="1">
        <v>12383.084966</v>
      </c>
      <c r="AA52" s="1">
        <v>12305.106211</v>
      </c>
      <c r="AB52" s="1">
        <v>3791.6963350000042</v>
      </c>
      <c r="AC52" s="12">
        <f t="shared" si="24"/>
        <v>2.3387955022900764</v>
      </c>
      <c r="AD52" s="12">
        <f t="shared" si="56"/>
        <v>2.8897620504912451</v>
      </c>
      <c r="AE52" s="12">
        <f t="shared" si="57"/>
        <v>2.2061797953892048</v>
      </c>
      <c r="AF52" s="11">
        <f t="shared" si="43"/>
        <v>-1.9025653308027968E-3</v>
      </c>
      <c r="AG52" s="11">
        <f t="shared" si="60"/>
        <v>9.3835592688515934E-3</v>
      </c>
      <c r="AH52" s="11">
        <f t="shared" si="61"/>
        <v>-9.8816633932393705E-3</v>
      </c>
      <c r="AI52" s="1">
        <f t="shared" si="44"/>
        <v>48570.848858665042</v>
      </c>
      <c r="AJ52" s="1">
        <f t="shared" si="45"/>
        <v>9565.8541310599776</v>
      </c>
      <c r="AK52" s="1">
        <f t="shared" si="46"/>
        <v>3402.7120616906113</v>
      </c>
      <c r="AL52" s="14">
        <f t="shared" si="62"/>
        <v>14.061479221598233</v>
      </c>
      <c r="AM52" s="14">
        <f t="shared" si="63"/>
        <v>2.1224782720039701</v>
      </c>
      <c r="AN52" s="14">
        <f t="shared" si="64"/>
        <v>0.82643769880532603</v>
      </c>
      <c r="AO52" s="11">
        <f t="shared" si="47"/>
        <v>2.0621120954280148E-2</v>
      </c>
      <c r="AP52" s="11">
        <f t="shared" si="28"/>
        <v>2.5977173653231045E-2</v>
      </c>
      <c r="AQ52" s="11">
        <f t="shared" si="29"/>
        <v>2.3564574154817608E-2</v>
      </c>
      <c r="AR52" s="1">
        <f t="shared" si="48"/>
        <v>31927.349928287691</v>
      </c>
      <c r="AS52" s="1">
        <f t="shared" si="49"/>
        <v>6854.2015330672539</v>
      </c>
      <c r="AT52" s="1">
        <f t="shared" si="50"/>
        <v>2538.1812614470864</v>
      </c>
      <c r="AU52" s="1">
        <f t="shared" si="51"/>
        <v>6385.4699856575389</v>
      </c>
      <c r="AV52" s="1">
        <f t="shared" si="52"/>
        <v>1370.8403066134508</v>
      </c>
      <c r="AW52" s="1">
        <f t="shared" si="53"/>
        <v>507.63625228941731</v>
      </c>
      <c r="AX52" s="1">
        <f t="shared" si="30"/>
        <v>24192.567092568625</v>
      </c>
      <c r="AY52" s="1">
        <f t="shared" si="5"/>
        <v>2227.5926402274868</v>
      </c>
      <c r="AZ52" s="1">
        <f t="shared" si="6"/>
        <v>678.31009172590132</v>
      </c>
      <c r="BA52" s="1">
        <f t="shared" si="31"/>
        <v>10656.770948257836</v>
      </c>
      <c r="BB52" s="1">
        <f t="shared" si="32"/>
        <v>18975.399012756217</v>
      </c>
      <c r="BC52" s="1">
        <f t="shared" si="33"/>
        <v>19516.664477881535</v>
      </c>
      <c r="BD52" s="1">
        <f t="shared" si="34"/>
        <v>0</v>
      </c>
      <c r="BE52" s="2">
        <v>0</v>
      </c>
      <c r="BF52" s="2">
        <v>0</v>
      </c>
      <c r="BG52" s="2">
        <v>0</v>
      </c>
      <c r="BH52" s="2">
        <f t="shared" si="7"/>
        <v>0</v>
      </c>
      <c r="BI52" s="2">
        <f t="shared" si="35"/>
        <v>0</v>
      </c>
      <c r="BJ52" s="2">
        <f t="shared" si="8"/>
        <v>0</v>
      </c>
      <c r="BK52" s="2">
        <f t="shared" si="9"/>
        <v>0</v>
      </c>
      <c r="BL52" s="2">
        <f t="shared" si="10"/>
        <v>0</v>
      </c>
      <c r="BM52" s="2">
        <f t="shared" si="11"/>
        <v>0</v>
      </c>
      <c r="BN52" s="2">
        <f t="shared" si="12"/>
        <v>0</v>
      </c>
      <c r="BO52" s="2">
        <f t="shared" si="36"/>
        <v>0</v>
      </c>
      <c r="BP52" s="2">
        <f t="shared" si="37"/>
        <v>0</v>
      </c>
      <c r="BQ52" s="2">
        <f t="shared" si="38"/>
        <v>0</v>
      </c>
      <c r="BR52" s="11">
        <f t="shared" si="39"/>
        <v>5.7020783818685555E-2</v>
      </c>
      <c r="BS52" s="17">
        <v>0</v>
      </c>
      <c r="BT52" s="17">
        <v>0</v>
      </c>
      <c r="BU52" s="12">
        <f>(BU$3*temperature!$I162+BU$4*temperature!$I162^2+BU$5*temperature!$I162^6)*(K52/K$56)^$BW$1</f>
        <v>2.6569441251386881</v>
      </c>
      <c r="BV52" s="12">
        <f>(BV$3*temperature!$I162+BV$4*temperature!$I162^2+BV$5*temperature!$I162^6)*(L52/L$56)^$BW$1</f>
        <v>1.5731897160750425</v>
      </c>
      <c r="BW52" s="12">
        <f>(BW$3*temperature!$I162+BW$4*temperature!$I162^2+BW$5*temperature!$I162^6)*(M52/M$56)^$BW$1</f>
        <v>0.74374676087399472</v>
      </c>
      <c r="BX52" s="12">
        <f>(BX$3*temperature!$M162+BX$4*temperature!$M162^2+BX$5*temperature!$M162^6)*(K52/K$56)^$BW$1</f>
        <v>2.6569441251386881</v>
      </c>
      <c r="BY52" s="12">
        <f>(BY$3*temperature!$M162+BY$4*temperature!$M162^2+BY$5*temperature!$M162^6)*(L52/L$56)^$BW$1</f>
        <v>1.5731897160750425</v>
      </c>
      <c r="BZ52" s="12">
        <f>(BZ$3*temperature!$M162+BZ$4*temperature!$M162^2+BZ$5*temperature!$M162^6)*(M52/M$56)^$BW$1</f>
        <v>0.74374676087399472</v>
      </c>
      <c r="CA52" s="19">
        <f t="shared" si="13"/>
        <v>0</v>
      </c>
      <c r="CB52" s="19">
        <f t="shared" si="14"/>
        <v>0</v>
      </c>
      <c r="CC52" s="19">
        <f t="shared" si="15"/>
        <v>0</v>
      </c>
      <c r="CD52" s="19">
        <f t="shared" si="16"/>
        <v>0</v>
      </c>
      <c r="CE52" s="19">
        <f t="shared" si="17"/>
        <v>0</v>
      </c>
      <c r="CF52" s="19"/>
      <c r="CG52" s="19"/>
      <c r="CH52" s="19"/>
    </row>
    <row r="53" spans="1:86" x14ac:dyDescent="0.25">
      <c r="A53">
        <v>2007</v>
      </c>
      <c r="B53" s="1">
        <v>1062.0636750000001</v>
      </c>
      <c r="C53" s="1">
        <v>2481.5134034813218</v>
      </c>
      <c r="D53" s="1">
        <v>3043.2503132960346</v>
      </c>
      <c r="E53" s="11">
        <f t="shared" si="40"/>
        <v>5.9575399981963706E-3</v>
      </c>
      <c r="F53" s="11">
        <f t="shared" si="18"/>
        <v>8.1044756914163685E-3</v>
      </c>
      <c r="G53" s="11">
        <f t="shared" si="19"/>
        <v>1.660755602409969E-2</v>
      </c>
      <c r="H53" s="1">
        <v>36672.148598752246</v>
      </c>
      <c r="I53" s="1">
        <v>7298.2177079652884</v>
      </c>
      <c r="J53" s="1">
        <v>2666.3530591606414</v>
      </c>
      <c r="K53" s="1">
        <f t="shared" si="20"/>
        <v>34529.143084337426</v>
      </c>
      <c r="L53" s="1">
        <f t="shared" si="1"/>
        <v>2941.0349739504127</v>
      </c>
      <c r="M53" s="1">
        <f t="shared" si="2"/>
        <v>876.15305501203102</v>
      </c>
      <c r="N53" s="11">
        <f t="shared" si="41"/>
        <v>2.0470395087995197E-2</v>
      </c>
      <c r="O53" s="11">
        <f t="shared" si="21"/>
        <v>7.8402451038241505E-2</v>
      </c>
      <c r="P53" s="11">
        <f t="shared" si="22"/>
        <v>5.5599722894839498E-2</v>
      </c>
      <c r="Q53" s="1">
        <v>5321.6819620000006</v>
      </c>
      <c r="R53" s="1">
        <v>4409.4250789999996</v>
      </c>
      <c r="S53" s="1">
        <v>1794.4282429999994</v>
      </c>
      <c r="T53" s="1">
        <f t="shared" si="23"/>
        <v>145.11508502616257</v>
      </c>
      <c r="U53" s="1">
        <f t="shared" si="54"/>
        <v>604.17834263666111</v>
      </c>
      <c r="V53" s="1">
        <f t="shared" si="55"/>
        <v>672.98973661232958</v>
      </c>
      <c r="W53" s="11">
        <f t="shared" si="42"/>
        <v>-2.088827018530437E-2</v>
      </c>
      <c r="X53" s="11">
        <f t="shared" si="58"/>
        <v>-4.7484008841758074E-2</v>
      </c>
      <c r="Y53" s="11">
        <f t="shared" si="59"/>
        <v>-2.7071670204928511E-2</v>
      </c>
      <c r="Z53" s="1">
        <v>12434.246949999997</v>
      </c>
      <c r="AA53" s="1">
        <v>12840.825574999999</v>
      </c>
      <c r="AB53" s="1">
        <v>4045.1373730000014</v>
      </c>
      <c r="AC53" s="12">
        <f t="shared" si="24"/>
        <v>2.3365257523444609</v>
      </c>
      <c r="AD53" s="12">
        <f t="shared" si="56"/>
        <v>2.9121314785809065</v>
      </c>
      <c r="AE53" s="12">
        <f t="shared" si="57"/>
        <v>2.2542764742919856</v>
      </c>
      <c r="AF53" s="11">
        <f t="shared" si="43"/>
        <v>-9.7047815569728524E-4</v>
      </c>
      <c r="AG53" s="11">
        <f t="shared" si="60"/>
        <v>7.7409238888228593E-3</v>
      </c>
      <c r="AH53" s="11">
        <f t="shared" si="61"/>
        <v>2.1800888124938966E-2</v>
      </c>
      <c r="AI53" s="1">
        <f t="shared" si="44"/>
        <v>50099.233958456076</v>
      </c>
      <c r="AJ53" s="1">
        <f t="shared" si="45"/>
        <v>9980.1090245674313</v>
      </c>
      <c r="AK53" s="1">
        <f t="shared" si="46"/>
        <v>3570.0771078109678</v>
      </c>
      <c r="AL53" s="14">
        <f t="shared" si="62"/>
        <v>14.351442685422908</v>
      </c>
      <c r="AM53" s="14">
        <f t="shared" si="63"/>
        <v>2.177614258651027</v>
      </c>
      <c r="AN53" s="14">
        <f t="shared" si="64"/>
        <v>0.845912351243161</v>
      </c>
      <c r="AO53" s="11">
        <f t="shared" si="47"/>
        <v>2.0621120954280148E-2</v>
      </c>
      <c r="AP53" s="11">
        <f t="shared" si="28"/>
        <v>2.5977173653231045E-2</v>
      </c>
      <c r="AQ53" s="11">
        <f t="shared" si="29"/>
        <v>2.3564574154817608E-2</v>
      </c>
      <c r="AR53" s="1">
        <f t="shared" si="48"/>
        <v>32944.447016896374</v>
      </c>
      <c r="AS53" s="1">
        <f t="shared" si="49"/>
        <v>7138.0783223378066</v>
      </c>
      <c r="AT53" s="1">
        <f t="shared" si="50"/>
        <v>2657.8534183072488</v>
      </c>
      <c r="AU53" s="1">
        <f t="shared" si="51"/>
        <v>6588.8894033792749</v>
      </c>
      <c r="AV53" s="1">
        <f t="shared" si="52"/>
        <v>1427.6156644675614</v>
      </c>
      <c r="AW53" s="1">
        <f t="shared" si="53"/>
        <v>531.57068366144983</v>
      </c>
      <c r="AX53" s="1">
        <f t="shared" si="30"/>
        <v>24815.421366818799</v>
      </c>
      <c r="AY53" s="1">
        <f t="shared" si="5"/>
        <v>2301.2016174722335</v>
      </c>
      <c r="AZ53" s="1">
        <f t="shared" si="6"/>
        <v>698.68808535269613</v>
      </c>
      <c r="BA53" s="1">
        <f t="shared" si="31"/>
        <v>10747.256584802913</v>
      </c>
      <c r="BB53" s="1">
        <f t="shared" si="32"/>
        <v>19209.858574433252</v>
      </c>
      <c r="BC53" s="1">
        <f t="shared" si="33"/>
        <v>19930.868381151759</v>
      </c>
      <c r="BD53" s="1">
        <f t="shared" si="34"/>
        <v>0</v>
      </c>
      <c r="BE53" s="2">
        <v>0</v>
      </c>
      <c r="BF53" s="2">
        <v>0</v>
      </c>
      <c r="BG53" s="2">
        <v>0</v>
      </c>
      <c r="BH53" s="2">
        <f t="shared" si="7"/>
        <v>0</v>
      </c>
      <c r="BI53" s="2">
        <f t="shared" si="35"/>
        <v>0</v>
      </c>
      <c r="BJ53" s="2">
        <f t="shared" si="8"/>
        <v>0</v>
      </c>
      <c r="BK53" s="2">
        <f t="shared" si="9"/>
        <v>0</v>
      </c>
      <c r="BL53" s="2">
        <f t="shared" si="10"/>
        <v>0</v>
      </c>
      <c r="BM53" s="2">
        <f t="shared" si="11"/>
        <v>0</v>
      </c>
      <c r="BN53" s="2">
        <f t="shared" si="12"/>
        <v>0</v>
      </c>
      <c r="BO53" s="2">
        <f t="shared" si="36"/>
        <v>0</v>
      </c>
      <c r="BP53" s="2">
        <f t="shared" si="37"/>
        <v>0</v>
      </c>
      <c r="BQ53" s="2">
        <f t="shared" si="38"/>
        <v>0</v>
      </c>
      <c r="BR53" s="11">
        <f t="shared" si="39"/>
        <v>5.6209829446846243E-2</v>
      </c>
      <c r="BS53" s="17">
        <v>0</v>
      </c>
      <c r="BT53" s="17">
        <v>0</v>
      </c>
      <c r="BU53" s="12">
        <f>(BU$3*temperature!$I163+BU$4*temperature!$I163^2+BU$5*temperature!$I163^6)*(K53/K$56)^$BW$1</f>
        <v>2.687738741153439</v>
      </c>
      <c r="BV53" s="12">
        <f>(BV$3*temperature!$I163+BV$4*temperature!$I163^2+BV$5*temperature!$I163^6)*(L53/L$56)^$BW$1</f>
        <v>1.5661650611430635</v>
      </c>
      <c r="BW53" s="12">
        <f>(BW$3*temperature!$I163+BW$4*temperature!$I163^2+BW$5*temperature!$I163^6)*(M53/M$56)^$BW$1</f>
        <v>0.74040609508282629</v>
      </c>
      <c r="BX53" s="12">
        <f>(BX$3*temperature!$M163+BX$4*temperature!$M163^2+BX$5*temperature!$M163^6)*(K53/K$56)^$BW$1</f>
        <v>2.687738741153439</v>
      </c>
      <c r="BY53" s="12">
        <f>(BY$3*temperature!$M163+BY$4*temperature!$M163^2+BY$5*temperature!$M163^6)*(L53/L$56)^$BW$1</f>
        <v>1.5661650611430635</v>
      </c>
      <c r="BZ53" s="12">
        <f>(BZ$3*temperature!$M163+BZ$4*temperature!$M163^2+BZ$5*temperature!$M163^6)*(M53/M$56)^$BW$1</f>
        <v>0.74040609508282629</v>
      </c>
      <c r="CA53" s="19">
        <f t="shared" si="13"/>
        <v>0</v>
      </c>
      <c r="CB53" s="19">
        <f t="shared" si="14"/>
        <v>0</v>
      </c>
      <c r="CC53" s="19">
        <f t="shared" si="15"/>
        <v>0</v>
      </c>
      <c r="CD53" s="19">
        <f t="shared" si="16"/>
        <v>0</v>
      </c>
      <c r="CE53" s="19">
        <f t="shared" si="17"/>
        <v>0</v>
      </c>
      <c r="CF53" s="19"/>
      <c r="CG53" s="19"/>
      <c r="CH53" s="19"/>
    </row>
    <row r="54" spans="1:86" x14ac:dyDescent="0.25">
      <c r="A54">
        <v>2008</v>
      </c>
      <c r="B54" s="1">
        <v>1068.1301879999999</v>
      </c>
      <c r="C54" s="1">
        <v>2501.7456656347476</v>
      </c>
      <c r="D54" s="1">
        <v>3093.6146709606855</v>
      </c>
      <c r="E54" s="11">
        <f t="shared" si="40"/>
        <v>5.7120049793621952E-3</v>
      </c>
      <c r="F54" s="11">
        <f t="shared" si="18"/>
        <v>8.1531947903412672E-3</v>
      </c>
      <c r="G54" s="11">
        <f t="shared" si="19"/>
        <v>1.6549528457980633E-2</v>
      </c>
      <c r="H54" s="1">
        <v>36710.170976653775</v>
      </c>
      <c r="I54" s="1">
        <v>7672.5549086165956</v>
      </c>
      <c r="J54" s="1">
        <v>2789.7998201071641</v>
      </c>
      <c r="K54" s="1">
        <f t="shared" si="20"/>
        <v>34368.629769177329</v>
      </c>
      <c r="L54" s="1">
        <f t="shared" si="1"/>
        <v>3066.8804643136655</v>
      </c>
      <c r="M54" s="1">
        <f t="shared" si="2"/>
        <v>901.79292408153231</v>
      </c>
      <c r="N54" s="11">
        <f t="shared" si="41"/>
        <v>-4.648633033494165E-3</v>
      </c>
      <c r="O54" s="11">
        <f t="shared" si="21"/>
        <v>4.2789525278652762E-2</v>
      </c>
      <c r="P54" s="11">
        <f t="shared" si="22"/>
        <v>2.9264143887678618E-2</v>
      </c>
      <c r="Q54" s="1">
        <v>5243.9362030000002</v>
      </c>
      <c r="R54" s="1">
        <v>4639.3638769999998</v>
      </c>
      <c r="S54" s="1">
        <v>1857.7881040000002</v>
      </c>
      <c r="T54" s="1">
        <f t="shared" si="23"/>
        <v>142.84695667407644</v>
      </c>
      <c r="U54" s="1">
        <f t="shared" si="54"/>
        <v>604.67001308648867</v>
      </c>
      <c r="V54" s="1">
        <f t="shared" si="55"/>
        <v>665.92165165765812</v>
      </c>
      <c r="W54" s="11">
        <f t="shared" si="42"/>
        <v>-1.5629859236737653E-2</v>
      </c>
      <c r="X54" s="11">
        <f t="shared" si="58"/>
        <v>8.1378363825801436E-4</v>
      </c>
      <c r="Y54" s="11">
        <f t="shared" si="59"/>
        <v>-1.050251522445278E-2</v>
      </c>
      <c r="Z54" s="1">
        <v>12237.871766</v>
      </c>
      <c r="AA54" s="1">
        <v>13332.306250999996</v>
      </c>
      <c r="AB54" s="1">
        <v>4277.1594640000021</v>
      </c>
      <c r="AC54" s="12">
        <f t="shared" si="24"/>
        <v>2.3337186594678334</v>
      </c>
      <c r="AD54" s="12">
        <f t="shared" si="56"/>
        <v>2.8737358406172713</v>
      </c>
      <c r="AE54" s="12">
        <f t="shared" si="57"/>
        <v>2.3022859575808767</v>
      </c>
      <c r="AF54" s="11">
        <f t="shared" si="43"/>
        <v>-1.2013960786911859E-3</v>
      </c>
      <c r="AG54" s="11">
        <f t="shared" si="60"/>
        <v>-1.3184719936596201E-2</v>
      </c>
      <c r="AH54" s="11">
        <f t="shared" si="61"/>
        <v>2.1297069741176955E-2</v>
      </c>
      <c r="AI54" s="1">
        <f t="shared" si="44"/>
        <v>51678.199965989741</v>
      </c>
      <c r="AJ54" s="1">
        <f t="shared" si="45"/>
        <v>10409.71378657825</v>
      </c>
      <c r="AK54" s="1">
        <f t="shared" si="46"/>
        <v>3744.6400806913211</v>
      </c>
      <c r="AL54" s="14">
        <f t="shared" si="62"/>
        <v>14.647385520907433</v>
      </c>
      <c r="AM54" s="14">
        <f t="shared" si="63"/>
        <v>2.2341825223977567</v>
      </c>
      <c r="AN54" s="14">
        <f t="shared" si="64"/>
        <v>0.86584591557250656</v>
      </c>
      <c r="AO54" s="11">
        <f t="shared" si="47"/>
        <v>2.0621120954280148E-2</v>
      </c>
      <c r="AP54" s="11">
        <f t="shared" si="28"/>
        <v>2.5977173653231045E-2</v>
      </c>
      <c r="AQ54" s="11">
        <f t="shared" si="29"/>
        <v>2.3564574154817608E-2</v>
      </c>
      <c r="AR54" s="1">
        <f t="shared" si="48"/>
        <v>33987.634527119866</v>
      </c>
      <c r="AS54" s="1">
        <f t="shared" si="49"/>
        <v>7433.6298606039227</v>
      </c>
      <c r="AT54" s="1">
        <f t="shared" si="50"/>
        <v>2782.8872036418302</v>
      </c>
      <c r="AU54" s="1">
        <f t="shared" si="51"/>
        <v>6797.5269054239734</v>
      </c>
      <c r="AV54" s="1">
        <f t="shared" si="52"/>
        <v>1486.7259721207847</v>
      </c>
      <c r="AW54" s="1">
        <f t="shared" si="53"/>
        <v>556.57744072836601</v>
      </c>
      <c r="AX54" s="1">
        <f t="shared" si="30"/>
        <v>25455.799234180897</v>
      </c>
      <c r="AY54" s="1">
        <f t="shared" si="5"/>
        <v>2377.1017054902254</v>
      </c>
      <c r="AZ54" s="1">
        <f t="shared" si="6"/>
        <v>719.64675620771789</v>
      </c>
      <c r="BA54" s="1">
        <f t="shared" si="31"/>
        <v>10835.859104560468</v>
      </c>
      <c r="BB54" s="1">
        <f t="shared" si="32"/>
        <v>19447.663305855185</v>
      </c>
      <c r="BC54" s="1">
        <f t="shared" si="33"/>
        <v>20352.1499229398</v>
      </c>
      <c r="BD54" s="1">
        <f t="shared" si="34"/>
        <v>0</v>
      </c>
      <c r="BE54" s="2">
        <v>0</v>
      </c>
      <c r="BF54" s="2">
        <v>0</v>
      </c>
      <c r="BG54" s="2">
        <v>0</v>
      </c>
      <c r="BH54" s="2">
        <f t="shared" si="7"/>
        <v>0</v>
      </c>
      <c r="BI54" s="2">
        <f t="shared" si="35"/>
        <v>0</v>
      </c>
      <c r="BJ54" s="2">
        <f t="shared" si="8"/>
        <v>0</v>
      </c>
      <c r="BK54" s="2">
        <f t="shared" si="9"/>
        <v>0</v>
      </c>
      <c r="BL54" s="2">
        <f t="shared" si="10"/>
        <v>0</v>
      </c>
      <c r="BM54" s="2">
        <f t="shared" si="11"/>
        <v>0</v>
      </c>
      <c r="BN54" s="2">
        <f t="shared" si="12"/>
        <v>0</v>
      </c>
      <c r="BO54" s="2">
        <f t="shared" si="36"/>
        <v>0</v>
      </c>
      <c r="BP54" s="2">
        <f t="shared" si="37"/>
        <v>0</v>
      </c>
      <c r="BQ54" s="2">
        <f t="shared" si="38"/>
        <v>0</v>
      </c>
      <c r="BR54" s="11">
        <f t="shared" si="39"/>
        <v>2.9851806401616859E-2</v>
      </c>
      <c r="BS54" s="17">
        <v>0</v>
      </c>
      <c r="BT54" s="17">
        <v>0</v>
      </c>
      <c r="BU54" s="12">
        <f>(BU$3*temperature!$I164+BU$4*temperature!$I164^2+BU$5*temperature!$I164^6)*(K54/K$56)^$BW$1</f>
        <v>2.7350116692978426</v>
      </c>
      <c r="BV54" s="12">
        <f>(BV$3*temperature!$I164+BV$4*temperature!$I164^2+BV$5*temperature!$I164^6)*(L54/L$56)^$BW$1</f>
        <v>1.5716904552393594</v>
      </c>
      <c r="BW54" s="12">
        <f>(BW$3*temperature!$I164+BW$4*temperature!$I164^2+BW$5*temperature!$I164^6)*(M54/M$56)^$BW$1</f>
        <v>0.74127923666843276</v>
      </c>
      <c r="BX54" s="12">
        <f>(BX$3*temperature!$M164+BX$4*temperature!$M164^2+BX$5*temperature!$M164^6)*(K54/K$56)^$BW$1</f>
        <v>2.7350116692978426</v>
      </c>
      <c r="BY54" s="12">
        <f>(BY$3*temperature!$M164+BY$4*temperature!$M164^2+BY$5*temperature!$M164^6)*(L54/L$56)^$BW$1</f>
        <v>1.5716904552393594</v>
      </c>
      <c r="BZ54" s="12">
        <f>(BZ$3*temperature!$M164+BZ$4*temperature!$M164^2+BZ$5*temperature!$M164^6)*(M54/M$56)^$BW$1</f>
        <v>0.74127923666843276</v>
      </c>
      <c r="CA54" s="19">
        <f t="shared" si="13"/>
        <v>0</v>
      </c>
      <c r="CB54" s="19">
        <f t="shared" si="14"/>
        <v>0</v>
      </c>
      <c r="CC54" s="19">
        <f t="shared" si="15"/>
        <v>0</v>
      </c>
      <c r="CD54" s="19">
        <f t="shared" si="16"/>
        <v>0</v>
      </c>
      <c r="CE54" s="19">
        <f t="shared" si="17"/>
        <v>0</v>
      </c>
      <c r="CF54" s="19"/>
      <c r="CG54" s="19"/>
      <c r="CH54" s="19"/>
    </row>
    <row r="55" spans="1:86" x14ac:dyDescent="0.25">
      <c r="A55">
        <v>2009</v>
      </c>
      <c r="B55" s="1">
        <v>1073.5771439999999</v>
      </c>
      <c r="C55" s="1">
        <v>2522.0500842184201</v>
      </c>
      <c r="D55" s="1">
        <v>3144.6789667511111</v>
      </c>
      <c r="E55" s="11">
        <f t="shared" si="40"/>
        <v>5.0995244411160545E-3</v>
      </c>
      <c r="F55" s="11">
        <f t="shared" si="18"/>
        <v>8.1161002345619959E-3</v>
      </c>
      <c r="G55" s="11">
        <f t="shared" si="19"/>
        <v>1.6506352995335538E-2</v>
      </c>
      <c r="H55" s="1">
        <v>35221.695041388957</v>
      </c>
      <c r="I55" s="1">
        <v>7751.7098150837073</v>
      </c>
      <c r="J55" s="1">
        <v>2904.9272637585573</v>
      </c>
      <c r="K55" s="1">
        <f t="shared" si="20"/>
        <v>32807.791445855299</v>
      </c>
      <c r="L55" s="1">
        <f t="shared" si="1"/>
        <v>3073.5748919458715</v>
      </c>
      <c r="M55" s="1">
        <f t="shared" si="2"/>
        <v>923.75956161901945</v>
      </c>
      <c r="N55" s="11">
        <f t="shared" si="41"/>
        <v>-4.541462181660294E-2</v>
      </c>
      <c r="O55" s="11">
        <f t="shared" si="21"/>
        <v>2.1828133538632777E-3</v>
      </c>
      <c r="P55" s="11">
        <f t="shared" si="22"/>
        <v>2.4358848856415705E-2</v>
      </c>
      <c r="Q55" s="1">
        <v>4999.3039129999997</v>
      </c>
      <c r="R55" s="1">
        <v>4703.1314089999996</v>
      </c>
      <c r="S55" s="1">
        <v>1927.839020999998</v>
      </c>
      <c r="T55" s="1">
        <f t="shared" si="23"/>
        <v>141.93819766837814</v>
      </c>
      <c r="U55" s="1">
        <f t="shared" si="54"/>
        <v>606.72180992229414</v>
      </c>
      <c r="V55" s="1">
        <f t="shared" si="55"/>
        <v>663.64450671499844</v>
      </c>
      <c r="W55" s="11">
        <f t="shared" si="42"/>
        <v>-6.3617666547265417E-3</v>
      </c>
      <c r="X55" s="11">
        <f t="shared" si="58"/>
        <v>3.3932505191256457E-3</v>
      </c>
      <c r="Y55" s="11">
        <f t="shared" si="59"/>
        <v>-3.4195388256129666E-3</v>
      </c>
      <c r="Z55" s="5">
        <f t="shared" ref="Z55:AB57" si="65">Q54*AC55</f>
        <v>12188.303444360248</v>
      </c>
      <c r="AA55" s="5">
        <f t="shared" si="65"/>
        <v>13336.262456993791</v>
      </c>
      <c r="AB55" s="5">
        <f t="shared" si="65"/>
        <v>4319.0487389807877</v>
      </c>
      <c r="AC55" s="16">
        <f t="shared" ref="AC55:AC57" si="66">AC54*(1+AF55)</f>
        <v>2.324266156668239</v>
      </c>
      <c r="AD55" s="16">
        <f t="shared" ref="AD55:AD57" si="67">AD54*(1+AG55)</f>
        <v>2.8745885881272062</v>
      </c>
      <c r="AE55" s="16">
        <f t="shared" ref="AE55:AE57" si="68">AE54*(1+AH55)</f>
        <v>2.324833886965608</v>
      </c>
      <c r="AF55" s="15">
        <f t="shared" ref="AF55:AH57" si="69">AC$5-1</f>
        <v>-4.0504037456468023E-3</v>
      </c>
      <c r="AG55" s="15">
        <f t="shared" si="69"/>
        <v>2.9673830763510267E-4</v>
      </c>
      <c r="AH55" s="15">
        <f t="shared" si="69"/>
        <v>9.7937136394747881E-3</v>
      </c>
      <c r="AI55" s="1">
        <f t="shared" si="44"/>
        <v>53307.906874814747</v>
      </c>
      <c r="AJ55" s="1">
        <f t="shared" si="45"/>
        <v>10855.468380041209</v>
      </c>
      <c r="AK55" s="1">
        <f t="shared" si="46"/>
        <v>3926.7535133505553</v>
      </c>
      <c r="AL55" s="14">
        <f t="shared" si="62"/>
        <v>14.949431029398037</v>
      </c>
      <c r="AM55" s="14">
        <f t="shared" si="63"/>
        <v>2.2922202697550969</v>
      </c>
      <c r="AN55" s="14">
        <f t="shared" si="64"/>
        <v>0.88624920585666089</v>
      </c>
      <c r="AO55" s="11">
        <f t="shared" si="47"/>
        <v>2.0621120954280148E-2</v>
      </c>
      <c r="AP55" s="11">
        <f t="shared" si="28"/>
        <v>2.5977173653231045E-2</v>
      </c>
      <c r="AQ55" s="11">
        <f t="shared" si="29"/>
        <v>2.3564574154817608E-2</v>
      </c>
      <c r="AR55" s="1">
        <f t="shared" si="48"/>
        <v>35046.898880452107</v>
      </c>
      <c r="AS55" s="1">
        <f t="shared" si="49"/>
        <v>7740.8566921998518</v>
      </c>
      <c r="AT55" s="1">
        <f t="shared" si="50"/>
        <v>2913.5578118777248</v>
      </c>
      <c r="AU55" s="1">
        <f t="shared" si="51"/>
        <v>7009.3797760904217</v>
      </c>
      <c r="AV55" s="1">
        <f t="shared" si="52"/>
        <v>1548.1713384399704</v>
      </c>
      <c r="AW55" s="1">
        <f t="shared" si="53"/>
        <v>582.71156237554499</v>
      </c>
      <c r="AX55" s="1">
        <f t="shared" si="30"/>
        <v>26115.97989120537</v>
      </c>
      <c r="AY55" s="1">
        <f t="shared" si="5"/>
        <v>2455.4172783919898</v>
      </c>
      <c r="AZ55" s="1">
        <f t="shared" si="6"/>
        <v>741.20324336644978</v>
      </c>
      <c r="BA55" s="1">
        <f t="shared" si="31"/>
        <v>10918.604485835911</v>
      </c>
      <c r="BB55" s="1">
        <f t="shared" si="32"/>
        <v>19687.254095481232</v>
      </c>
      <c r="BC55" s="1">
        <f t="shared" si="33"/>
        <v>20780.902990932656</v>
      </c>
      <c r="BD55" s="1">
        <f t="shared" si="34"/>
        <v>0</v>
      </c>
      <c r="BE55" s="2">
        <v>0</v>
      </c>
      <c r="BF55" s="2">
        <v>0</v>
      </c>
      <c r="BG55" s="2">
        <v>0</v>
      </c>
      <c r="BH55" s="2">
        <f t="shared" si="7"/>
        <v>0</v>
      </c>
      <c r="BI55" s="2">
        <f t="shared" si="35"/>
        <v>0</v>
      </c>
      <c r="BJ55" s="2">
        <f t="shared" si="8"/>
        <v>0</v>
      </c>
      <c r="BK55" s="2">
        <f t="shared" si="9"/>
        <v>0</v>
      </c>
      <c r="BL55" s="2">
        <f t="shared" si="10"/>
        <v>0</v>
      </c>
      <c r="BM55" s="2">
        <f t="shared" si="11"/>
        <v>0</v>
      </c>
      <c r="BN55" s="2">
        <f t="shared" si="12"/>
        <v>0</v>
      </c>
      <c r="BO55" s="2">
        <f t="shared" si="36"/>
        <v>0</v>
      </c>
      <c r="BP55" s="2">
        <f t="shared" si="37"/>
        <v>0</v>
      </c>
      <c r="BQ55" s="2">
        <f t="shared" si="38"/>
        <v>0</v>
      </c>
      <c r="BR55" s="11">
        <f t="shared" si="39"/>
        <v>-8.519125488337026E-3</v>
      </c>
      <c r="BS55" s="17">
        <v>0</v>
      </c>
      <c r="BT55" s="17">
        <v>0</v>
      </c>
      <c r="BU55" s="12">
        <f>(BU$3*temperature!$I165+BU$4*temperature!$I165^2+BU$5*temperature!$I165^6)*(K55/K$56)^$BW$1</f>
        <v>2.8114555608327629</v>
      </c>
      <c r="BV55" s="12">
        <f>(BV$3*temperature!$I165+BV$4*temperature!$I165^2+BV$5*temperature!$I165^6)*(L55/L$56)^$BW$1</f>
        <v>1.5923271554616771</v>
      </c>
      <c r="BW55" s="12">
        <f>(BW$3*temperature!$I165+BW$4*temperature!$I165^2+BW$5*temperature!$I165^6)*(M55/M$56)^$BW$1</f>
        <v>0.74255097617062382</v>
      </c>
      <c r="BX55" s="12">
        <f>(BX$3*temperature!$M165+BX$4*temperature!$M165^2+BX$5*temperature!$M165^6)*(K55/K$56)^$BW$1</f>
        <v>2.8114555608327629</v>
      </c>
      <c r="BY55" s="12">
        <f>(BY$3*temperature!$M165+BY$4*temperature!$M165^2+BY$5*temperature!$M165^6)*(L55/L$56)^$BW$1</f>
        <v>1.5923271554616771</v>
      </c>
      <c r="BZ55" s="12">
        <f>(BZ$3*temperature!$M165+BZ$4*temperature!$M165^2+BZ$5*temperature!$M165^6)*(M55/M$56)^$BW$1</f>
        <v>0.74255097617062382</v>
      </c>
      <c r="CA55" s="19">
        <f t="shared" si="13"/>
        <v>0</v>
      </c>
      <c r="CB55" s="19">
        <f t="shared" si="14"/>
        <v>0</v>
      </c>
      <c r="CC55" s="19">
        <f t="shared" si="15"/>
        <v>0</v>
      </c>
      <c r="CD55" s="19">
        <f t="shared" si="16"/>
        <v>0</v>
      </c>
      <c r="CE55" s="19">
        <f t="shared" si="17"/>
        <v>0</v>
      </c>
      <c r="CF55" s="19"/>
      <c r="CG55" s="19"/>
      <c r="CH55" s="19"/>
    </row>
    <row r="56" spans="1:86" x14ac:dyDescent="0.25">
      <c r="A56">
        <v>2010</v>
      </c>
      <c r="B56" s="1">
        <v>1077.9873738974209</v>
      </c>
      <c r="C56" s="1">
        <v>2542.461009242722</v>
      </c>
      <c r="D56" s="1">
        <v>3196.6339385416431</v>
      </c>
      <c r="E56" s="11">
        <f t="shared" si="40"/>
        <v>4.1079767039275961E-3</v>
      </c>
      <c r="F56" s="11">
        <f t="shared" si="18"/>
        <v>8.0929895690897702E-3</v>
      </c>
      <c r="G56" s="11">
        <f t="shared" si="19"/>
        <v>1.6521550320352407E-2</v>
      </c>
      <c r="H56" s="1">
        <v>36110.322211295825</v>
      </c>
      <c r="I56" s="1">
        <v>8060.3173093009527</v>
      </c>
      <c r="J56" s="1">
        <v>3050.2621603868183</v>
      </c>
      <c r="K56" s="1">
        <f t="shared" si="20"/>
        <v>33497.908311059691</v>
      </c>
      <c r="L56" s="1">
        <f t="shared" si="1"/>
        <v>3170.2815815066274</v>
      </c>
      <c r="M56" s="1">
        <f t="shared" si="2"/>
        <v>954.21065377864261</v>
      </c>
      <c r="N56" s="11">
        <f t="shared" si="41"/>
        <v>2.1035151553658649E-2</v>
      </c>
      <c r="O56" s="11">
        <f t="shared" si="21"/>
        <v>3.1463911881298268E-2</v>
      </c>
      <c r="P56" s="11">
        <f t="shared" si="22"/>
        <v>3.2964305242213943E-2</v>
      </c>
      <c r="Q56" s="1">
        <v>5079.5387519999995</v>
      </c>
      <c r="R56" s="5">
        <f>U56*I56/1000</f>
        <v>4830.8056862347157</v>
      </c>
      <c r="S56" s="5">
        <f>V56*J56/1000</f>
        <v>2004.5680117876775</v>
      </c>
      <c r="T56" s="1">
        <f t="shared" si="23"/>
        <v>140.66722313574505</v>
      </c>
      <c r="U56" s="5">
        <f>U55*(1+X56)</f>
        <v>599.33194945816308</v>
      </c>
      <c r="V56" s="5">
        <f>V55*(1+Y56)</f>
        <v>657.17892639545073</v>
      </c>
      <c r="W56" s="11">
        <f t="shared" si="42"/>
        <v>-8.9544220901167648E-3</v>
      </c>
      <c r="X56" s="15">
        <f>U$5-1</f>
        <v>-1.217998157191269E-2</v>
      </c>
      <c r="Y56" s="15">
        <f>V$5-1</f>
        <v>-9.7425357312937999E-3</v>
      </c>
      <c r="Z56" s="5">
        <f t="shared" si="65"/>
        <v>11572.648363264367</v>
      </c>
      <c r="AA56" s="5">
        <f t="shared" si="65"/>
        <v>13523.579650465739</v>
      </c>
      <c r="AB56" s="5">
        <f t="shared" si="65"/>
        <v>4525.7999835111077</v>
      </c>
      <c r="AC56" s="16">
        <f t="shared" si="66"/>
        <v>2.3148519403213901</v>
      </c>
      <c r="AD56" s="16">
        <f t="shared" si="67"/>
        <v>2.8754415886799944</v>
      </c>
      <c r="AE56" s="16">
        <f t="shared" si="68"/>
        <v>2.3476026443138962</v>
      </c>
      <c r="AF56" s="15">
        <f t="shared" si="69"/>
        <v>-4.0504037456468023E-3</v>
      </c>
      <c r="AG56" s="15">
        <f t="shared" si="69"/>
        <v>2.9673830763510267E-4</v>
      </c>
      <c r="AH56" s="15">
        <f t="shared" si="69"/>
        <v>9.7937136394747881E-3</v>
      </c>
      <c r="AI56" s="1">
        <f t="shared" si="44"/>
        <v>54986.495963423695</v>
      </c>
      <c r="AJ56" s="1">
        <f t="shared" si="45"/>
        <v>11318.092880477059</v>
      </c>
      <c r="AK56" s="1">
        <f t="shared" si="46"/>
        <v>4116.7897243910447</v>
      </c>
      <c r="AL56" s="14">
        <f t="shared" si="62"/>
        <v>15.257705054852922</v>
      </c>
      <c r="AM56" s="14">
        <f t="shared" si="63"/>
        <v>2.3517656737539809</v>
      </c>
      <c r="AN56" s="14">
        <f t="shared" si="64"/>
        <v>0.90713329098771844</v>
      </c>
      <c r="AO56" s="11">
        <f t="shared" si="47"/>
        <v>2.0621120954280148E-2</v>
      </c>
      <c r="AP56" s="11">
        <f t="shared" si="28"/>
        <v>2.5977173653231045E-2</v>
      </c>
      <c r="AQ56" s="11">
        <f t="shared" si="29"/>
        <v>2.3564574154817608E-2</v>
      </c>
      <c r="AR56" s="1">
        <f t="shared" si="48"/>
        <v>36110.322211354614</v>
      </c>
      <c r="AS56" s="1">
        <f t="shared" si="49"/>
        <v>8060.3173095367674</v>
      </c>
      <c r="AT56" s="1">
        <f t="shared" si="50"/>
        <v>3050.2621608647241</v>
      </c>
      <c r="AU56" s="1">
        <f t="shared" si="51"/>
        <v>7222.0644422709229</v>
      </c>
      <c r="AV56" s="1">
        <f t="shared" si="52"/>
        <v>1612.0634619073535</v>
      </c>
      <c r="AW56" s="1">
        <f t="shared" si="53"/>
        <v>610.0524321729448</v>
      </c>
      <c r="AX56" s="1">
        <f t="shared" si="30"/>
        <v>26798.326648891383</v>
      </c>
      <c r="AY56" s="1">
        <f t="shared" si="5"/>
        <v>2536.2252652795023</v>
      </c>
      <c r="AZ56" s="1">
        <f t="shared" si="6"/>
        <v>763.36852314251621</v>
      </c>
      <c r="BA56" s="1">
        <f t="shared" si="31"/>
        <v>10991.261377771345</v>
      </c>
      <c r="BB56" s="1">
        <f t="shared" si="32"/>
        <v>19928.908086024163</v>
      </c>
      <c r="BC56" s="1">
        <f t="shared" si="33"/>
        <v>21218.427858576128</v>
      </c>
      <c r="BD56" s="1">
        <f t="shared" si="34"/>
        <v>0</v>
      </c>
      <c r="BE56" s="2">
        <v>0</v>
      </c>
      <c r="BF56" s="2">
        <v>0</v>
      </c>
      <c r="BG56" s="2">
        <v>0</v>
      </c>
      <c r="BH56" s="2">
        <f t="shared" si="7"/>
        <v>0</v>
      </c>
      <c r="BI56" s="2">
        <f t="shared" si="35"/>
        <v>0</v>
      </c>
      <c r="BJ56" s="2">
        <f t="shared" si="8"/>
        <v>0</v>
      </c>
      <c r="BK56" s="2">
        <f t="shared" si="9"/>
        <v>0</v>
      </c>
      <c r="BL56" s="2">
        <f t="shared" si="10"/>
        <v>0</v>
      </c>
      <c r="BM56" s="2">
        <f t="shared" si="11"/>
        <v>0</v>
      </c>
      <c r="BN56" s="2">
        <f t="shared" si="12"/>
        <v>0</v>
      </c>
      <c r="BO56" s="2">
        <f t="shared" si="36"/>
        <v>0</v>
      </c>
      <c r="BP56" s="2">
        <f t="shared" si="37"/>
        <v>0</v>
      </c>
      <c r="BQ56" s="2">
        <f t="shared" si="38"/>
        <v>0</v>
      </c>
      <c r="BR56" s="11">
        <f t="shared" si="39"/>
        <v>4.7671804232349374E-2</v>
      </c>
      <c r="BS56" s="17">
        <v>0</v>
      </c>
      <c r="BT56" s="17">
        <v>0</v>
      </c>
      <c r="BU56" s="12">
        <f>(BU$3*temperature!$I166+BU$4*temperature!$I166^2+BU$5*temperature!$I166^6)*(K56/K$56)^$BW$1</f>
        <v>2.8408049492831791</v>
      </c>
      <c r="BV56" s="12">
        <f>(BV$3*temperature!$I166+BV$4*temperature!$I166^2+BV$5*temperature!$I166^6)*(L56/L$56)^$BW$1</f>
        <v>1.6009569557331411</v>
      </c>
      <c r="BW56" s="12">
        <f>(BW$3*temperature!$I166+BW$4*temperature!$I166^2+BW$5*temperature!$I166^6)*(M56/M$56)^$BW$1</f>
        <v>0.74175436540846562</v>
      </c>
      <c r="BX56" s="12">
        <f>(BX$3*temperature!$M166+BX$4*temperature!$M166^2+BX$5*temperature!$M166^6)*(K56/K$56)^$BW$1</f>
        <v>2.8408049492831791</v>
      </c>
      <c r="BY56" s="12">
        <f>(BY$3*temperature!$M166+BY$4*temperature!$M166^2+BY$5*temperature!$M166^6)*(L56/L$56)^$BW$1</f>
        <v>1.6009569557331411</v>
      </c>
      <c r="BZ56" s="12">
        <f>(BZ$3*temperature!$M166+BZ$4*temperature!$M166^2+BZ$5*temperature!$M166^6)*(M56/M$56)^$BW$1</f>
        <v>0.74175436540846562</v>
      </c>
      <c r="CA56" s="19">
        <f t="shared" si="13"/>
        <v>0</v>
      </c>
      <c r="CB56" s="19">
        <f t="shared" si="14"/>
        <v>0</v>
      </c>
      <c r="CC56" s="19">
        <f t="shared" si="15"/>
        <v>0</v>
      </c>
      <c r="CD56" s="19">
        <f t="shared" si="16"/>
        <v>0</v>
      </c>
      <c r="CE56" s="19">
        <f t="shared" si="17"/>
        <v>0</v>
      </c>
      <c r="CF56" s="19"/>
      <c r="CG56" s="19"/>
      <c r="CH56" s="19"/>
    </row>
    <row r="57" spans="1:86" x14ac:dyDescent="0.25">
      <c r="A57">
        <f>1+A56</f>
        <v>2011</v>
      </c>
      <c r="B57" s="5">
        <f>B56*(1+E57)</f>
        <v>1082.1943035655645</v>
      </c>
      <c r="C57" s="5">
        <f>C56*(1+F57)</f>
        <v>2562.0083141489599</v>
      </c>
      <c r="D57" s="5">
        <f>D56*(1+G57)</f>
        <v>3246.8066195894371</v>
      </c>
      <c r="E57" s="15">
        <f>E56*$E$5</f>
        <v>3.9025778687312163E-3</v>
      </c>
      <c r="F57" s="15">
        <f>F56*$E$5</f>
        <v>7.6883400906352815E-3</v>
      </c>
      <c r="G57" s="15">
        <f>G56*$E$5</f>
        <v>1.5695472804334785E-2</v>
      </c>
      <c r="H57" s="5">
        <f>AR57</f>
        <v>37191.354770352256</v>
      </c>
      <c r="I57" s="5">
        <f>AS57</f>
        <v>8387.8456859616163</v>
      </c>
      <c r="J57" s="5">
        <f>AT57</f>
        <v>3190.4426309979572</v>
      </c>
      <c r="K57" s="5">
        <f t="shared" ref="K57" si="70">H57/B57*1000</f>
        <v>34366.614800887306</v>
      </c>
      <c r="L57" s="5">
        <f t="shared" ref="L57" si="71">I57/C57*1000</f>
        <v>3273.9338274738834</v>
      </c>
      <c r="M57" s="5">
        <f t="shared" ref="M57" si="72">J57/D57*1000</f>
        <v>982.64017688906665</v>
      </c>
      <c r="N57" s="15">
        <f t="shared" ref="N57" si="73">K57/K56-1</f>
        <v>2.5933156236528365E-2</v>
      </c>
      <c r="O57" s="15">
        <f t="shared" ref="O57" si="74">L57/L56-1</f>
        <v>3.2694965195487979E-2</v>
      </c>
      <c r="P57" s="15">
        <f t="shared" ref="P57" si="75">M57/M56-1</f>
        <v>2.9793759897611682E-2</v>
      </c>
      <c r="Q57" s="5">
        <f>T57*H57/1000</f>
        <v>5175.4453466283476</v>
      </c>
      <c r="R57" s="5">
        <f>U57*I57/1000</f>
        <v>4965.8738737776584</v>
      </c>
      <c r="S57" s="5">
        <f>V57*J57/1000</f>
        <v>2076.2645695215674</v>
      </c>
      <c r="T57" s="5">
        <f>T56*(1+W57)</f>
        <v>139.15721485774014</v>
      </c>
      <c r="U57" s="5">
        <f>U56*(1+X57)</f>
        <v>592.0320973583041</v>
      </c>
      <c r="V57" s="5">
        <f>V56*(1+Y57)</f>
        <v>650.77633722318978</v>
      </c>
      <c r="W57" s="15">
        <f>T$5-1</f>
        <v>-1.0734613539272964E-2</v>
      </c>
      <c r="X57" s="15">
        <f>U$5-1</f>
        <v>-1.217998157191269E-2</v>
      </c>
      <c r="Y57" s="15">
        <f>V$5-1</f>
        <v>-9.7425357312937999E-3</v>
      </c>
      <c r="Z57" s="5">
        <f t="shared" si="65"/>
        <v>11710.753949059279</v>
      </c>
      <c r="AA57" s="5">
        <f t="shared" si="65"/>
        <v>13894.821479715458</v>
      </c>
      <c r="AB57" s="5">
        <f t="shared" si="65"/>
        <v>4752.017687831225</v>
      </c>
      <c r="AC57" s="16">
        <f t="shared" si="66"/>
        <v>2.3054758553516947</v>
      </c>
      <c r="AD57" s="16">
        <f t="shared" si="67"/>
        <v>2.8762948423507231</v>
      </c>
      <c r="AE57" s="16">
        <f t="shared" si="68"/>
        <v>2.3705943923515802</v>
      </c>
      <c r="AF57" s="15">
        <f t="shared" si="69"/>
        <v>-4.0504037456468023E-3</v>
      </c>
      <c r="AG57" s="15">
        <f t="shared" si="69"/>
        <v>2.9673830763510267E-4</v>
      </c>
      <c r="AH57" s="15">
        <f t="shared" si="69"/>
        <v>9.7937136394747881E-3</v>
      </c>
      <c r="AI57" s="1">
        <f t="shared" ref="AI57:AI120" si="76">(1-$AI$5)*AI56+AU56</f>
        <v>56709.910809352252</v>
      </c>
      <c r="AJ57" s="1">
        <f t="shared" ref="AJ57:AJ120" si="77">(1-$AI$5)*AJ56+AV56</f>
        <v>11798.347054336708</v>
      </c>
      <c r="AK57" s="1">
        <f t="shared" ref="AK57:AK120" si="78">(1-$AI$5)*AK56+AW56</f>
        <v>4315.1631841248854</v>
      </c>
      <c r="AL57" s="14">
        <f>AL56*(1+AO57)</f>
        <v>15.569189726459566</v>
      </c>
      <c r="AM57" s="14">
        <f>AM56*(1+AP57)</f>
        <v>2.4122469767998078</v>
      </c>
      <c r="AN57" s="14">
        <f>AN56*(1+AQ57)</f>
        <v>0.92829573859446435</v>
      </c>
      <c r="AO57" s="11">
        <f>AO$5*AO56</f>
        <v>2.0414909744737347E-2</v>
      </c>
      <c r="AP57" s="11">
        <f>AP$5*AP56</f>
        <v>2.5717401916698735E-2</v>
      </c>
      <c r="AQ57" s="11">
        <f>AQ$5*AQ56</f>
        <v>2.3328928413269431E-2</v>
      </c>
      <c r="AR57" s="1">
        <f t="shared" ref="AR57:AR60" si="79">AL57*AI57^$AR$5*B57^(1-$AR$5)</f>
        <v>37191.354770352256</v>
      </c>
      <c r="AS57" s="1">
        <f t="shared" ref="AS57:AS60" si="80">AM57*AJ57^$AR$5*C57^(1-$AR$5)</f>
        <v>8387.8456859616163</v>
      </c>
      <c r="AT57" s="1">
        <f t="shared" ref="AT57:AT60" si="81">AN57*AK57^$AR$5*D57^(1-$AR$5)</f>
        <v>3190.4426309979572</v>
      </c>
      <c r="AU57" s="1">
        <f t="shared" ref="AU57:AU120" si="82">$AU$5*AR57</f>
        <v>7438.2709540704518</v>
      </c>
      <c r="AV57" s="1">
        <f t="shared" ref="AV57:AV120" si="83">$AU$5*AS57</f>
        <v>1677.5691371923233</v>
      </c>
      <c r="AW57" s="1">
        <f t="shared" ref="AW57:AW120" si="84">$AU$5*AT57</f>
        <v>638.08852619959146</v>
      </c>
      <c r="AX57" s="1">
        <f t="shared" si="30"/>
        <v>27493.29184070984</v>
      </c>
      <c r="AY57" s="1">
        <f t="shared" si="5"/>
        <v>2619.1470619791071</v>
      </c>
      <c r="AZ57" s="1">
        <f t="shared" si="6"/>
        <v>786.11214151125341</v>
      </c>
      <c r="BA57" s="1">
        <f t="shared" si="31"/>
        <v>11061.862613376927</v>
      </c>
      <c r="BB57" s="1">
        <f t="shared" si="32"/>
        <v>20164.552872281358</v>
      </c>
      <c r="BC57" s="1">
        <f t="shared" si="33"/>
        <v>21646.782646977012</v>
      </c>
      <c r="BD57" s="1">
        <f t="shared" si="34"/>
        <v>0</v>
      </c>
      <c r="BE57" s="2">
        <v>0</v>
      </c>
      <c r="BF57" s="2">
        <v>0</v>
      </c>
      <c r="BG57" s="2">
        <v>0</v>
      </c>
      <c r="BH57" s="2">
        <f t="shared" si="7"/>
        <v>0</v>
      </c>
      <c r="BI57" s="2">
        <f t="shared" si="35"/>
        <v>0</v>
      </c>
      <c r="BJ57" s="2">
        <f t="shared" si="8"/>
        <v>0</v>
      </c>
      <c r="BK57" s="2">
        <f t="shared" si="9"/>
        <v>0</v>
      </c>
      <c r="BL57" s="2">
        <f t="shared" si="10"/>
        <v>0</v>
      </c>
      <c r="BM57" s="2">
        <f t="shared" si="11"/>
        <v>0</v>
      </c>
      <c r="BN57" s="2">
        <f t="shared" si="12"/>
        <v>0</v>
      </c>
      <c r="BO57" s="2">
        <f t="shared" si="36"/>
        <v>0</v>
      </c>
      <c r="BP57" s="2">
        <f t="shared" si="37"/>
        <v>0</v>
      </c>
      <c r="BQ57" s="2">
        <f t="shared" si="38"/>
        <v>0</v>
      </c>
      <c r="BR57" s="11">
        <f t="shared" si="39"/>
        <v>5.171791401868428E-2</v>
      </c>
      <c r="BS57" s="17">
        <v>0</v>
      </c>
      <c r="BT57" s="17">
        <v>0</v>
      </c>
      <c r="BU57" s="12">
        <f>(BU$3*temperature!$I167+BU$4*temperature!$I167^2+BU$5*temperature!$I167^6)*(K57/K$56)^$BW$1</f>
        <v>2.8659005299940437</v>
      </c>
      <c r="BV57" s="12">
        <f>(BV$3*temperature!$I167+BV$4*temperature!$I167^2+BV$5*temperature!$I167^6)*(L57/L$56)^$BW$1</f>
        <v>1.6083909435518027</v>
      </c>
      <c r="BW57" s="12">
        <f>(BW$3*temperature!$I167+BW$4*temperature!$I167^2+BW$5*temperature!$I167^6)*(M57/M$56)^$BW$1</f>
        <v>0.7409861813173132</v>
      </c>
      <c r="BX57" s="12">
        <f>(BX$3*temperature!$M167+BX$4*temperature!$M167^2+BX$5*temperature!$M167^6)*(K57/K$56)^$BW$1</f>
        <v>2.8659005299940437</v>
      </c>
      <c r="BY57" s="12">
        <f>(BY$3*temperature!$M167+BY$4*temperature!$M167^2+BY$5*temperature!$M167^6)*(L57/L$56)^$BW$1</f>
        <v>1.6083909435518027</v>
      </c>
      <c r="BZ57" s="12">
        <f>(BZ$3*temperature!$M167+BZ$4*temperature!$M167^2+BZ$5*temperature!$M167^6)*(M57/M$56)^$BW$1</f>
        <v>0.7409861813173132</v>
      </c>
      <c r="CA57" s="19">
        <f t="shared" si="13"/>
        <v>0</v>
      </c>
      <c r="CB57" s="19">
        <f t="shared" si="14"/>
        <v>0</v>
      </c>
      <c r="CC57" s="19">
        <f t="shared" si="15"/>
        <v>0</v>
      </c>
      <c r="CD57" s="19">
        <f t="shared" si="16"/>
        <v>0</v>
      </c>
      <c r="CE57" s="19">
        <f t="shared" si="17"/>
        <v>0</v>
      </c>
      <c r="CF57" s="19"/>
      <c r="CG57" s="19"/>
      <c r="CH57" s="19"/>
    </row>
    <row r="58" spans="1:86" x14ac:dyDescent="0.25">
      <c r="A58" s="2">
        <f t="shared" ref="A58:A121" si="85">1+A57</f>
        <v>2012</v>
      </c>
      <c r="B58" s="5">
        <f t="shared" ref="B58:B121" si="86">B57*(1+E58)</f>
        <v>1086.2064837273883</v>
      </c>
      <c r="C58" s="5">
        <f t="shared" ref="C58:C121" si="87">C57*(1+F58)</f>
        <v>2580.7210258214618</v>
      </c>
      <c r="D58" s="5">
        <f t="shared" ref="D58:D121" si="88">D57*(1+G58)</f>
        <v>3295.2187763382026</v>
      </c>
      <c r="E58" s="15">
        <f t="shared" ref="E58:E121" si="89">E57*$E$5</f>
        <v>3.7074489752946553E-3</v>
      </c>
      <c r="F58" s="15">
        <f t="shared" ref="F58:F121" si="90">F57*$E$5</f>
        <v>7.303923086103517E-3</v>
      </c>
      <c r="G58" s="15">
        <f t="shared" ref="G58:G121" si="91">G57*$E$5</f>
        <v>1.4910699164118045E-2</v>
      </c>
      <c r="H58" s="5">
        <f t="shared" ref="H58:H121" si="92">AR58</f>
        <v>38289.802272710556</v>
      </c>
      <c r="I58" s="5">
        <f t="shared" ref="I58:I121" si="93">AS58</f>
        <v>8723.4200775481604</v>
      </c>
      <c r="J58" s="5">
        <f t="shared" ref="J58:J121" si="94">AT58</f>
        <v>3334.0416588395269</v>
      </c>
      <c r="K58" s="5">
        <f t="shared" ref="K58:K121" si="95">H58/B58*1000</f>
        <v>35250.942473954492</v>
      </c>
      <c r="L58" s="5">
        <f t="shared" ref="L58:L121" si="96">I58/C58*1000</f>
        <v>3380.2259098390664</v>
      </c>
      <c r="M58" s="5">
        <f t="shared" ref="M58:M121" si="97">J58/D58*1000</f>
        <v>1011.7815796571983</v>
      </c>
      <c r="N58" s="15">
        <f t="shared" ref="N58:N121" si="98">K58/K57-1</f>
        <v>2.5732172871572923E-2</v>
      </c>
      <c r="O58" s="15">
        <f t="shared" ref="O58:O121" si="99">L58/L57-1</f>
        <v>3.2466166992506373E-2</v>
      </c>
      <c r="P58" s="15">
        <f t="shared" ref="P58:P121" si="100">M58/M57-1</f>
        <v>2.9656229669328349E-2</v>
      </c>
      <c r="Q58" s="5">
        <f t="shared" ref="Q58:Q121" si="101">T58*H58/1000</f>
        <v>5271.10497633862</v>
      </c>
      <c r="R58" s="5">
        <f t="shared" ref="R58:R121" si="102">U58*I58/1000</f>
        <v>5101.6406255620414</v>
      </c>
      <c r="S58" s="5">
        <f t="shared" ref="S58:S121" si="103">V58*J58/1000</f>
        <v>2148.5768888938487</v>
      </c>
      <c r="T58" s="5">
        <f t="shared" ref="T58:T121" si="104">T57*(1+W58)</f>
        <v>137.66341593504072</v>
      </c>
      <c r="U58" s="5">
        <f t="shared" ref="U58:U121" si="105">U57*(1+X58)</f>
        <v>584.82115732249918</v>
      </c>
      <c r="V58" s="5">
        <f t="shared" ref="V58:V121" si="106">V57*(1+Y58)</f>
        <v>644.43612550471232</v>
      </c>
      <c r="W58" s="15">
        <f t="shared" ref="W58:W121" si="107">T$5-1</f>
        <v>-1.0734613539272964E-2</v>
      </c>
      <c r="X58" s="15">
        <f t="shared" ref="X58:X121" si="108">U$5-1</f>
        <v>-1.217998157191269E-2</v>
      </c>
      <c r="Y58" s="15">
        <f t="shared" ref="Y58:Y121" si="109">V$5-1</f>
        <v>-9.7425357312937999E-3</v>
      </c>
      <c r="Z58" s="5">
        <f t="shared" ref="Z58:Z60" si="110">Q57*AC58</f>
        <v>11883.535419541931</v>
      </c>
      <c r="AA58" s="5">
        <f t="shared" ref="AA58:AA60" si="111">R57*AD58</f>
        <v>14287.555818346813</v>
      </c>
      <c r="AB58" s="5">
        <f t="shared" ref="AB58:AB60" si="112">S57*AE58</f>
        <v>4970.1856194244674</v>
      </c>
      <c r="AC58" s="16">
        <f t="shared" ref="AC58:AC121" si="113">AC57*(1+AF58)</f>
        <v>2.29613774731168</v>
      </c>
      <c r="AD58" s="16">
        <f t="shared" ref="AD58:AD121" si="114">AD57*(1+AG58)</f>
        <v>2.8771483492145018</v>
      </c>
      <c r="AE58" s="16">
        <f t="shared" ref="AE58:AE121" si="115">AE57*(1+AH58)</f>
        <v>2.3938113149856162</v>
      </c>
      <c r="AF58" s="15">
        <f t="shared" ref="AF58:AF121" si="116">AC$5-1</f>
        <v>-4.0504037456468023E-3</v>
      </c>
      <c r="AG58" s="15">
        <f t="shared" ref="AG58:AG121" si="117">AD$5-1</f>
        <v>2.9673830763510267E-4</v>
      </c>
      <c r="AH58" s="15">
        <f t="shared" ref="AH58:AH121" si="118">AE$5-1</f>
        <v>9.7937136394747881E-3</v>
      </c>
      <c r="AI58" s="1">
        <f t="shared" si="76"/>
        <v>58477.190682487482</v>
      </c>
      <c r="AJ58" s="1">
        <f t="shared" si="77"/>
        <v>12296.081486095361</v>
      </c>
      <c r="AK58" s="1">
        <f t="shared" si="78"/>
        <v>4521.7353919119887</v>
      </c>
      <c r="AL58" s="14">
        <f t="shared" ref="AL58:AL121" si="119">AL57*(1+AO58)</f>
        <v>15.883854893493284</v>
      </c>
      <c r="AM58" s="14">
        <f t="shared" ref="AM58:AM121" si="120">AM57*(1+AP58)</f>
        <v>2.4736633345742631</v>
      </c>
      <c r="AN58" s="14">
        <f t="shared" ref="AN58:AN121" si="121">AN57*(1+AQ58)</f>
        <v>0.94973532197815758</v>
      </c>
      <c r="AO58" s="11">
        <f t="shared" ref="AO58:AO121" si="122">AO$5*AO57</f>
        <v>2.0210760647289973E-2</v>
      </c>
      <c r="AP58" s="11">
        <f t="shared" ref="AP58:AP121" si="123">AP$5*AP57</f>
        <v>2.5460227897531749E-2</v>
      </c>
      <c r="AQ58" s="11">
        <f t="shared" ref="AQ58:AQ121" si="124">AQ$5*AQ57</f>
        <v>2.3095639129136737E-2</v>
      </c>
      <c r="AR58" s="1">
        <f t="shared" si="79"/>
        <v>38289.802272710556</v>
      </c>
      <c r="AS58" s="1">
        <f t="shared" si="80"/>
        <v>8723.4200775481604</v>
      </c>
      <c r="AT58" s="1">
        <f t="shared" si="81"/>
        <v>3334.0416588395269</v>
      </c>
      <c r="AU58" s="1">
        <f t="shared" si="82"/>
        <v>7657.9604545421116</v>
      </c>
      <c r="AV58" s="1">
        <f t="shared" si="83"/>
        <v>1744.6840155096322</v>
      </c>
      <c r="AW58" s="1">
        <f t="shared" si="84"/>
        <v>666.80833176790543</v>
      </c>
      <c r="AX58" s="1">
        <f t="shared" si="30"/>
        <v>28200.753979163597</v>
      </c>
      <c r="AY58" s="1">
        <f t="shared" si="5"/>
        <v>2704.1807278712531</v>
      </c>
      <c r="AZ58" s="1">
        <f t="shared" si="6"/>
        <v>809.42526372575878</v>
      </c>
      <c r="BA58" s="1">
        <f t="shared" si="31"/>
        <v>11130.470797080048</v>
      </c>
      <c r="BB58" s="1">
        <f t="shared" si="32"/>
        <v>20394.287967858116</v>
      </c>
      <c r="BC58" s="1">
        <f t="shared" si="33"/>
        <v>22065.854043155858</v>
      </c>
      <c r="BD58" s="1">
        <f t="shared" si="34"/>
        <v>0</v>
      </c>
      <c r="BE58" s="2">
        <v>0</v>
      </c>
      <c r="BF58" s="2">
        <v>0</v>
      </c>
      <c r="BG58" s="2">
        <v>0</v>
      </c>
      <c r="BH58" s="2">
        <f t="shared" si="7"/>
        <v>0</v>
      </c>
      <c r="BI58" s="2">
        <f t="shared" si="35"/>
        <v>0</v>
      </c>
      <c r="BJ58" s="2">
        <f t="shared" si="8"/>
        <v>0</v>
      </c>
      <c r="BK58" s="2">
        <f t="shared" si="9"/>
        <v>0</v>
      </c>
      <c r="BL58" s="2">
        <f t="shared" si="10"/>
        <v>0</v>
      </c>
      <c r="BM58" s="2">
        <f t="shared" si="11"/>
        <v>0</v>
      </c>
      <c r="BN58" s="2">
        <f t="shared" si="12"/>
        <v>0</v>
      </c>
      <c r="BO58" s="2">
        <f t="shared" si="36"/>
        <v>0</v>
      </c>
      <c r="BP58" s="2">
        <f t="shared" si="37"/>
        <v>0</v>
      </c>
      <c r="BQ58" s="2">
        <f t="shared" si="38"/>
        <v>0</v>
      </c>
      <c r="BR58" s="11">
        <f t="shared" si="39"/>
        <v>5.1800204936879507E-2</v>
      </c>
      <c r="BS58" s="17">
        <v>0</v>
      </c>
      <c r="BT58" s="17">
        <v>0</v>
      </c>
      <c r="BU58" s="12">
        <f>(BU$3*temperature!$I168+BU$4*temperature!$I168^2+BU$5*temperature!$I168^6)*(K58/K$56)^$BW$1</f>
        <v>2.8902444877927893</v>
      </c>
      <c r="BV58" s="12">
        <f>(BV$3*temperature!$I168+BV$4*temperature!$I168^2+BV$5*temperature!$I168^6)*(L58/L$56)^$BW$1</f>
        <v>1.6151877571559727</v>
      </c>
      <c r="BW58" s="12">
        <f>(BW$3*temperature!$I168+BW$4*temperature!$I168^2+BW$5*temperature!$I168^6)*(M58/M$56)^$BW$1</f>
        <v>0.73969047921428011</v>
      </c>
      <c r="BX58" s="12">
        <f>(BX$3*temperature!$M168+BX$4*temperature!$M168^2+BX$5*temperature!$M168^6)*(K58/K$56)^$BW$1</f>
        <v>2.8902444877927893</v>
      </c>
      <c r="BY58" s="12">
        <f>(BY$3*temperature!$M168+BY$4*temperature!$M168^2+BY$5*temperature!$M168^6)*(L58/L$56)^$BW$1</f>
        <v>1.6151877571559727</v>
      </c>
      <c r="BZ58" s="12">
        <f>(BZ$3*temperature!$M168+BZ$4*temperature!$M168^2+BZ$5*temperature!$M168^6)*(M58/M$56)^$BW$1</f>
        <v>0.73969047921428011</v>
      </c>
      <c r="CA58" s="19">
        <f t="shared" si="13"/>
        <v>0</v>
      </c>
      <c r="CB58" s="19">
        <f t="shared" si="14"/>
        <v>0</v>
      </c>
      <c r="CC58" s="19">
        <f t="shared" si="15"/>
        <v>0</v>
      </c>
      <c r="CD58" s="19">
        <f t="shared" si="16"/>
        <v>0</v>
      </c>
      <c r="CE58" s="19">
        <f t="shared" si="17"/>
        <v>0</v>
      </c>
      <c r="CF58" s="19"/>
      <c r="CG58" s="19"/>
      <c r="CH58" s="19"/>
    </row>
    <row r="59" spans="1:86" x14ac:dyDescent="0.25">
      <c r="A59" s="2">
        <f t="shared" si="85"/>
        <v>2013</v>
      </c>
      <c r="B59" s="5">
        <f t="shared" si="86"/>
        <v>1090.0321860866893</v>
      </c>
      <c r="C59" s="5">
        <f t="shared" si="87"/>
        <v>2598.6279443067874</v>
      </c>
      <c r="D59" s="5">
        <f t="shared" si="88"/>
        <v>3341.8960913994383</v>
      </c>
      <c r="E59" s="15">
        <f t="shared" si="89"/>
        <v>3.5220765265299224E-3</v>
      </c>
      <c r="F59" s="15">
        <f t="shared" si="90"/>
        <v>6.9387269317983408E-3</v>
      </c>
      <c r="G59" s="15">
        <f t="shared" si="91"/>
        <v>1.4165164205912142E-2</v>
      </c>
      <c r="H59" s="5">
        <f t="shared" si="92"/>
        <v>39405.476324541247</v>
      </c>
      <c r="I59" s="5">
        <f t="shared" si="93"/>
        <v>9067.0190675271242</v>
      </c>
      <c r="J59" s="5">
        <f t="shared" si="94"/>
        <v>3481.0018618386325</v>
      </c>
      <c r="K59" s="5">
        <f t="shared" si="95"/>
        <v>36150.745663768284</v>
      </c>
      <c r="L59" s="5">
        <f t="shared" si="96"/>
        <v>3489.156301652044</v>
      </c>
      <c r="M59" s="5">
        <f t="shared" si="97"/>
        <v>1041.6248041934011</v>
      </c>
      <c r="N59" s="15">
        <f t="shared" si="98"/>
        <v>2.5525649150476504E-2</v>
      </c>
      <c r="O59" s="15">
        <f t="shared" si="99"/>
        <v>3.2225772690489762E-2</v>
      </c>
      <c r="P59" s="15">
        <f t="shared" si="100"/>
        <v>2.949571838055598E-2</v>
      </c>
      <c r="Q59" s="5">
        <f t="shared" si="101"/>
        <v>5366.4605000696056</v>
      </c>
      <c r="R59" s="5">
        <f t="shared" si="102"/>
        <v>5237.9992020132186</v>
      </c>
      <c r="S59" s="5">
        <f t="shared" si="103"/>
        <v>2221.4280844987065</v>
      </c>
      <c r="T59" s="5">
        <f t="shared" si="104"/>
        <v>136.18565236648186</v>
      </c>
      <c r="U59" s="5">
        <f t="shared" si="105"/>
        <v>577.69804640344648</v>
      </c>
      <c r="V59" s="5">
        <f t="shared" si="106"/>
        <v>638.15768352544615</v>
      </c>
      <c r="W59" s="15">
        <f t="shared" si="107"/>
        <v>-1.0734613539272964E-2</v>
      </c>
      <c r="X59" s="15">
        <f t="shared" si="108"/>
        <v>-1.217998157191269E-2</v>
      </c>
      <c r="Y59" s="15">
        <f t="shared" si="109"/>
        <v>-9.7425357312937999E-3</v>
      </c>
      <c r="Z59" s="5">
        <f t="shared" si="110"/>
        <v>12054.16032802589</v>
      </c>
      <c r="AA59" s="5">
        <f t="shared" si="111"/>
        <v>14682.532481495164</v>
      </c>
      <c r="AB59" s="5">
        <f t="shared" si="112"/>
        <v>5193.6595543340809</v>
      </c>
      <c r="AC59" s="16">
        <f t="shared" si="113"/>
        <v>2.2868374623794478</v>
      </c>
      <c r="AD59" s="16">
        <f t="shared" si="114"/>
        <v>2.8780021093464629</v>
      </c>
      <c r="AE59" s="16">
        <f t="shared" si="115"/>
        <v>2.4172556175115201</v>
      </c>
      <c r="AF59" s="15">
        <f t="shared" si="116"/>
        <v>-4.0504037456468023E-3</v>
      </c>
      <c r="AG59" s="15">
        <f t="shared" si="117"/>
        <v>2.9673830763510267E-4</v>
      </c>
      <c r="AH59" s="15">
        <f t="shared" si="118"/>
        <v>9.7937136394747881E-3</v>
      </c>
      <c r="AI59" s="1">
        <f t="shared" si="76"/>
        <v>60287.432068780843</v>
      </c>
      <c r="AJ59" s="1">
        <f t="shared" si="77"/>
        <v>12811.157352995458</v>
      </c>
      <c r="AK59" s="1">
        <f t="shared" si="78"/>
        <v>4736.3701844886955</v>
      </c>
      <c r="AL59" s="14">
        <f t="shared" si="119"/>
        <v>16.201669435007876</v>
      </c>
      <c r="AM59" s="14">
        <f t="shared" si="120"/>
        <v>2.5360135664918921</v>
      </c>
      <c r="AN59" s="14">
        <f t="shared" si="121"/>
        <v>0.97145071880011358</v>
      </c>
      <c r="AO59" s="11">
        <f t="shared" si="122"/>
        <v>2.0008653040817073E-2</v>
      </c>
      <c r="AP59" s="11">
        <f t="shared" si="123"/>
        <v>2.5205625618556431E-2</v>
      </c>
      <c r="AQ59" s="11">
        <f t="shared" si="124"/>
        <v>2.2864682737845369E-2</v>
      </c>
      <c r="AR59" s="1">
        <f t="shared" si="79"/>
        <v>39405.476324541247</v>
      </c>
      <c r="AS59" s="1">
        <f t="shared" si="80"/>
        <v>9067.0190675271242</v>
      </c>
      <c r="AT59" s="1">
        <f t="shared" si="81"/>
        <v>3481.0018618386325</v>
      </c>
      <c r="AU59" s="1">
        <f t="shared" si="82"/>
        <v>7881.0952649082501</v>
      </c>
      <c r="AV59" s="1">
        <f t="shared" si="83"/>
        <v>1813.403813505425</v>
      </c>
      <c r="AW59" s="1">
        <f t="shared" si="84"/>
        <v>696.20037236772657</v>
      </c>
      <c r="AX59" s="1">
        <f t="shared" si="30"/>
        <v>28920.596531014628</v>
      </c>
      <c r="AY59" s="1">
        <f t="shared" si="5"/>
        <v>2791.3250413216351</v>
      </c>
      <c r="AZ59" s="1">
        <f t="shared" si="6"/>
        <v>833.29984335472079</v>
      </c>
      <c r="BA59" s="1">
        <f t="shared" si="31"/>
        <v>11197.147765704292</v>
      </c>
      <c r="BB59" s="1">
        <f t="shared" si="32"/>
        <v>20618.220124285421</v>
      </c>
      <c r="BC59" s="1">
        <f t="shared" si="33"/>
        <v>22475.566362413538</v>
      </c>
      <c r="BD59" s="1">
        <f t="shared" si="34"/>
        <v>0</v>
      </c>
      <c r="BE59" s="2">
        <v>0</v>
      </c>
      <c r="BF59" s="2">
        <v>0</v>
      </c>
      <c r="BG59" s="2">
        <v>0</v>
      </c>
      <c r="BH59" s="2">
        <f t="shared" si="7"/>
        <v>0</v>
      </c>
      <c r="BI59" s="2">
        <f t="shared" si="35"/>
        <v>0</v>
      </c>
      <c r="BJ59" s="2">
        <f t="shared" si="8"/>
        <v>0</v>
      </c>
      <c r="BK59" s="2">
        <f t="shared" si="9"/>
        <v>0</v>
      </c>
      <c r="BL59" s="2">
        <f t="shared" si="10"/>
        <v>0</v>
      </c>
      <c r="BM59" s="2">
        <f t="shared" si="11"/>
        <v>0</v>
      </c>
      <c r="BN59" s="2">
        <f t="shared" si="12"/>
        <v>0</v>
      </c>
      <c r="BO59" s="2">
        <f t="shared" si="36"/>
        <v>0</v>
      </c>
      <c r="BP59" s="2">
        <f t="shared" si="37"/>
        <v>0</v>
      </c>
      <c r="BQ59" s="2">
        <f t="shared" si="38"/>
        <v>0</v>
      </c>
      <c r="BR59" s="11">
        <f t="shared" si="39"/>
        <v>5.186228683269653E-2</v>
      </c>
      <c r="BS59" s="17">
        <v>0</v>
      </c>
      <c r="BT59" s="17">
        <v>0</v>
      </c>
      <c r="BU59" s="12">
        <f>(BU$3*temperature!$I169+BU$4*temperature!$I169^2+BU$5*temperature!$I169^6)*(K59/K$56)^$BW$1</f>
        <v>2.9138365569598368</v>
      </c>
      <c r="BV59" s="12">
        <f>(BV$3*temperature!$I169+BV$4*temperature!$I169^2+BV$5*temperature!$I169^6)*(L59/L$56)^$BW$1</f>
        <v>1.6213453952969168</v>
      </c>
      <c r="BW59" s="12">
        <f>(BW$3*temperature!$I169+BW$4*temperature!$I169^2+BW$5*temperature!$I169^6)*(M59/M$56)^$BW$1</f>
        <v>0.73785966533250735</v>
      </c>
      <c r="BX59" s="12">
        <f>(BX$3*temperature!$M169+BX$4*temperature!$M169^2+BX$5*temperature!$M169^6)*(K59/K$56)^$BW$1</f>
        <v>2.9138365569598368</v>
      </c>
      <c r="BY59" s="12">
        <f>(BY$3*temperature!$M169+BY$4*temperature!$M169^2+BY$5*temperature!$M169^6)*(L59/L$56)^$BW$1</f>
        <v>1.6213453952969168</v>
      </c>
      <c r="BZ59" s="12">
        <f>(BZ$3*temperature!$M169+BZ$4*temperature!$M169^2+BZ$5*temperature!$M169^6)*(M59/M$56)^$BW$1</f>
        <v>0.73785966533250735</v>
      </c>
      <c r="CA59" s="19">
        <f t="shared" si="13"/>
        <v>0</v>
      </c>
      <c r="CB59" s="19">
        <f t="shared" si="14"/>
        <v>0</v>
      </c>
      <c r="CC59" s="19">
        <f t="shared" si="15"/>
        <v>0</v>
      </c>
      <c r="CD59" s="19">
        <f t="shared" si="16"/>
        <v>0</v>
      </c>
      <c r="CE59" s="19">
        <f t="shared" si="17"/>
        <v>0</v>
      </c>
      <c r="CF59" s="19"/>
      <c r="CG59" s="19"/>
      <c r="CH59" s="19"/>
    </row>
    <row r="60" spans="1:86" x14ac:dyDescent="0.25">
      <c r="A60" s="2">
        <f t="shared" si="85"/>
        <v>2014</v>
      </c>
      <c r="B60" s="5">
        <f t="shared" si="86"/>
        <v>1093.6794040236784</v>
      </c>
      <c r="C60" s="5">
        <f t="shared" si="87"/>
        <v>2615.7575555245285</v>
      </c>
      <c r="D60" s="5">
        <f t="shared" si="88"/>
        <v>3386.8676729485187</v>
      </c>
      <c r="E60" s="15">
        <f t="shared" si="89"/>
        <v>3.3459727002034261E-3</v>
      </c>
      <c r="F60" s="15">
        <f t="shared" si="90"/>
        <v>6.5917905852084235E-3</v>
      </c>
      <c r="G60" s="15">
        <f t="shared" si="91"/>
        <v>1.3456905995616535E-2</v>
      </c>
      <c r="H60" s="5">
        <f t="shared" si="92"/>
        <v>40538.19408886286</v>
      </c>
      <c r="I60" s="5">
        <f t="shared" si="93"/>
        <v>9418.6216664414496</v>
      </c>
      <c r="J60" s="5">
        <f t="shared" si="94"/>
        <v>3631.2663652454685</v>
      </c>
      <c r="K60" s="5">
        <f t="shared" si="95"/>
        <v>37065.884151901977</v>
      </c>
      <c r="L60" s="5">
        <f t="shared" si="96"/>
        <v>3600.7242515840758</v>
      </c>
      <c r="M60" s="5">
        <f t="shared" si="97"/>
        <v>1072.1606852989869</v>
      </c>
      <c r="N60" s="15">
        <f t="shared" si="98"/>
        <v>2.5314512089051666E-2</v>
      </c>
      <c r="O60" s="15">
        <f t="shared" si="99"/>
        <v>3.1975623986580048E-2</v>
      </c>
      <c r="P60" s="15">
        <f t="shared" si="100"/>
        <v>2.9315623996907236E-2</v>
      </c>
      <c r="Q60" s="5">
        <f t="shared" si="101"/>
        <v>5461.4576077152651</v>
      </c>
      <c r="R60" s="5">
        <f t="shared" si="102"/>
        <v>5374.8466032670513</v>
      </c>
      <c r="S60" s="5">
        <f t="shared" si="103"/>
        <v>2294.7439538259314</v>
      </c>
      <c r="T60" s="5">
        <f t="shared" si="104"/>
        <v>134.7237520187339</v>
      </c>
      <c r="U60" s="5">
        <f t="shared" si="105"/>
        <v>570.66169484412251</v>
      </c>
      <c r="V60" s="5">
        <f t="shared" si="106"/>
        <v>631.94040949149985</v>
      </c>
      <c r="W60" s="15">
        <f t="shared" si="107"/>
        <v>-1.0734613539272964E-2</v>
      </c>
      <c r="X60" s="15">
        <f t="shared" si="108"/>
        <v>-1.217998157191269E-2</v>
      </c>
      <c r="Y60" s="15">
        <f t="shared" si="109"/>
        <v>-9.7425357312937999E-3</v>
      </c>
      <c r="Z60" s="5">
        <f t="shared" si="110"/>
        <v>12222.51545428879</v>
      </c>
      <c r="AA60" s="5">
        <f t="shared" si="111"/>
        <v>15079.446074051251</v>
      </c>
      <c r="AB60" s="5">
        <f t="shared" si="112"/>
        <v>5422.3494031663949</v>
      </c>
      <c r="AC60" s="16">
        <f t="shared" si="113"/>
        <v>2.2775748473561408</v>
      </c>
      <c r="AD60" s="16">
        <f t="shared" si="114"/>
        <v>2.8788561228217606</v>
      </c>
      <c r="AE60" s="16">
        <f t="shared" si="115"/>
        <v>2.4409295268228397</v>
      </c>
      <c r="AF60" s="15">
        <f t="shared" si="116"/>
        <v>-4.0504037456468023E-3</v>
      </c>
      <c r="AG60" s="15">
        <f t="shared" si="117"/>
        <v>2.9673830763510267E-4</v>
      </c>
      <c r="AH60" s="15">
        <f t="shared" si="118"/>
        <v>9.7937136394747881E-3</v>
      </c>
      <c r="AI60" s="1">
        <f t="shared" si="76"/>
        <v>62139.784126811006</v>
      </c>
      <c r="AJ60" s="1">
        <f t="shared" si="77"/>
        <v>13343.445431201339</v>
      </c>
      <c r="AK60" s="1">
        <f t="shared" si="78"/>
        <v>4958.9335384075521</v>
      </c>
      <c r="AL60" s="14">
        <f t="shared" si="119"/>
        <v>16.522601281590887</v>
      </c>
      <c r="AM60" s="14">
        <f t="shared" si="120"/>
        <v>2.5992961569272608</v>
      </c>
      <c r="AN60" s="14">
        <f t="shared" si="121"/>
        <v>0.99344051215612184</v>
      </c>
      <c r="AO60" s="11">
        <f t="shared" si="122"/>
        <v>1.9808566510408902E-2</v>
      </c>
      <c r="AP60" s="11">
        <f t="shared" si="123"/>
        <v>2.4953569362370868E-2</v>
      </c>
      <c r="AQ60" s="11">
        <f t="shared" si="124"/>
        <v>2.2636035910466916E-2</v>
      </c>
      <c r="AR60" s="1">
        <f t="shared" si="79"/>
        <v>40538.19408886286</v>
      </c>
      <c r="AS60" s="1">
        <f t="shared" si="80"/>
        <v>9418.6216664414496</v>
      </c>
      <c r="AT60" s="1">
        <f t="shared" si="81"/>
        <v>3631.2663652454685</v>
      </c>
      <c r="AU60" s="1">
        <f t="shared" si="82"/>
        <v>8107.6388177725721</v>
      </c>
      <c r="AV60" s="1">
        <f t="shared" si="83"/>
        <v>1883.7243332882899</v>
      </c>
      <c r="AW60" s="1">
        <f t="shared" si="84"/>
        <v>726.25327304909376</v>
      </c>
      <c r="AX60" s="1">
        <f t="shared" si="30"/>
        <v>29652.707321521582</v>
      </c>
      <c r="AY60" s="1">
        <f t="shared" si="5"/>
        <v>2880.5794012672609</v>
      </c>
      <c r="AZ60" s="1">
        <f t="shared" si="6"/>
        <v>857.72854823918942</v>
      </c>
      <c r="BA60" s="1">
        <f t="shared" si="31"/>
        <v>11261.954452545246</v>
      </c>
      <c r="BB60" s="1">
        <f t="shared" si="32"/>
        <v>20836.462204571228</v>
      </c>
      <c r="BC60" s="1">
        <f t="shared" si="33"/>
        <v>22875.878570384437</v>
      </c>
      <c r="BD60" s="1">
        <f t="shared" si="34"/>
        <v>0</v>
      </c>
      <c r="BE60" s="2">
        <v>0</v>
      </c>
      <c r="BF60" s="2">
        <v>0</v>
      </c>
      <c r="BG60" s="2">
        <v>0</v>
      </c>
      <c r="BH60" s="2">
        <f t="shared" si="7"/>
        <v>0</v>
      </c>
      <c r="BI60" s="2">
        <f t="shared" si="35"/>
        <v>0</v>
      </c>
      <c r="BJ60" s="2">
        <f t="shared" si="8"/>
        <v>0</v>
      </c>
      <c r="BK60" s="2">
        <f t="shared" si="9"/>
        <v>0</v>
      </c>
      <c r="BL60" s="2">
        <f t="shared" si="10"/>
        <v>0</v>
      </c>
      <c r="BM60" s="2">
        <f t="shared" si="11"/>
        <v>0</v>
      </c>
      <c r="BN60" s="2">
        <f t="shared" si="12"/>
        <v>0</v>
      </c>
      <c r="BO60" s="2">
        <f t="shared" si="36"/>
        <v>0</v>
      </c>
      <c r="BP60" s="2">
        <f t="shared" si="37"/>
        <v>0</v>
      </c>
      <c r="BQ60" s="2">
        <f t="shared" si="38"/>
        <v>0</v>
      </c>
      <c r="BR60" s="11">
        <f t="shared" si="39"/>
        <v>5.1905794116508169E-2</v>
      </c>
      <c r="BS60" s="17">
        <v>0</v>
      </c>
      <c r="BT60" s="17">
        <v>0</v>
      </c>
      <c r="BU60" s="12">
        <f>(BU$3*temperature!$I170+BU$4*temperature!$I170^2+BU$5*temperature!$I170^6)*(K60/K$56)^$BW$1</f>
        <v>2.9366692217082959</v>
      </c>
      <c r="BV60" s="12">
        <f>(BV$3*temperature!$I170+BV$4*temperature!$I170^2+BV$5*temperature!$I170^6)*(L60/L$56)^$BW$1</f>
        <v>1.6268574234013984</v>
      </c>
      <c r="BW60" s="12">
        <f>(BW$3*temperature!$I170+BW$4*temperature!$I170^2+BW$5*temperature!$I170^6)*(M60/M$56)^$BW$1</f>
        <v>0.73548376876057897</v>
      </c>
      <c r="BX60" s="12">
        <f>(BX$3*temperature!$M170+BX$4*temperature!$M170^2+BX$5*temperature!$M170^6)*(K60/K$56)^$BW$1</f>
        <v>2.9366692217082959</v>
      </c>
      <c r="BY60" s="12">
        <f>(BY$3*temperature!$M170+BY$4*temperature!$M170^2+BY$5*temperature!$M170^6)*(L60/L$56)^$BW$1</f>
        <v>1.6268574234013984</v>
      </c>
      <c r="BZ60" s="12">
        <f>(BZ$3*temperature!$M170+BZ$4*temperature!$M170^2+BZ$5*temperature!$M170^6)*(M60/M$56)^$BW$1</f>
        <v>0.73548376876057897</v>
      </c>
      <c r="CA60" s="19">
        <f t="shared" si="13"/>
        <v>0</v>
      </c>
      <c r="CB60" s="19">
        <f t="shared" si="14"/>
        <v>0</v>
      </c>
      <c r="CC60" s="19">
        <f t="shared" si="15"/>
        <v>0</v>
      </c>
      <c r="CD60" s="19">
        <f t="shared" si="16"/>
        <v>0</v>
      </c>
      <c r="CE60" s="19">
        <f t="shared" si="17"/>
        <v>0</v>
      </c>
      <c r="CF60" s="19"/>
      <c r="CG60" s="19"/>
      <c r="CH60" s="19"/>
    </row>
    <row r="61" spans="1:86" x14ac:dyDescent="0.25">
      <c r="A61" s="2">
        <f t="shared" si="85"/>
        <v>2015</v>
      </c>
      <c r="B61" s="5">
        <f t="shared" si="86"/>
        <v>1097.1558543808846</v>
      </c>
      <c r="C61" s="5">
        <f t="shared" si="87"/>
        <v>2632.1379552508383</v>
      </c>
      <c r="D61" s="5">
        <f t="shared" si="88"/>
        <v>3430.1655948482567</v>
      </c>
      <c r="E61" s="15">
        <f t="shared" si="89"/>
        <v>3.1786740651932547E-3</v>
      </c>
      <c r="F61" s="15">
        <f t="shared" si="90"/>
        <v>6.2622010559480017E-3</v>
      </c>
      <c r="G61" s="15">
        <f t="shared" si="91"/>
        <v>1.2784060695835708E-2</v>
      </c>
      <c r="H61" s="5">
        <f t="shared" si="92"/>
        <v>42912.010055450482</v>
      </c>
      <c r="I61" s="5">
        <f t="shared" si="93"/>
        <v>9937.2848577370387</v>
      </c>
      <c r="J61" s="5">
        <f t="shared" si="94"/>
        <v>3812.6154991164358</v>
      </c>
      <c r="K61" s="5">
        <f t="shared" si="95"/>
        <v>39112.045826584363</v>
      </c>
      <c r="L61" s="5">
        <f t="shared" si="96"/>
        <v>3775.3662713282947</v>
      </c>
      <c r="M61" s="5">
        <f t="shared" si="97"/>
        <v>1111.4960469671139</v>
      </c>
      <c r="N61" s="15">
        <f t="shared" si="98"/>
        <v>5.5203368852524415E-2</v>
      </c>
      <c r="O61" s="15">
        <f t="shared" si="99"/>
        <v>4.8501914487727893E-2</v>
      </c>
      <c r="P61" s="15">
        <f t="shared" si="100"/>
        <v>3.6687935127147187E-2</v>
      </c>
      <c r="Q61" s="5">
        <f t="shared" si="101"/>
        <v>5719.2073343092343</v>
      </c>
      <c r="R61" s="5">
        <f t="shared" si="102"/>
        <v>5601.7572407313501</v>
      </c>
      <c r="S61" s="5">
        <f t="shared" si="103"/>
        <v>2385.8726622022186</v>
      </c>
      <c r="T61" s="5">
        <f t="shared" si="104"/>
        <v>133.27754460625195</v>
      </c>
      <c r="U61" s="5">
        <f t="shared" si="105"/>
        <v>563.71104591712458</v>
      </c>
      <c r="V61" s="5">
        <f t="shared" si="106"/>
        <v>625.78370747198051</v>
      </c>
      <c r="W61" s="15">
        <f t="shared" si="107"/>
        <v>-1.0734613539272964E-2</v>
      </c>
      <c r="X61" s="15">
        <f t="shared" si="108"/>
        <v>-1.217998157191269E-2</v>
      </c>
      <c r="Y61" s="15">
        <f t="shared" si="109"/>
        <v>-9.7425357312937999E-3</v>
      </c>
      <c r="Z61" s="5">
        <f t="shared" ref="Z61" si="125">Q60*AC61</f>
        <v>12388.495997258295</v>
      </c>
      <c r="AA61" s="5">
        <f t="shared" ref="AA61" si="126">R60*AD61</f>
        <v>15478.001606555576</v>
      </c>
      <c r="AB61" s="5">
        <f t="shared" ref="AB61" si="127">S60*AE61</f>
        <v>5656.1658826279245</v>
      </c>
      <c r="AC61" s="16">
        <f t="shared" si="113"/>
        <v>2.2683497496634186</v>
      </c>
      <c r="AD61" s="16">
        <f t="shared" si="114"/>
        <v>2.8797103897155716</v>
      </c>
      <c r="AE61" s="16">
        <f t="shared" si="115"/>
        <v>2.4648352916226814</v>
      </c>
      <c r="AF61" s="15">
        <f t="shared" si="116"/>
        <v>-4.0504037456468023E-3</v>
      </c>
      <c r="AG61" s="15">
        <f t="shared" si="117"/>
        <v>2.9673830763510267E-4</v>
      </c>
      <c r="AH61" s="15">
        <f t="shared" si="118"/>
        <v>9.7937136394747881E-3</v>
      </c>
      <c r="AI61" s="1">
        <f t="shared" si="76"/>
        <v>64033.444531902482</v>
      </c>
      <c r="AJ61" s="1">
        <f t="shared" si="77"/>
        <v>13892.825221369494</v>
      </c>
      <c r="AK61" s="1">
        <f t="shared" si="78"/>
        <v>5189.2934576158905</v>
      </c>
      <c r="AL61" s="14">
        <f t="shared" si="119"/>
        <v>16.846617437538136</v>
      </c>
      <c r="AM61" s="14">
        <f t="shared" si="120"/>
        <v>2.663509256703037</v>
      </c>
      <c r="AN61" s="14">
        <f t="shared" si="121"/>
        <v>1.0157031917131196</v>
      </c>
      <c r="AO61" s="11">
        <f t="shared" si="122"/>
        <v>1.9610480845304812E-2</v>
      </c>
      <c r="AP61" s="11">
        <f t="shared" si="123"/>
        <v>2.4704033668747159E-2</v>
      </c>
      <c r="AQ61" s="11">
        <f t="shared" si="124"/>
        <v>2.2409675551362248E-2</v>
      </c>
      <c r="AR61" s="1">
        <f>MAX(0.3*B61,AL61*AI61^$AR$5*B61^(1-$AR$5)*(1-BI60+BU60/100))</f>
        <v>42912.010055450482</v>
      </c>
      <c r="AS61" s="1">
        <f t="shared" ref="AS61:AS124" si="128">MAX(0.3*C61,AM61*AJ61^$AR$5*C61^(1-$AR$5)*(1-BJ60+BV60/100))</f>
        <v>9937.2848577370387</v>
      </c>
      <c r="AT61" s="1">
        <f t="shared" ref="AT61:AT124" si="129">MAX(0.3*D61,AN61*AK61^$AR$5*D61^(1-$AR$5)*(1-BK60+BW60/100))</f>
        <v>3812.6154991164358</v>
      </c>
      <c r="AU61" s="1">
        <f t="shared" si="82"/>
        <v>8582.4020110900965</v>
      </c>
      <c r="AV61" s="1">
        <f t="shared" si="83"/>
        <v>1987.4569715474079</v>
      </c>
      <c r="AW61" s="1">
        <f t="shared" si="84"/>
        <v>762.52309982328723</v>
      </c>
      <c r="AX61" s="1">
        <f t="shared" si="30"/>
        <v>31289.63666126749</v>
      </c>
      <c r="AY61" s="1">
        <f t="shared" si="5"/>
        <v>3020.2930170626355</v>
      </c>
      <c r="AZ61" s="1">
        <f t="shared" si="6"/>
        <v>889.19683757369091</v>
      </c>
      <c r="BA61" s="1">
        <f t="shared" si="31"/>
        <v>11356.70657568491</v>
      </c>
      <c r="BB61" s="1">
        <f t="shared" si="32"/>
        <v>21091.608683745086</v>
      </c>
      <c r="BC61" s="1">
        <f t="shared" si="33"/>
        <v>23291.917327586609</v>
      </c>
      <c r="BD61" s="1">
        <f t="shared" si="34"/>
        <v>55740.23258701661</v>
      </c>
      <c r="BE61" s="2">
        <f>BF1</f>
        <v>1.0330835862476632E-2</v>
      </c>
      <c r="BF61" s="2">
        <f>BG1</f>
        <v>1.5067140019778965E-2</v>
      </c>
      <c r="BG61" s="2">
        <f>BH1</f>
        <v>7.1761085146950423E-3</v>
      </c>
      <c r="BH61" s="2">
        <f t="shared" si="7"/>
        <v>1.1985384051488482E-2</v>
      </c>
      <c r="BI61" s="2">
        <f t="shared" si="35"/>
        <v>1.067261696174333E-5</v>
      </c>
      <c r="BJ61" s="2">
        <f t="shared" si="8"/>
        <v>2.2701870837562487E-5</v>
      </c>
      <c r="BK61" s="2">
        <f t="shared" si="9"/>
        <v>5.1496533414678689E-6</v>
      </c>
      <c r="BL61" s="2">
        <f t="shared" si="10"/>
        <v>0.45798344638030114</v>
      </c>
      <c r="BM61" s="2">
        <f t="shared" si="11"/>
        <v>0.22559495731641177</v>
      </c>
      <c r="BN61" s="2">
        <f t="shared" si="12"/>
        <v>1.963364814475714E-2</v>
      </c>
      <c r="BO61" s="2">
        <f t="shared" si="36"/>
        <v>7.1569128731997234</v>
      </c>
      <c r="BP61" s="2">
        <f t="shared" si="37"/>
        <v>1.9347001786656732</v>
      </c>
      <c r="BQ61" s="2">
        <f t="shared" si="38"/>
        <v>0.96743069825795391</v>
      </c>
      <c r="BR61" s="11">
        <f t="shared" si="39"/>
        <v>7.8033147198931258E-2</v>
      </c>
      <c r="BS61" s="17">
        <v>1</v>
      </c>
      <c r="BT61" s="17">
        <v>1</v>
      </c>
      <c r="BU61" s="12">
        <f>(BU$3*temperature!$I171+BU$4*temperature!$I171^2+BU$5*temperature!$I171^6)*(K61/K$56)^$BW$1</f>
        <v>2.9373970717507141</v>
      </c>
      <c r="BV61" s="12">
        <f>(BV$3*temperature!$I171+BV$4*temperature!$I171^2+BV$5*temperature!$I171^6)*(L61/L$56)^$BW$1</f>
        <v>1.625143977586919</v>
      </c>
      <c r="BW61" s="12">
        <f>(BW$3*temperature!$I171+BW$4*temperature!$I171^2+BW$5*temperature!$I171^6)*(M61/M$56)^$BW$1</f>
        <v>0.73121000404071412</v>
      </c>
      <c r="BX61" s="12">
        <f>(BX$3*temperature!$M171+BX$4*temperature!$M171^2+BX$5*temperature!$M171^6)*(K61/K$56)^$BW$1</f>
        <v>2.9373970717507141</v>
      </c>
      <c r="BY61" s="12">
        <f>(BY$3*temperature!$M171+BY$4*temperature!$M171^2+BY$5*temperature!$M171^6)*(L61/L$56)^$BW$1</f>
        <v>1.625143977586919</v>
      </c>
      <c r="BZ61" s="12">
        <f>(BZ$3*temperature!$M171+BZ$4*temperature!$M171^2+BZ$5*temperature!$M171^6)*(M61/M$56)^$BW$1</f>
        <v>0.73121000404071412</v>
      </c>
      <c r="CA61" s="19">
        <f t="shared" si="13"/>
        <v>0</v>
      </c>
      <c r="CB61" s="19">
        <f t="shared" si="14"/>
        <v>0</v>
      </c>
      <c r="CC61" s="19">
        <f t="shared" si="15"/>
        <v>0</v>
      </c>
      <c r="CD61" s="19">
        <f t="shared" si="16"/>
        <v>0</v>
      </c>
      <c r="CE61" s="19">
        <f t="shared" si="17"/>
        <v>0</v>
      </c>
      <c r="CF61" s="19"/>
      <c r="CG61" s="19"/>
      <c r="CH61" s="19"/>
    </row>
    <row r="62" spans="1:86" x14ac:dyDescent="0.25">
      <c r="A62" s="2">
        <f t="shared" si="85"/>
        <v>2016</v>
      </c>
      <c r="B62" s="5">
        <f t="shared" si="86"/>
        <v>1100.4689801976904</v>
      </c>
      <c r="C62" s="5">
        <f t="shared" si="87"/>
        <v>2647.7967834794722</v>
      </c>
      <c r="D62" s="5">
        <f t="shared" si="88"/>
        <v>3471.8244677514986</v>
      </c>
      <c r="E62" s="15">
        <f t="shared" si="89"/>
        <v>3.019740361933592E-3</v>
      </c>
      <c r="F62" s="15">
        <f t="shared" si="90"/>
        <v>5.9490910031506014E-3</v>
      </c>
      <c r="G62" s="15">
        <f t="shared" si="91"/>
        <v>1.2144857661043923E-2</v>
      </c>
      <c r="H62" s="5">
        <f t="shared" si="92"/>
        <v>44145.088435292775</v>
      </c>
      <c r="I62" s="5">
        <f t="shared" si="93"/>
        <v>10314.942315112665</v>
      </c>
      <c r="J62" s="5">
        <f t="shared" si="94"/>
        <v>3971.0992607099297</v>
      </c>
      <c r="K62" s="5">
        <f t="shared" si="95"/>
        <v>40114.795809476127</v>
      </c>
      <c r="L62" s="5">
        <f t="shared" si="96"/>
        <v>3895.66993187362</v>
      </c>
      <c r="M62" s="5">
        <f t="shared" si="97"/>
        <v>1143.80761400699</v>
      </c>
      <c r="N62" s="15">
        <f t="shared" si="98"/>
        <v>2.5637881161669984E-2</v>
      </c>
      <c r="O62" s="15">
        <f t="shared" si="99"/>
        <v>3.1865427590155093E-2</v>
      </c>
      <c r="P62" s="15">
        <f t="shared" si="100"/>
        <v>2.9070339141594959E-2</v>
      </c>
      <c r="Q62" s="5">
        <f t="shared" si="101"/>
        <v>5820.3913684015597</v>
      </c>
      <c r="R62" s="5">
        <f t="shared" si="102"/>
        <v>5743.8246286816802</v>
      </c>
      <c r="S62" s="5">
        <f t="shared" si="103"/>
        <v>2460.8385373048764</v>
      </c>
      <c r="T62" s="5">
        <f t="shared" si="104"/>
        <v>131.84686167144062</v>
      </c>
      <c r="U62" s="5">
        <f t="shared" si="105"/>
        <v>556.84505576597041</v>
      </c>
      <c r="V62" s="5">
        <f t="shared" si="106"/>
        <v>619.68698734187319</v>
      </c>
      <c r="W62" s="15">
        <f t="shared" si="107"/>
        <v>-1.0734613539272964E-2</v>
      </c>
      <c r="X62" s="15">
        <f t="shared" si="108"/>
        <v>-1.217998157191269E-2</v>
      </c>
      <c r="Y62" s="15">
        <f t="shared" si="109"/>
        <v>-9.7425357312937999E-3</v>
      </c>
      <c r="Z62" s="5">
        <f t="shared" ref="Z62:Z125" si="130">Q61*AC62*(1-BE61)</f>
        <v>12787.135216048355</v>
      </c>
      <c r="AA62" s="5">
        <f t="shared" ref="AA62:AA125" si="131">R61*AD62*(1-BF61)</f>
        <v>15893.098575939504</v>
      </c>
      <c r="AB62" s="5">
        <f t="shared" ref="AB62:AB125" si="132">S61*AE62*(1-BG61)</f>
        <v>5895.7634013360339</v>
      </c>
      <c r="AC62" s="16">
        <f t="shared" si="113"/>
        <v>2.259162017340945</v>
      </c>
      <c r="AD62" s="16">
        <f t="shared" si="114"/>
        <v>2.8805649101030948</v>
      </c>
      <c r="AE62" s="16">
        <f t="shared" si="115"/>
        <v>2.4889751826373052</v>
      </c>
      <c r="AF62" s="15">
        <f t="shared" si="116"/>
        <v>-4.0504037456468023E-3</v>
      </c>
      <c r="AG62" s="15">
        <f t="shared" si="117"/>
        <v>2.9673830763510267E-4</v>
      </c>
      <c r="AH62" s="15">
        <f t="shared" si="118"/>
        <v>9.7937136394747881E-3</v>
      </c>
      <c r="AI62" s="1">
        <f t="shared" si="76"/>
        <v>66212.502089802321</v>
      </c>
      <c r="AJ62" s="1">
        <f t="shared" si="77"/>
        <v>14490.999670779953</v>
      </c>
      <c r="AK62" s="1">
        <f t="shared" si="78"/>
        <v>5432.8872116775892</v>
      </c>
      <c r="AL62" s="14">
        <f t="shared" si="119"/>
        <v>17.173684003419485</v>
      </c>
      <c r="AM62" s="14">
        <f t="shared" si="120"/>
        <v>2.7286506848341023</v>
      </c>
      <c r="AN62" s="14">
        <f t="shared" si="121"/>
        <v>1.0382371549060661</v>
      </c>
      <c r="AO62" s="11">
        <f t="shared" si="122"/>
        <v>1.9414376036851765E-2</v>
      </c>
      <c r="AP62" s="11">
        <f t="shared" si="123"/>
        <v>2.4456993332059685E-2</v>
      </c>
      <c r="AQ62" s="11">
        <f t="shared" si="124"/>
        <v>2.2185578795848624E-2</v>
      </c>
      <c r="AR62" s="1">
        <f t="shared" ref="AR62:AR125" si="133">MAX(0.3*B62,AL62*AI62^$AR$5*B62^(1-$AR$5)*(1-BI61+BU61/100))</f>
        <v>44145.088435292775</v>
      </c>
      <c r="AS62" s="1">
        <f t="shared" si="128"/>
        <v>10314.942315112665</v>
      </c>
      <c r="AT62" s="1">
        <f t="shared" si="129"/>
        <v>3971.0992607099297</v>
      </c>
      <c r="AU62" s="1">
        <f t="shared" si="82"/>
        <v>8829.0176870585547</v>
      </c>
      <c r="AV62" s="1">
        <f t="shared" si="83"/>
        <v>2062.9884630225329</v>
      </c>
      <c r="AW62" s="1">
        <f t="shared" si="84"/>
        <v>794.21985214198594</v>
      </c>
      <c r="AX62" s="1">
        <f t="shared" si="30"/>
        <v>32091.836647580898</v>
      </c>
      <c r="AY62" s="1">
        <f t="shared" si="5"/>
        <v>3116.5359454988957</v>
      </c>
      <c r="AZ62" s="1">
        <f t="shared" si="6"/>
        <v>915.04609120559201</v>
      </c>
      <c r="BA62" s="1">
        <f t="shared" si="31"/>
        <v>11418.85896934634</v>
      </c>
      <c r="BB62" s="1">
        <f t="shared" si="32"/>
        <v>21300.141358318066</v>
      </c>
      <c r="BC62" s="1">
        <f t="shared" si="33"/>
        <v>23674.282295033132</v>
      </c>
      <c r="BD62" s="1">
        <f t="shared" si="34"/>
        <v>54750.759827861686</v>
      </c>
      <c r="BE62" s="2">
        <f t="shared" ref="BE62:BG65" si="134">BE61</f>
        <v>1.0330835862476632E-2</v>
      </c>
      <c r="BF62" s="2">
        <f t="shared" si="134"/>
        <v>1.5067140019778965E-2</v>
      </c>
      <c r="BG62" s="2">
        <f t="shared" si="134"/>
        <v>7.1761085146950423E-3</v>
      </c>
      <c r="BH62" s="2">
        <f t="shared" si="7"/>
        <v>1.19699794134929E-2</v>
      </c>
      <c r="BI62" s="2">
        <f t="shared" si="35"/>
        <v>1.067261696174333E-5</v>
      </c>
      <c r="BJ62" s="2">
        <f t="shared" si="8"/>
        <v>2.2701870837562487E-5</v>
      </c>
      <c r="BK62" s="2">
        <f t="shared" si="9"/>
        <v>5.1496533414678689E-6</v>
      </c>
      <c r="BL62" s="2">
        <f t="shared" si="10"/>
        <v>0.471143619612165</v>
      </c>
      <c r="BM62" s="2">
        <f t="shared" si="11"/>
        <v>0.23416848813459548</v>
      </c>
      <c r="BN62" s="2">
        <f t="shared" si="12"/>
        <v>2.0449784577215472E-2</v>
      </c>
      <c r="BO62" s="2">
        <f t="shared" si="36"/>
        <v>7.1330388715551765</v>
      </c>
      <c r="BP62" s="2">
        <f t="shared" si="37"/>
        <v>1.9557757024552809</v>
      </c>
      <c r="BQ62" s="2">
        <f t="shared" si="38"/>
        <v>0.96669548208199896</v>
      </c>
      <c r="BR62" s="11">
        <f t="shared" si="39"/>
        <v>5.2564421325131699E-2</v>
      </c>
      <c r="BS62" s="17">
        <f>BS61/(1+BR61)</f>
        <v>0.92761526173690867</v>
      </c>
      <c r="BT62" s="17">
        <f>BT61/(1+BR$5)</f>
        <v>0.970873786407767</v>
      </c>
      <c r="BU62" s="12">
        <f>(BU$3*temperature!$I172+BU$4*temperature!$I172^2+BU$5*temperature!$I172^6)*(K62/K$56)^$BW$1</f>
        <v>2.9579664414581237</v>
      </c>
      <c r="BV62" s="12">
        <f>(BV$3*temperature!$I172+BV$4*temperature!$I172^2+BV$5*temperature!$I172^6)*(L62/L$56)^$BW$1</f>
        <v>1.6291513644562359</v>
      </c>
      <c r="BW62" s="12">
        <f>(BW$3*temperature!$I172+BW$4*temperature!$I172^2+BW$5*temperature!$I172^6)*(M62/M$56)^$BW$1</f>
        <v>0.72768396540682345</v>
      </c>
      <c r="BX62" s="12">
        <f>(BX$3*temperature!$M172+BX$4*temperature!$M172^2+BX$5*temperature!$M172^6)*(K62/K$56)^$BW$1</f>
        <v>2.9579667513079908</v>
      </c>
      <c r="BY62" s="12">
        <f>(BY$3*temperature!$M172+BY$4*temperature!$M172^2+BY$5*temperature!$M172^6)*(L62/L$56)^$BW$1</f>
        <v>1.6291514953358639</v>
      </c>
      <c r="BZ62" s="12">
        <f>(BZ$3*temperature!$M172+BZ$4*temperature!$M172^2+BZ$5*temperature!$M172^6)*(M62/M$56)^$BW$1</f>
        <v>0.7276839764095735</v>
      </c>
      <c r="CA62" s="19">
        <f t="shared" si="13"/>
        <v>3.0984986709725604E-7</v>
      </c>
      <c r="CB62" s="19">
        <f t="shared" si="14"/>
        <v>1.3087962802416087E-7</v>
      </c>
      <c r="CC62" s="19">
        <f t="shared" si="15"/>
        <v>1.1002750044397658E-8</v>
      </c>
      <c r="CD62" s="19">
        <f t="shared" si="16"/>
        <v>1.5072058610531786E-4</v>
      </c>
      <c r="CE62" s="19">
        <f t="shared" si="17"/>
        <v>1.3981071592922471E-4</v>
      </c>
      <c r="CF62" s="19"/>
      <c r="CG62" s="19"/>
      <c r="CH62" s="19"/>
    </row>
    <row r="63" spans="1:86" x14ac:dyDescent="0.25">
      <c r="A63" s="2">
        <f t="shared" si="85"/>
        <v>2017</v>
      </c>
      <c r="B63" s="5">
        <f t="shared" si="86"/>
        <v>1103.6259542644214</v>
      </c>
      <c r="C63" s="5">
        <f t="shared" si="87"/>
        <v>2662.7611683011023</v>
      </c>
      <c r="D63" s="5">
        <f t="shared" si="88"/>
        <v>3511.8810410372216</v>
      </c>
      <c r="E63" s="15">
        <f t="shared" si="89"/>
        <v>2.8687533438369124E-3</v>
      </c>
      <c r="F63" s="15">
        <f t="shared" si="90"/>
        <v>5.6516364529930708E-3</v>
      </c>
      <c r="G63" s="15">
        <f t="shared" si="91"/>
        <v>1.1537614777991726E-2</v>
      </c>
      <c r="H63" s="5">
        <f t="shared" si="92"/>
        <v>45402.674720334529</v>
      </c>
      <c r="I63" s="5">
        <f t="shared" si="93"/>
        <v>10701.28311087741</v>
      </c>
      <c r="J63" s="5">
        <f t="shared" si="94"/>
        <v>4132.7444329761947</v>
      </c>
      <c r="K63" s="5">
        <f t="shared" si="95"/>
        <v>41139.549631737231</v>
      </c>
      <c r="L63" s="5">
        <f t="shared" si="96"/>
        <v>4018.8670460839921</v>
      </c>
      <c r="M63" s="5">
        <f t="shared" si="97"/>
        <v>1176.7894141868778</v>
      </c>
      <c r="N63" s="15">
        <f t="shared" si="98"/>
        <v>2.5545532554325678E-2</v>
      </c>
      <c r="O63" s="15">
        <f t="shared" si="99"/>
        <v>3.1624115072582892E-2</v>
      </c>
      <c r="P63" s="15">
        <f t="shared" si="100"/>
        <v>2.88350940979889E-2</v>
      </c>
      <c r="Q63" s="5">
        <f t="shared" si="101"/>
        <v>5921.9406279355544</v>
      </c>
      <c r="R63" s="5">
        <f t="shared" si="102"/>
        <v>5886.376609182098</v>
      </c>
      <c r="S63" s="5">
        <f t="shared" si="103"/>
        <v>2536.0572356919247</v>
      </c>
      <c r="T63" s="5">
        <f t="shared" si="104"/>
        <v>130.43153656503173</v>
      </c>
      <c r="U63" s="5">
        <f t="shared" si="105"/>
        <v>550.06269324833022</v>
      </c>
      <c r="V63" s="5">
        <f t="shared" si="106"/>
        <v>613.64966472547724</v>
      </c>
      <c r="W63" s="15">
        <f t="shared" si="107"/>
        <v>-1.0734613539272964E-2</v>
      </c>
      <c r="X63" s="15">
        <f t="shared" si="108"/>
        <v>-1.217998157191269E-2</v>
      </c>
      <c r="Y63" s="15">
        <f t="shared" si="109"/>
        <v>-9.7425357312937999E-3</v>
      </c>
      <c r="Z63" s="5">
        <f t="shared" si="130"/>
        <v>12960.65542367218</v>
      </c>
      <c r="AA63" s="5">
        <f t="shared" si="131"/>
        <v>16301.002614541101</v>
      </c>
      <c r="AB63" s="5">
        <f t="shared" si="132"/>
        <v>6140.5683231263956</v>
      </c>
      <c r="AC63" s="16">
        <f t="shared" si="113"/>
        <v>2.2500114990438842</v>
      </c>
      <c r="AD63" s="16">
        <f t="shared" si="114"/>
        <v>2.8814196840595518</v>
      </c>
      <c r="AE63" s="16">
        <f t="shared" si="115"/>
        <v>2.5133514928318146</v>
      </c>
      <c r="AF63" s="15">
        <f t="shared" si="116"/>
        <v>-4.0504037456468023E-3</v>
      </c>
      <c r="AG63" s="15">
        <f t="shared" si="117"/>
        <v>2.9673830763510267E-4</v>
      </c>
      <c r="AH63" s="15">
        <f t="shared" si="118"/>
        <v>9.7937136394747881E-3</v>
      </c>
      <c r="AI63" s="1">
        <f t="shared" si="76"/>
        <v>68420.269567880649</v>
      </c>
      <c r="AJ63" s="1">
        <f t="shared" si="77"/>
        <v>15104.888166724491</v>
      </c>
      <c r="AK63" s="1">
        <f t="shared" si="78"/>
        <v>5683.8183426518162</v>
      </c>
      <c r="AL63" s="14">
        <f t="shared" si="119"/>
        <v>17.50376619900813</v>
      </c>
      <c r="AM63" s="14">
        <f t="shared" si="120"/>
        <v>2.7947179305225651</v>
      </c>
      <c r="AN63" s="14">
        <f t="shared" si="121"/>
        <v>1.061040708192923</v>
      </c>
      <c r="AO63" s="11">
        <f t="shared" si="122"/>
        <v>1.9220232276483246E-2</v>
      </c>
      <c r="AP63" s="11">
        <f t="shared" si="123"/>
        <v>2.4212423398739087E-2</v>
      </c>
      <c r="AQ63" s="11">
        <f t="shared" si="124"/>
        <v>2.1963723007890137E-2</v>
      </c>
      <c r="AR63" s="1">
        <f t="shared" si="133"/>
        <v>45402.674720334529</v>
      </c>
      <c r="AS63" s="1">
        <f t="shared" si="128"/>
        <v>10701.28311087741</v>
      </c>
      <c r="AT63" s="1">
        <f t="shared" si="129"/>
        <v>4132.7444329761947</v>
      </c>
      <c r="AU63" s="1">
        <f t="shared" si="82"/>
        <v>9080.534944066907</v>
      </c>
      <c r="AV63" s="1">
        <f t="shared" si="83"/>
        <v>2140.2566221754819</v>
      </c>
      <c r="AW63" s="1">
        <f t="shared" si="84"/>
        <v>826.54888659523897</v>
      </c>
      <c r="AX63" s="1">
        <f t="shared" si="30"/>
        <v>32911.639705389789</v>
      </c>
      <c r="AY63" s="1">
        <f t="shared" si="5"/>
        <v>3215.0936368671933</v>
      </c>
      <c r="AZ63" s="1">
        <f t="shared" si="6"/>
        <v>941.43153134950228</v>
      </c>
      <c r="BA63" s="1">
        <f t="shared" si="31"/>
        <v>11479.455490477503</v>
      </c>
      <c r="BB63" s="1">
        <f t="shared" si="32"/>
        <v>21503.425408119303</v>
      </c>
      <c r="BC63" s="1">
        <f t="shared" si="33"/>
        <v>24047.259938460811</v>
      </c>
      <c r="BD63" s="1">
        <f t="shared" si="34"/>
        <v>53756.377450332373</v>
      </c>
      <c r="BE63" s="2">
        <f t="shared" si="134"/>
        <v>1.0330835862476632E-2</v>
      </c>
      <c r="BF63" s="2">
        <f t="shared" si="134"/>
        <v>1.5067140019778965E-2</v>
      </c>
      <c r="BG63" s="2">
        <f t="shared" si="134"/>
        <v>7.1761085146950423E-3</v>
      </c>
      <c r="BH63" s="2">
        <f t="shared" si="7"/>
        <v>1.1964481358137217E-2</v>
      </c>
      <c r="BI63" s="2">
        <f t="shared" si="35"/>
        <v>1.067261696174333E-5</v>
      </c>
      <c r="BJ63" s="2">
        <f t="shared" si="8"/>
        <v>2.2701870837562487E-5</v>
      </c>
      <c r="BK63" s="2">
        <f t="shared" si="9"/>
        <v>5.1496533414678689E-6</v>
      </c>
      <c r="BL63" s="2">
        <f t="shared" si="10"/>
        <v>0.48456535632875741</v>
      </c>
      <c r="BM63" s="2">
        <f t="shared" si="11"/>
        <v>0.24293914697932784</v>
      </c>
      <c r="BN63" s="2">
        <f t="shared" si="12"/>
        <v>2.1282201178708594E-2</v>
      </c>
      <c r="BO63" s="2">
        <f t="shared" si="36"/>
        <v>7.238022536985194</v>
      </c>
      <c r="BP63" s="2">
        <f t="shared" si="37"/>
        <v>1.9782553850896967</v>
      </c>
      <c r="BQ63" s="2">
        <f t="shared" si="38"/>
        <v>0.96593738409670526</v>
      </c>
      <c r="BR63" s="11">
        <f t="shared" si="39"/>
        <v>5.2660483516845574E-2</v>
      </c>
      <c r="BS63" s="17">
        <f t="shared" ref="BS63:BS126" si="135">BS62/(1+BR62)</f>
        <v>0.88129072477015935</v>
      </c>
      <c r="BT63" s="17">
        <f t="shared" ref="BT63:BT126" si="136">BT62/(1+BR$5)</f>
        <v>0.94259590913375435</v>
      </c>
      <c r="BU63" s="12">
        <f>(BU$3*temperature!$I173+BU$4*temperature!$I173^2+BU$5*temperature!$I173^6)*(K63/K$56)^$BW$1</f>
        <v>2.9776484564838626</v>
      </c>
      <c r="BV63" s="12">
        <f>(BV$3*temperature!$I173+BV$4*temperature!$I173^2+BV$5*temperature!$I173^6)*(L63/L$56)^$BW$1</f>
        <v>1.6324733009633245</v>
      </c>
      <c r="BW63" s="12">
        <f>(BW$3*temperature!$I173+BW$4*temperature!$I173^2+BW$5*temperature!$I173^6)*(M63/M$56)^$BW$1</f>
        <v>0.72357590364432967</v>
      </c>
      <c r="BX63" s="12">
        <f>(BX$3*temperature!$M173+BX$4*temperature!$M173^2+BX$5*temperature!$M173^6)*(K63/K$56)^$BW$1</f>
        <v>2.9776490236102013</v>
      </c>
      <c r="BY63" s="12">
        <f>(BY$3*temperature!$M173+BY$4*temperature!$M173^2+BY$5*temperature!$M173^6)*(L63/L$56)^$BW$1</f>
        <v>1.6324735344172814</v>
      </c>
      <c r="BZ63" s="12">
        <f>(BZ$3*temperature!$M173+BZ$4*temperature!$M173^2+BZ$5*temperature!$M173^6)*(M63/M$56)^$BW$1</f>
        <v>0.72357591434029311</v>
      </c>
      <c r="CA63" s="19">
        <f t="shared" si="13"/>
        <v>5.6712633877964436E-7</v>
      </c>
      <c r="CB63" s="19">
        <f t="shared" si="14"/>
        <v>2.3345395683271875E-7</v>
      </c>
      <c r="CC63" s="19">
        <f t="shared" si="15"/>
        <v>1.0695963448270618E-8</v>
      </c>
      <c r="CD63" s="19">
        <f t="shared" si="16"/>
        <v>2.829151325376407E-4</v>
      </c>
      <c r="CE63" s="19">
        <f t="shared" si="17"/>
        <v>2.4933048220254306E-4</v>
      </c>
      <c r="CF63" s="19"/>
      <c r="CG63" s="19"/>
      <c r="CH63" s="19"/>
    </row>
    <row r="64" spans="1:86" x14ac:dyDescent="0.25">
      <c r="A64" s="2">
        <f t="shared" si="85"/>
        <v>2018</v>
      </c>
      <c r="B64" s="5">
        <f t="shared" si="86"/>
        <v>1106.6336833787307</v>
      </c>
      <c r="C64" s="5">
        <f t="shared" si="87"/>
        <v>2677.0576784812679</v>
      </c>
      <c r="D64" s="5">
        <f t="shared" si="88"/>
        <v>3550.3738351049601</v>
      </c>
      <c r="E64" s="15">
        <f t="shared" si="89"/>
        <v>2.7253156766450667E-3</v>
      </c>
      <c r="F64" s="15">
        <f t="shared" si="90"/>
        <v>5.3690546303434171E-3</v>
      </c>
      <c r="G64" s="15">
        <f t="shared" si="91"/>
        <v>1.0960734039092139E-2</v>
      </c>
      <c r="H64" s="5">
        <f t="shared" si="92"/>
        <v>46675.87144146143</v>
      </c>
      <c r="I64" s="5">
        <f t="shared" si="93"/>
        <v>11095.47164178053</v>
      </c>
      <c r="J64" s="5">
        <f t="shared" si="94"/>
        <v>4297.4286795562048</v>
      </c>
      <c r="K64" s="5">
        <f t="shared" si="95"/>
        <v>42178.249354341431</v>
      </c>
      <c r="L64" s="5">
        <f t="shared" si="96"/>
        <v>4144.6516938981858</v>
      </c>
      <c r="M64" s="5">
        <f t="shared" si="97"/>
        <v>1210.4158263742836</v>
      </c>
      <c r="N64" s="15">
        <f t="shared" si="98"/>
        <v>2.524820353898316E-2</v>
      </c>
      <c r="O64" s="15">
        <f t="shared" si="99"/>
        <v>3.1298534231620989E-2</v>
      </c>
      <c r="P64" s="15">
        <f t="shared" si="100"/>
        <v>2.8574706554987506E-2</v>
      </c>
      <c r="Q64" s="5">
        <f t="shared" si="101"/>
        <v>6022.653244930586</v>
      </c>
      <c r="R64" s="5">
        <f t="shared" si="102"/>
        <v>6028.8680895364614</v>
      </c>
      <c r="S64" s="5">
        <f t="shared" si="103"/>
        <v>2611.4234747644582</v>
      </c>
      <c r="T64" s="5">
        <f t="shared" si="104"/>
        <v>129.03140442667257</v>
      </c>
      <c r="U64" s="5">
        <f t="shared" si="105"/>
        <v>543.36293978116885</v>
      </c>
      <c r="V64" s="5">
        <f t="shared" si="106"/>
        <v>607.67116094039284</v>
      </c>
      <c r="W64" s="15">
        <f t="shared" si="107"/>
        <v>-1.0734613539272964E-2</v>
      </c>
      <c r="X64" s="15">
        <f t="shared" si="108"/>
        <v>-1.217998157191269E-2</v>
      </c>
      <c r="Y64" s="15">
        <f t="shared" si="109"/>
        <v>-9.7425357312937999E-3</v>
      </c>
      <c r="Z64" s="5">
        <f t="shared" si="130"/>
        <v>13133.370172573565</v>
      </c>
      <c r="AA64" s="5">
        <f t="shared" si="131"/>
        <v>16710.523019349355</v>
      </c>
      <c r="AB64" s="5">
        <f t="shared" si="132"/>
        <v>6390.2398930377276</v>
      </c>
      <c r="AC64" s="16">
        <f t="shared" si="113"/>
        <v>2.2408980440404083</v>
      </c>
      <c r="AD64" s="16">
        <f t="shared" si="114"/>
        <v>2.8822747116601861</v>
      </c>
      <c r="AE64" s="16">
        <f t="shared" si="115"/>
        <v>2.5379665376279559</v>
      </c>
      <c r="AF64" s="15">
        <f t="shared" si="116"/>
        <v>-4.0504037456468023E-3</v>
      </c>
      <c r="AG64" s="15">
        <f t="shared" si="117"/>
        <v>2.9673830763510267E-4</v>
      </c>
      <c r="AH64" s="15">
        <f t="shared" si="118"/>
        <v>9.7937136394747881E-3</v>
      </c>
      <c r="AI64" s="1">
        <f t="shared" si="76"/>
        <v>70658.777555159497</v>
      </c>
      <c r="AJ64" s="1">
        <f t="shared" si="77"/>
        <v>15734.655972227525</v>
      </c>
      <c r="AK64" s="1">
        <f t="shared" si="78"/>
        <v>5941.9853949818744</v>
      </c>
      <c r="AL64" s="14">
        <f t="shared" si="119"/>
        <v>17.83682838654574</v>
      </c>
      <c r="AM64" s="14">
        <f t="shared" si="120"/>
        <v>2.8617081553982868</v>
      </c>
      <c r="AN64" s="14">
        <f t="shared" si="121"/>
        <v>1.0841120683656196</v>
      </c>
      <c r="AO64" s="11">
        <f t="shared" si="122"/>
        <v>1.9028029953718415E-2</v>
      </c>
      <c r="AP64" s="11">
        <f t="shared" si="123"/>
        <v>2.3970299164751695E-2</v>
      </c>
      <c r="AQ64" s="11">
        <f t="shared" si="124"/>
        <v>2.1744085777811235E-2</v>
      </c>
      <c r="AR64" s="1">
        <f t="shared" si="133"/>
        <v>46675.87144146143</v>
      </c>
      <c r="AS64" s="1">
        <f t="shared" si="128"/>
        <v>11095.47164178053</v>
      </c>
      <c r="AT64" s="1">
        <f t="shared" si="129"/>
        <v>4297.4286795562048</v>
      </c>
      <c r="AU64" s="1">
        <f t="shared" si="82"/>
        <v>9335.1742882922863</v>
      </c>
      <c r="AV64" s="1">
        <f t="shared" si="83"/>
        <v>2219.094328356106</v>
      </c>
      <c r="AW64" s="1">
        <f t="shared" si="84"/>
        <v>859.48573591124102</v>
      </c>
      <c r="AX64" s="1">
        <f t="shared" si="30"/>
        <v>33742.599483473146</v>
      </c>
      <c r="AY64" s="1">
        <f t="shared" si="5"/>
        <v>3315.7213551185482</v>
      </c>
      <c r="AZ64" s="1">
        <f t="shared" si="6"/>
        <v>968.33266109942679</v>
      </c>
      <c r="BA64" s="1">
        <f t="shared" si="31"/>
        <v>11538.334245987446</v>
      </c>
      <c r="BB64" s="1">
        <f t="shared" si="32"/>
        <v>21701.381967720637</v>
      </c>
      <c r="BC64" s="1">
        <f t="shared" si="33"/>
        <v>24410.864018279102</v>
      </c>
      <c r="BD64" s="1">
        <f t="shared" si="34"/>
        <v>52758.447656173208</v>
      </c>
      <c r="BE64" s="2">
        <f t="shared" si="134"/>
        <v>1.0330835862476632E-2</v>
      </c>
      <c r="BF64" s="2">
        <f t="shared" si="134"/>
        <v>1.5067140019778965E-2</v>
      </c>
      <c r="BG64" s="2">
        <f t="shared" si="134"/>
        <v>7.1761085146950423E-3</v>
      </c>
      <c r="BH64" s="2">
        <f t="shared" si="7"/>
        <v>1.1958766492401726E-2</v>
      </c>
      <c r="BI64" s="2">
        <f t="shared" si="35"/>
        <v>1.067261696174333E-5</v>
      </c>
      <c r="BJ64" s="2">
        <f t="shared" si="8"/>
        <v>2.2701870837562487E-5</v>
      </c>
      <c r="BK64" s="2">
        <f t="shared" si="9"/>
        <v>5.1496533414678689E-6</v>
      </c>
      <c r="BL64" s="2">
        <f t="shared" si="10"/>
        <v>0.49815369725029235</v>
      </c>
      <c r="BM64" s="2">
        <f t="shared" si="11"/>
        <v>0.25188796409353897</v>
      </c>
      <c r="BN64" s="2">
        <f t="shared" si="12"/>
        <v>2.213026795939646E-2</v>
      </c>
      <c r="BO64" s="2">
        <f t="shared" si="36"/>
        <v>7.3431382845932278</v>
      </c>
      <c r="BP64" s="2">
        <f t="shared" si="37"/>
        <v>2.0008592743460794</v>
      </c>
      <c r="BQ64" s="2">
        <f t="shared" si="38"/>
        <v>0.96518487740209435</v>
      </c>
      <c r="BR64" s="11">
        <f t="shared" si="39"/>
        <v>5.257518683398274E-2</v>
      </c>
      <c r="BS64" s="17">
        <f t="shared" si="135"/>
        <v>0.83720319948350774</v>
      </c>
      <c r="BT64" s="17">
        <f t="shared" si="136"/>
        <v>0.9151416593531595</v>
      </c>
      <c r="BU64" s="12">
        <f>(BU$3*temperature!$I174+BU$4*temperature!$I174^2+BU$5*temperature!$I174^6)*(K64/K$56)^$BW$1</f>
        <v>2.9965603605318991</v>
      </c>
      <c r="BV64" s="12">
        <f>(BV$3*temperature!$I174+BV$4*temperature!$I174^2+BV$5*temperature!$I174^6)*(L64/L$56)^$BW$1</f>
        <v>1.6351213780468927</v>
      </c>
      <c r="BW64" s="12">
        <f>(BW$3*temperature!$I174+BW$4*temperature!$I174^2+BW$5*temperature!$I174^6)*(M64/M$56)^$BW$1</f>
        <v>0.71887080225761502</v>
      </c>
      <c r="BX64" s="12">
        <f>(BX$3*temperature!$M174+BX$4*temperature!$M174^2+BX$5*temperature!$M174^6)*(K64/K$56)^$BW$1</f>
        <v>2.9965611415625726</v>
      </c>
      <c r="BY64" s="12">
        <f>(BY$3*temperature!$M174+BY$4*temperature!$M174^2+BY$5*temperature!$M174^6)*(L64/L$56)^$BW$1</f>
        <v>1.6351216905054593</v>
      </c>
      <c r="BZ64" s="12">
        <f>(BZ$3*temperature!$M174+BZ$4*temperature!$M174^2+BZ$5*temperature!$M174^6)*(M64/M$56)^$BW$1</f>
        <v>0.71887080289573502</v>
      </c>
      <c r="CA64" s="19">
        <f t="shared" si="13"/>
        <v>7.8103067346901867E-7</v>
      </c>
      <c r="CB64" s="19">
        <f t="shared" si="14"/>
        <v>3.1245856657591276E-7</v>
      </c>
      <c r="CC64" s="19">
        <f t="shared" si="15"/>
        <v>6.381200012839372E-10</v>
      </c>
      <c r="CD64" s="19">
        <f t="shared" si="16"/>
        <v>3.9924904746546907E-4</v>
      </c>
      <c r="CE64" s="19">
        <f t="shared" si="17"/>
        <v>3.3425257992883358E-4</v>
      </c>
      <c r="CF64" s="19"/>
      <c r="CG64" s="19"/>
      <c r="CH64" s="19"/>
    </row>
    <row r="65" spans="1:86" x14ac:dyDescent="0.25">
      <c r="A65" s="2">
        <f t="shared" si="85"/>
        <v>2019</v>
      </c>
      <c r="B65" s="5">
        <f t="shared" si="86"/>
        <v>1109.4988131980654</v>
      </c>
      <c r="C65" s="5">
        <f t="shared" si="87"/>
        <v>2690.7122839593967</v>
      </c>
      <c r="D65" s="5">
        <f t="shared" si="88"/>
        <v>3587.3428032836</v>
      </c>
      <c r="E65" s="15">
        <f t="shared" si="89"/>
        <v>2.5890498928128132E-3</v>
      </c>
      <c r="F65" s="15">
        <f t="shared" si="90"/>
        <v>5.1006018988262458E-3</v>
      </c>
      <c r="G65" s="15">
        <f t="shared" si="91"/>
        <v>1.0412697337137532E-2</v>
      </c>
      <c r="H65" s="5">
        <f t="shared" si="92"/>
        <v>47964.652843863238</v>
      </c>
      <c r="I65" s="5">
        <f t="shared" si="93"/>
        <v>11497.495071695377</v>
      </c>
      <c r="J65" s="5">
        <f t="shared" si="94"/>
        <v>4465.0977686701708</v>
      </c>
      <c r="K65" s="5">
        <f t="shared" si="95"/>
        <v>43230.918567283486</v>
      </c>
      <c r="L65" s="5">
        <f t="shared" si="96"/>
        <v>4273.0302828129788</v>
      </c>
      <c r="M65" s="5">
        <f t="shared" si="97"/>
        <v>1244.6810950386832</v>
      </c>
      <c r="N65" s="15">
        <f t="shared" si="98"/>
        <v>2.4957631695391891E-2</v>
      </c>
      <c r="O65" s="15">
        <f t="shared" si="99"/>
        <v>3.0974518100952642E-2</v>
      </c>
      <c r="P65" s="15">
        <f t="shared" si="100"/>
        <v>2.8308675347577639E-2</v>
      </c>
      <c r="Q65" s="5">
        <f t="shared" si="101"/>
        <v>6122.5105701817529</v>
      </c>
      <c r="R65" s="5">
        <f t="shared" si="102"/>
        <v>6171.2205684446053</v>
      </c>
      <c r="S65" s="5">
        <f t="shared" si="103"/>
        <v>2686.8766140218272</v>
      </c>
      <c r="T65" s="5">
        <f t="shared" si="104"/>
        <v>127.6463021657226</v>
      </c>
      <c r="U65" s="5">
        <f t="shared" si="105"/>
        <v>536.7447891877739</v>
      </c>
      <c r="V65" s="5">
        <f t="shared" si="106"/>
        <v>601.75090294205427</v>
      </c>
      <c r="W65" s="15">
        <f t="shared" si="107"/>
        <v>-1.0734613539272964E-2</v>
      </c>
      <c r="X65" s="15">
        <f t="shared" si="108"/>
        <v>-1.217998157191269E-2</v>
      </c>
      <c r="Y65" s="15">
        <f t="shared" si="109"/>
        <v>-9.7425357312937999E-3</v>
      </c>
      <c r="Z65" s="5">
        <f t="shared" si="130"/>
        <v>13302.625216313607</v>
      </c>
      <c r="AA65" s="5">
        <f t="shared" si="131"/>
        <v>17120.113227951326</v>
      </c>
      <c r="AB65" s="5">
        <f t="shared" si="132"/>
        <v>6644.588310016472</v>
      </c>
      <c r="AC65" s="16">
        <f t="shared" si="113"/>
        <v>2.2318215022092143</v>
      </c>
      <c r="AD65" s="16">
        <f t="shared" si="114"/>
        <v>2.8831299929802636</v>
      </c>
      <c r="AE65" s="16">
        <f t="shared" si="115"/>
        <v>2.5628226551240534</v>
      </c>
      <c r="AF65" s="15">
        <f t="shared" si="116"/>
        <v>-4.0504037456468023E-3</v>
      </c>
      <c r="AG65" s="15">
        <f t="shared" si="117"/>
        <v>2.9673830763510267E-4</v>
      </c>
      <c r="AH65" s="15">
        <f t="shared" si="118"/>
        <v>9.7937136394747881E-3</v>
      </c>
      <c r="AI65" s="1">
        <f t="shared" si="76"/>
        <v>72928.074087935835</v>
      </c>
      <c r="AJ65" s="1">
        <f t="shared" si="77"/>
        <v>16380.28470336088</v>
      </c>
      <c r="AK65" s="1">
        <f t="shared" si="78"/>
        <v>6207.272591394928</v>
      </c>
      <c r="AL65" s="14">
        <f t="shared" si="119"/>
        <v>18.17283409431608</v>
      </c>
      <c r="AM65" s="14">
        <f t="shared" si="120"/>
        <v>2.9296181959993226</v>
      </c>
      <c r="AN65" s="14">
        <f t="shared" si="121"/>
        <v>1.1074493639148488</v>
      </c>
      <c r="AO65" s="11">
        <f t="shared" si="122"/>
        <v>1.8837749654181231E-2</v>
      </c>
      <c r="AP65" s="11">
        <f t="shared" si="123"/>
        <v>2.373059617310418E-2</v>
      </c>
      <c r="AQ65" s="11">
        <f t="shared" si="124"/>
        <v>2.1526644920033124E-2</v>
      </c>
      <c r="AR65" s="1">
        <f t="shared" si="133"/>
        <v>47964.652843863238</v>
      </c>
      <c r="AS65" s="1">
        <f t="shared" si="128"/>
        <v>11497.495071695377</v>
      </c>
      <c r="AT65" s="1">
        <f t="shared" si="129"/>
        <v>4465.0977686701708</v>
      </c>
      <c r="AU65" s="1">
        <f t="shared" si="82"/>
        <v>9592.9305687726483</v>
      </c>
      <c r="AV65" s="1">
        <f t="shared" si="83"/>
        <v>2299.4990143390755</v>
      </c>
      <c r="AW65" s="1">
        <f t="shared" si="84"/>
        <v>893.01955373403416</v>
      </c>
      <c r="AX65" s="1">
        <f t="shared" si="30"/>
        <v>34584.734853826798</v>
      </c>
      <c r="AY65" s="1">
        <f t="shared" si="5"/>
        <v>3418.4242262503831</v>
      </c>
      <c r="AZ65" s="1">
        <f t="shared" si="6"/>
        <v>995.74487603094656</v>
      </c>
      <c r="BA65" s="1">
        <f t="shared" si="31"/>
        <v>11595.558131388927</v>
      </c>
      <c r="BB65" s="1">
        <f t="shared" si="32"/>
        <v>21894.150881107391</v>
      </c>
      <c r="BC65" s="1">
        <f t="shared" si="33"/>
        <v>24765.189029773228</v>
      </c>
      <c r="BD65" s="1">
        <f t="shared" si="34"/>
        <v>51758.722388205504</v>
      </c>
      <c r="BE65" s="2">
        <f t="shared" si="134"/>
        <v>1.0330835862476632E-2</v>
      </c>
      <c r="BF65" s="2">
        <f t="shared" si="134"/>
        <v>1.5067140019778965E-2</v>
      </c>
      <c r="BG65" s="2">
        <f t="shared" si="134"/>
        <v>7.1761085146950423E-3</v>
      </c>
      <c r="BH65" s="2">
        <f t="shared" si="7"/>
        <v>1.1952862705610906E-2</v>
      </c>
      <c r="BI65" s="2">
        <f t="shared" si="35"/>
        <v>1.067261696174333E-5</v>
      </c>
      <c r="BJ65" s="2">
        <f t="shared" si="8"/>
        <v>2.2701870837562487E-5</v>
      </c>
      <c r="BK65" s="2">
        <f t="shared" si="9"/>
        <v>5.1496533414678689E-6</v>
      </c>
      <c r="BL65" s="2">
        <f t="shared" si="10"/>
        <v>0.51190836750554525</v>
      </c>
      <c r="BM65" s="2">
        <f t="shared" si="11"/>
        <v>0.26101464807313968</v>
      </c>
      <c r="BN65" s="2">
        <f t="shared" si="12"/>
        <v>2.2993705644413071E-2</v>
      </c>
      <c r="BO65" s="2">
        <f t="shared" si="36"/>
        <v>7.4498822250957177</v>
      </c>
      <c r="BP65" s="2">
        <f t="shared" si="37"/>
        <v>2.0237525980741764</v>
      </c>
      <c r="BQ65" s="2">
        <f t="shared" si="38"/>
        <v>0.96445482012475248</v>
      </c>
      <c r="BR65" s="11">
        <f t="shared" si="39"/>
        <v>5.2484999768115354E-2</v>
      </c>
      <c r="BS65" s="17">
        <f t="shared" si="135"/>
        <v>0.79538565031322128</v>
      </c>
      <c r="BT65" s="17">
        <f t="shared" si="136"/>
        <v>0.88848704791568878</v>
      </c>
      <c r="BU65" s="12">
        <f>(BU$3*temperature!$I175+BU$4*temperature!$I175^2+BU$5*temperature!$I175^6)*(K65/K$56)^$BW$1</f>
        <v>3.0146650098731311</v>
      </c>
      <c r="BV65" s="12">
        <f>(BV$3*temperature!$I175+BV$4*temperature!$I175^2+BV$5*temperature!$I175^6)*(L65/L$56)^$BW$1</f>
        <v>1.6370718846022383</v>
      </c>
      <c r="BW65" s="12">
        <f>(BW$3*temperature!$I175+BW$4*temperature!$I175^2+BW$5*temperature!$I175^6)*(M65/M$56)^$BW$1</f>
        <v>0.71354935388981444</v>
      </c>
      <c r="BX65" s="12">
        <f>(BX$3*temperature!$M175+BX$4*temperature!$M175^2+BX$5*temperature!$M175^6)*(K65/K$56)^$BW$1</f>
        <v>3.0146659677570602</v>
      </c>
      <c r="BY65" s="12">
        <f>(BY$3*temperature!$M175+BY$4*temperature!$M175^2+BY$5*temperature!$M175^6)*(L65/L$56)^$BW$1</f>
        <v>1.637072255814795</v>
      </c>
      <c r="BZ65" s="12">
        <f>(BZ$3*temperature!$M175+BZ$4*temperature!$M175^2+BZ$5*temperature!$M175^6)*(M65/M$56)^$BW$1</f>
        <v>0.71354933587970504</v>
      </c>
      <c r="CA65" s="19">
        <f t="shared" si="13"/>
        <v>9.5788392906470676E-7</v>
      </c>
      <c r="CB65" s="19">
        <f t="shared" si="14"/>
        <v>3.7121255669347875E-7</v>
      </c>
      <c r="CC65" s="19">
        <f t="shared" si="15"/>
        <v>-1.8010109403832075E-8</v>
      </c>
      <c r="CD65" s="19">
        <f t="shared" si="16"/>
        <v>5.0132167764126536E-4</v>
      </c>
      <c r="CE65" s="19">
        <f t="shared" si="17"/>
        <v>3.9874406858681291E-4</v>
      </c>
      <c r="CF65" s="19"/>
      <c r="CG65" s="19"/>
      <c r="CH65" s="19"/>
    </row>
    <row r="66" spans="1:86" x14ac:dyDescent="0.25">
      <c r="A66" s="2">
        <f t="shared" si="85"/>
        <v>2020</v>
      </c>
      <c r="B66" s="5">
        <f t="shared" si="86"/>
        <v>1112.2277335922824</v>
      </c>
      <c r="C66" s="5">
        <f t="shared" si="87"/>
        <v>2703.7503235349172</v>
      </c>
      <c r="D66" s="5">
        <f t="shared" si="88"/>
        <v>3622.8290223959934</v>
      </c>
      <c r="E66" s="15">
        <f t="shared" si="89"/>
        <v>2.4595973981721723E-3</v>
      </c>
      <c r="F66" s="15">
        <f t="shared" si="90"/>
        <v>4.8455718038849334E-3</v>
      </c>
      <c r="G66" s="15">
        <f t="shared" si="91"/>
        <v>9.8920624702806548E-3</v>
      </c>
      <c r="H66" s="5">
        <f t="shared" si="92"/>
        <v>49268.920382003591</v>
      </c>
      <c r="I66" s="5">
        <f t="shared" si="93"/>
        <v>11907.335780629155</v>
      </c>
      <c r="J66" s="5">
        <f t="shared" si="94"/>
        <v>4635.6983556207424</v>
      </c>
      <c r="K66" s="5">
        <f t="shared" si="95"/>
        <v>44297.511106717706</v>
      </c>
      <c r="L66" s="5">
        <f t="shared" si="96"/>
        <v>4404.007158864194</v>
      </c>
      <c r="M66" s="5">
        <f t="shared" si="97"/>
        <v>1279.5796674265564</v>
      </c>
      <c r="N66" s="15">
        <f t="shared" si="98"/>
        <v>2.4671984190532514E-2</v>
      </c>
      <c r="O66" s="15">
        <f t="shared" si="99"/>
        <v>3.0651988725198587E-2</v>
      </c>
      <c r="P66" s="15">
        <f t="shared" si="100"/>
        <v>2.8038163773017377E-2</v>
      </c>
      <c r="Q66" s="5">
        <f t="shared" si="101"/>
        <v>6221.4855622339619</v>
      </c>
      <c r="R66" s="5">
        <f t="shared" si="102"/>
        <v>6313.3557298610849</v>
      </c>
      <c r="S66" s="5">
        <f t="shared" si="103"/>
        <v>2762.3585203107914</v>
      </c>
      <c r="T66" s="5">
        <f t="shared" si="104"/>
        <v>126.2760684422563</v>
      </c>
      <c r="U66" s="5">
        <f t="shared" si="105"/>
        <v>530.20724754664661</v>
      </c>
      <c r="V66" s="5">
        <f t="shared" si="106"/>
        <v>595.88832326880299</v>
      </c>
      <c r="W66" s="15">
        <f t="shared" si="107"/>
        <v>-1.0734613539272964E-2</v>
      </c>
      <c r="X66" s="15">
        <f t="shared" si="108"/>
        <v>-1.217998157191269E-2</v>
      </c>
      <c r="Y66" s="15">
        <f t="shared" si="109"/>
        <v>-9.7425357312937999E-3</v>
      </c>
      <c r="Z66" s="5">
        <f t="shared" si="130"/>
        <v>13468.412207842934</v>
      </c>
      <c r="AA66" s="5">
        <f t="shared" si="131"/>
        <v>17529.550209269928</v>
      </c>
      <c r="AB66" s="5">
        <f t="shared" si="132"/>
        <v>6903.5291036593781</v>
      </c>
      <c r="AC66" s="16">
        <f t="shared" si="113"/>
        <v>2.2227817240370511</v>
      </c>
      <c r="AD66" s="16">
        <f t="shared" si="114"/>
        <v>2.8839855280950726</v>
      </c>
      <c r="AE66" s="16">
        <f t="shared" si="115"/>
        <v>2.587922206317097</v>
      </c>
      <c r="AF66" s="15">
        <f t="shared" si="116"/>
        <v>-4.0504037456468023E-3</v>
      </c>
      <c r="AG66" s="15">
        <f t="shared" si="117"/>
        <v>2.9673830763510267E-4</v>
      </c>
      <c r="AH66" s="15">
        <f t="shared" si="118"/>
        <v>9.7937136394747881E-3</v>
      </c>
      <c r="AI66" s="1">
        <f t="shared" si="76"/>
        <v>75228.197247914897</v>
      </c>
      <c r="AJ66" s="1">
        <f t="shared" si="77"/>
        <v>17041.755247363868</v>
      </c>
      <c r="AK66" s="1">
        <f t="shared" si="78"/>
        <v>6479.5648859894691</v>
      </c>
      <c r="AL66" s="14">
        <f t="shared" si="119"/>
        <v>18.511746040500022</v>
      </c>
      <c r="AM66" s="14">
        <f t="shared" si="120"/>
        <v>2.9984445664864543</v>
      </c>
      <c r="AN66" s="14">
        <f t="shared" si="121"/>
        <v>1.1310506364465212</v>
      </c>
      <c r="AO66" s="11">
        <f t="shared" si="122"/>
        <v>1.864937215763942E-2</v>
      </c>
      <c r="AP66" s="11">
        <f t="shared" si="123"/>
        <v>2.3493290211373138E-2</v>
      </c>
      <c r="AQ66" s="11">
        <f t="shared" si="124"/>
        <v>2.1311378470832792E-2</v>
      </c>
      <c r="AR66" s="1">
        <f t="shared" si="133"/>
        <v>49268.920382003591</v>
      </c>
      <c r="AS66" s="1">
        <f t="shared" si="128"/>
        <v>11907.335780629155</v>
      </c>
      <c r="AT66" s="1">
        <f t="shared" si="129"/>
        <v>4635.6983556207424</v>
      </c>
      <c r="AU66" s="1">
        <f t="shared" si="82"/>
        <v>9853.7840764007196</v>
      </c>
      <c r="AV66" s="1">
        <f t="shared" si="83"/>
        <v>2381.467156125831</v>
      </c>
      <c r="AW66" s="1">
        <f t="shared" si="84"/>
        <v>927.13967112414855</v>
      </c>
      <c r="AX66" s="1">
        <f t="shared" si="30"/>
        <v>35438.008885374162</v>
      </c>
      <c r="AY66" s="1">
        <f t="shared" si="5"/>
        <v>3523.2057270913551</v>
      </c>
      <c r="AZ66" s="1">
        <f t="shared" si="6"/>
        <v>1023.6637339412454</v>
      </c>
      <c r="BA66" s="1">
        <f t="shared" si="31"/>
        <v>11651.186357543798</v>
      </c>
      <c r="BB66" s="1">
        <f t="shared" si="32"/>
        <v>22081.871111568304</v>
      </c>
      <c r="BC66" s="1">
        <f t="shared" si="33"/>
        <v>25110.347347798426</v>
      </c>
      <c r="BD66" s="1">
        <f t="shared" si="34"/>
        <v>50758.837898140438</v>
      </c>
      <c r="BE66" s="2">
        <f t="shared" ref="BE66:BE70" si="137">BE65</f>
        <v>1.0330835862476632E-2</v>
      </c>
      <c r="BF66" s="2">
        <f t="shared" ref="BF66:BF70" si="138">BF65</f>
        <v>1.5067140019778965E-2</v>
      </c>
      <c r="BG66" s="2">
        <f t="shared" ref="BG66:BG70" si="139">BG65</f>
        <v>7.1761085146950423E-3</v>
      </c>
      <c r="BH66" s="2">
        <f t="shared" si="7"/>
        <v>1.1946775684758246E-2</v>
      </c>
      <c r="BI66" s="2">
        <f t="shared" si="35"/>
        <v>1.067261696174333E-5</v>
      </c>
      <c r="BJ66" s="2">
        <f t="shared" si="8"/>
        <v>2.2701870837562487E-5</v>
      </c>
      <c r="BK66" s="2">
        <f t="shared" si="9"/>
        <v>5.1496533414678689E-6</v>
      </c>
      <c r="BL66" s="2">
        <f t="shared" si="10"/>
        <v>0.52582831535575314</v>
      </c>
      <c r="BM66" s="2">
        <f t="shared" si="11"/>
        <v>0.27031879891132937</v>
      </c>
      <c r="BN66" s="2">
        <f t="shared" si="12"/>
        <v>2.3872239527059462E-2</v>
      </c>
      <c r="BO66" s="2">
        <f t="shared" si="36"/>
        <v>7.5582648011250164</v>
      </c>
      <c r="BP66" s="2">
        <f t="shared" si="37"/>
        <v>2.046937808756653</v>
      </c>
      <c r="BQ66" s="2">
        <f t="shared" si="38"/>
        <v>0.96374691673840407</v>
      </c>
      <c r="BR66" s="11">
        <f t="shared" si="39"/>
        <v>5.2388986675396571E-2</v>
      </c>
      <c r="BS66" s="17">
        <f t="shared" si="135"/>
        <v>0.75572160219714435</v>
      </c>
      <c r="BT66" s="17">
        <f t="shared" si="136"/>
        <v>0.86260878438416388</v>
      </c>
      <c r="BU66" s="12">
        <f>(BU$3*temperature!$I176+BU$4*temperature!$I176^2+BU$5*temperature!$I176^6)*(K66/K$56)^$BW$1</f>
        <v>3.0319236583951903</v>
      </c>
      <c r="BV66" s="12">
        <f>(BV$3*temperature!$I176+BV$4*temperature!$I176^2+BV$5*temperature!$I176^6)*(L66/L$56)^$BW$1</f>
        <v>1.6382996303587067</v>
      </c>
      <c r="BW66" s="12">
        <f>(BW$3*temperature!$I176+BW$4*temperature!$I176^2+BW$5*temperature!$I176^6)*(M66/M$56)^$BW$1</f>
        <v>0.70759131006983023</v>
      </c>
      <c r="BX66" s="12">
        <f>(BX$3*temperature!$M176+BX$4*temperature!$M176^2+BX$5*temperature!$M176^6)*(K66/K$56)^$BW$1</f>
        <v>3.0319247606557189</v>
      </c>
      <c r="BY66" s="12">
        <f>(BY$3*temperature!$M176+BY$4*temperature!$M176^2+BY$5*temperature!$M176^6)*(L66/L$56)^$BW$1</f>
        <v>1.6383000425357022</v>
      </c>
      <c r="BZ66" s="12">
        <f>(BZ$3*temperature!$M176+BZ$4*temperature!$M176^2+BZ$5*temperature!$M176^6)*(M66/M$56)^$BW$1</f>
        <v>0.70759126574431941</v>
      </c>
      <c r="CA66" s="19">
        <f t="shared" si="13"/>
        <v>1.102260528629273E-6</v>
      </c>
      <c r="CB66" s="19">
        <f t="shared" si="14"/>
        <v>4.1217699542350772E-7</v>
      </c>
      <c r="CC66" s="19">
        <f t="shared" si="15"/>
        <v>-4.4325510817344593E-8</v>
      </c>
      <c r="CD66" s="19">
        <f t="shared" si="16"/>
        <v>5.9009636413211381E-4</v>
      </c>
      <c r="CE66" s="19">
        <f t="shared" si="17"/>
        <v>4.4594856975263054E-4</v>
      </c>
      <c r="CF66" s="19"/>
      <c r="CG66" s="19"/>
      <c r="CH66" s="19"/>
    </row>
    <row r="67" spans="1:86" x14ac:dyDescent="0.25">
      <c r="A67" s="2">
        <f t="shared" si="85"/>
        <v>2021</v>
      </c>
      <c r="B67" s="5">
        <f t="shared" si="86"/>
        <v>1114.8265844100149</v>
      </c>
      <c r="C67" s="5">
        <f t="shared" si="87"/>
        <v>2716.19647905076</v>
      </c>
      <c r="D67" s="5">
        <f t="shared" si="88"/>
        <v>3656.8744108542464</v>
      </c>
      <c r="E67" s="15">
        <f t="shared" si="89"/>
        <v>2.3366175282635636E-3</v>
      </c>
      <c r="F67" s="15">
        <f t="shared" si="90"/>
        <v>4.6032932136906863E-3</v>
      </c>
      <c r="G67" s="15">
        <f t="shared" si="91"/>
        <v>9.397459346766621E-3</v>
      </c>
      <c r="H67" s="5">
        <f t="shared" si="92"/>
        <v>50588.566341260826</v>
      </c>
      <c r="I67" s="5">
        <f t="shared" si="93"/>
        <v>12324.97457249909</v>
      </c>
      <c r="J67" s="5">
        <f t="shared" si="94"/>
        <v>4809.1781215300261</v>
      </c>
      <c r="K67" s="5">
        <f t="shared" si="95"/>
        <v>45377.969137714055</v>
      </c>
      <c r="L67" s="5">
        <f t="shared" si="96"/>
        <v>4537.5857996864597</v>
      </c>
      <c r="M67" s="5">
        <f t="shared" si="97"/>
        <v>1315.1061757153977</v>
      </c>
      <c r="N67" s="15">
        <f t="shared" si="98"/>
        <v>2.4390942154592032E-2</v>
      </c>
      <c r="O67" s="15">
        <f t="shared" si="99"/>
        <v>3.0331158875026798E-2</v>
      </c>
      <c r="P67" s="15">
        <f t="shared" si="100"/>
        <v>2.7764201943198286E-2</v>
      </c>
      <c r="Q67" s="5">
        <f t="shared" si="101"/>
        <v>6319.551209736871</v>
      </c>
      <c r="R67" s="5">
        <f t="shared" si="102"/>
        <v>6455.1972121088902</v>
      </c>
      <c r="S67" s="5">
        <f t="shared" si="103"/>
        <v>2837.8135801417311</v>
      </c>
      <c r="T67" s="5">
        <f t="shared" si="104"/>
        <v>124.9205436482699</v>
      </c>
      <c r="U67" s="5">
        <f t="shared" si="105"/>
        <v>523.74933304223396</v>
      </c>
      <c r="V67" s="5">
        <f t="shared" si="106"/>
        <v>590.08285998749591</v>
      </c>
      <c r="W67" s="15">
        <f t="shared" si="107"/>
        <v>-1.0734613539272964E-2</v>
      </c>
      <c r="X67" s="15">
        <f t="shared" si="108"/>
        <v>-1.217998157191269E-2</v>
      </c>
      <c r="Y67" s="15">
        <f t="shared" si="109"/>
        <v>-9.7425357312937999E-3</v>
      </c>
      <c r="Z67" s="5">
        <f t="shared" si="130"/>
        <v>13630.704839855443</v>
      </c>
      <c r="AA67" s="5">
        <f t="shared" si="131"/>
        <v>17938.611193884532</v>
      </c>
      <c r="AB67" s="5">
        <f t="shared" si="132"/>
        <v>7166.9791899210049</v>
      </c>
      <c r="AC67" s="16">
        <f t="shared" si="113"/>
        <v>2.2137785606162561</v>
      </c>
      <c r="AD67" s="16">
        <f t="shared" si="114"/>
        <v>2.8848413170799239</v>
      </c>
      <c r="AE67" s="16">
        <f t="shared" si="115"/>
        <v>2.6132675753270043</v>
      </c>
      <c r="AF67" s="15">
        <f t="shared" si="116"/>
        <v>-4.0504037456468023E-3</v>
      </c>
      <c r="AG67" s="15">
        <f t="shared" si="117"/>
        <v>2.9673830763510267E-4</v>
      </c>
      <c r="AH67" s="15">
        <f t="shared" si="118"/>
        <v>9.7937136394747881E-3</v>
      </c>
      <c r="AI67" s="1">
        <f t="shared" si="76"/>
        <v>77559.161599524115</v>
      </c>
      <c r="AJ67" s="1">
        <f t="shared" si="77"/>
        <v>17719.04687875331</v>
      </c>
      <c r="AK67" s="1">
        <f t="shared" si="78"/>
        <v>6758.7480685146711</v>
      </c>
      <c r="AL67" s="14">
        <f t="shared" si="119"/>
        <v>18.853526157285042</v>
      </c>
      <c r="AM67" s="14">
        <f t="shared" si="120"/>
        <v>3.0681834615858041</v>
      </c>
      <c r="AN67" s="14">
        <f t="shared" si="121"/>
        <v>1.1549138421476792</v>
      </c>
      <c r="AO67" s="11">
        <f t="shared" si="122"/>
        <v>1.8462878436063025E-2</v>
      </c>
      <c r="AP67" s="11">
        <f t="shared" si="123"/>
        <v>2.3258357309259407E-2</v>
      </c>
      <c r="AQ67" s="11">
        <f t="shared" si="124"/>
        <v>2.1098264686124465E-2</v>
      </c>
      <c r="AR67" s="1">
        <f t="shared" si="133"/>
        <v>50588.566341260826</v>
      </c>
      <c r="AS67" s="1">
        <f t="shared" si="128"/>
        <v>12324.97457249909</v>
      </c>
      <c r="AT67" s="1">
        <f t="shared" si="129"/>
        <v>4809.1781215300261</v>
      </c>
      <c r="AU67" s="1">
        <f t="shared" si="82"/>
        <v>10117.713268252166</v>
      </c>
      <c r="AV67" s="1">
        <f t="shared" si="83"/>
        <v>2464.9949144998182</v>
      </c>
      <c r="AW67" s="1">
        <f t="shared" si="84"/>
        <v>961.83562430600523</v>
      </c>
      <c r="AX67" s="1">
        <f t="shared" si="30"/>
        <v>36302.375310171243</v>
      </c>
      <c r="AY67" s="1">
        <f t="shared" si="5"/>
        <v>3630.0686397491686</v>
      </c>
      <c r="AZ67" s="1">
        <f t="shared" si="6"/>
        <v>1052.0849405723184</v>
      </c>
      <c r="BA67" s="1">
        <f t="shared" si="31"/>
        <v>11705.276074827181</v>
      </c>
      <c r="BB67" s="1">
        <f t="shared" si="32"/>
        <v>22264.68110697508</v>
      </c>
      <c r="BC67" s="1">
        <f t="shared" si="33"/>
        <v>25446.467120093683</v>
      </c>
      <c r="BD67" s="1">
        <f t="shared" si="34"/>
        <v>49760.319941273927</v>
      </c>
      <c r="BE67" s="2">
        <f t="shared" si="137"/>
        <v>1.0330835862476632E-2</v>
      </c>
      <c r="BF67" s="2">
        <f t="shared" si="138"/>
        <v>1.5067140019778965E-2</v>
      </c>
      <c r="BG67" s="2">
        <f t="shared" si="139"/>
        <v>7.1761085146950423E-3</v>
      </c>
      <c r="BH67" s="2">
        <f t="shared" si="7"/>
        <v>1.194051105630657E-2</v>
      </c>
      <c r="BI67" s="2">
        <f t="shared" si="35"/>
        <v>1.067261696174333E-5</v>
      </c>
      <c r="BJ67" s="2">
        <f t="shared" si="8"/>
        <v>2.2701870837562487E-5</v>
      </c>
      <c r="BK67" s="2">
        <f t="shared" si="9"/>
        <v>5.1496533414678689E-6</v>
      </c>
      <c r="BL67" s="2">
        <f t="shared" si="10"/>
        <v>0.53991239120401802</v>
      </c>
      <c r="BM67" s="2">
        <f t="shared" si="11"/>
        <v>0.27979998082111629</v>
      </c>
      <c r="BN67" s="2">
        <f t="shared" si="12"/>
        <v>2.4765600183251267E-2</v>
      </c>
      <c r="BO67" s="2">
        <f t="shared" si="36"/>
        <v>7.6683074210727042</v>
      </c>
      <c r="BP67" s="2">
        <f t="shared" si="37"/>
        <v>2.0704180007799828</v>
      </c>
      <c r="BQ67" s="2">
        <f t="shared" si="38"/>
        <v>0.96306081410506006</v>
      </c>
      <c r="BR67" s="11">
        <f t="shared" si="39"/>
        <v>5.2287390532434114E-2</v>
      </c>
      <c r="BS67" s="17">
        <f t="shared" si="135"/>
        <v>0.7181010175567738</v>
      </c>
      <c r="BT67" s="17">
        <f t="shared" si="136"/>
        <v>0.83748425668365423</v>
      </c>
      <c r="BU67" s="12">
        <f>(BU$3*temperature!$I177+BU$4*temperature!$I177^2+BU$5*temperature!$I177^6)*(K67/K$56)^$BW$1</f>
        <v>3.0482951565846763</v>
      </c>
      <c r="BV67" s="12">
        <f>(BV$3*temperature!$I177+BV$4*temperature!$I177^2+BV$5*temperature!$I177^6)*(L67/L$56)^$BW$1</f>
        <v>1.6387780184495422</v>
      </c>
      <c r="BW67" s="12">
        <f>(BW$3*temperature!$I177+BW$4*temperature!$I177^2+BW$5*temperature!$I177^6)*(M67/M$56)^$BW$1</f>
        <v>0.70097561944990172</v>
      </c>
      <c r="BX67" s="12">
        <f>(BX$3*temperature!$M177+BX$4*temperature!$M177^2+BX$5*temperature!$M177^6)*(K67/K$56)^$BW$1</f>
        <v>3.0482963742404832</v>
      </c>
      <c r="BY67" s="12">
        <f>(BY$3*temperature!$M177+BY$4*temperature!$M177^2+BY$5*temperature!$M177^6)*(L67/L$56)^$BW$1</f>
        <v>1.6387784557301586</v>
      </c>
      <c r="BZ67" s="12">
        <f>(BZ$3*temperature!$M177+BZ$4*temperature!$M177^2+BZ$5*temperature!$M177^6)*(M67/M$56)^$BW$1</f>
        <v>0.70097554191699574</v>
      </c>
      <c r="CA67" s="19">
        <f t="shared" si="13"/>
        <v>1.2176558068510701E-6</v>
      </c>
      <c r="CB67" s="19">
        <f t="shared" si="14"/>
        <v>4.372806163832621E-7</v>
      </c>
      <c r="CC67" s="19">
        <f t="shared" si="15"/>
        <v>-7.7532905984334377E-8</v>
      </c>
      <c r="CD67" s="19">
        <f t="shared" si="16"/>
        <v>6.6616064488518774E-4</v>
      </c>
      <c r="CE67" s="19">
        <f t="shared" si="17"/>
        <v>4.7837063694832995E-4</v>
      </c>
      <c r="CF67" s="19"/>
      <c r="CG67" s="19"/>
      <c r="CH67" s="19"/>
    </row>
    <row r="68" spans="1:86" x14ac:dyDescent="0.25">
      <c r="A68" s="2">
        <f t="shared" si="85"/>
        <v>2022</v>
      </c>
      <c r="B68" s="5">
        <f t="shared" si="86"/>
        <v>1117.3012615812161</v>
      </c>
      <c r="C68" s="5">
        <f t="shared" si="87"/>
        <v>2728.0747554288719</v>
      </c>
      <c r="D68" s="5">
        <f t="shared" si="88"/>
        <v>3689.5214730358684</v>
      </c>
      <c r="E68" s="15">
        <f t="shared" si="89"/>
        <v>2.2197866518503854E-3</v>
      </c>
      <c r="F68" s="15">
        <f t="shared" si="90"/>
        <v>4.3731285530061517E-3</v>
      </c>
      <c r="G68" s="15">
        <f t="shared" si="91"/>
        <v>8.9275863794282904E-3</v>
      </c>
      <c r="H68" s="5">
        <f t="shared" si="92"/>
        <v>51923.473394778899</v>
      </c>
      <c r="I68" s="5">
        <f t="shared" si="93"/>
        <v>12750.390560327634</v>
      </c>
      <c r="J68" s="5">
        <f t="shared" si="94"/>
        <v>4985.4857745960699</v>
      </c>
      <c r="K68" s="5">
        <f t="shared" si="95"/>
        <v>46472.223007513901</v>
      </c>
      <c r="L68" s="5">
        <f t="shared" si="96"/>
        <v>4673.7687576025337</v>
      </c>
      <c r="M68" s="5">
        <f t="shared" si="97"/>
        <v>1351.2553893591617</v>
      </c>
      <c r="N68" s="15">
        <f t="shared" si="98"/>
        <v>2.4114209837795553E-2</v>
      </c>
      <c r="O68" s="15">
        <f t="shared" si="99"/>
        <v>3.001220559300144E-2</v>
      </c>
      <c r="P68" s="15">
        <f t="shared" si="100"/>
        <v>2.7487676897341995E-2</v>
      </c>
      <c r="Q68" s="5">
        <f t="shared" si="101"/>
        <v>6416.6805092743753</v>
      </c>
      <c r="R68" s="5">
        <f t="shared" si="102"/>
        <v>6596.6705308991632</v>
      </c>
      <c r="S68" s="5">
        <f t="shared" si="103"/>
        <v>2913.1886284403804</v>
      </c>
      <c r="T68" s="5">
        <f t="shared" si="104"/>
        <v>123.57956988908984</v>
      </c>
      <c r="U68" s="5">
        <f t="shared" si="105"/>
        <v>517.37007581747798</v>
      </c>
      <c r="V68" s="5">
        <f t="shared" si="106"/>
        <v>584.3339566396437</v>
      </c>
      <c r="W68" s="15">
        <f t="shared" si="107"/>
        <v>-1.0734613539272964E-2</v>
      </c>
      <c r="X68" s="15">
        <f t="shared" si="108"/>
        <v>-1.217998157191269E-2</v>
      </c>
      <c r="Y68" s="15">
        <f t="shared" si="109"/>
        <v>-9.7425357312937999E-3</v>
      </c>
      <c r="Z68" s="5">
        <f t="shared" si="130"/>
        <v>13789.477589809067</v>
      </c>
      <c r="AA68" s="5">
        <f t="shared" si="131"/>
        <v>18347.078702822706</v>
      </c>
      <c r="AB68" s="5">
        <f t="shared" si="132"/>
        <v>7434.8570852923649</v>
      </c>
      <c r="AC68" s="16">
        <f t="shared" si="113"/>
        <v>2.2048118636423033</v>
      </c>
      <c r="AD68" s="16">
        <f t="shared" si="114"/>
        <v>2.8856973600101501</v>
      </c>
      <c r="AE68" s="16">
        <f t="shared" si="115"/>
        <v>2.6388611696230817</v>
      </c>
      <c r="AF68" s="15">
        <f t="shared" si="116"/>
        <v>-4.0504037456468023E-3</v>
      </c>
      <c r="AG68" s="15">
        <f t="shared" si="117"/>
        <v>2.9673830763510267E-4</v>
      </c>
      <c r="AH68" s="15">
        <f t="shared" si="118"/>
        <v>9.7937136394747881E-3</v>
      </c>
      <c r="AI68" s="1">
        <f t="shared" si="76"/>
        <v>79920.958707823869</v>
      </c>
      <c r="AJ68" s="1">
        <f t="shared" si="77"/>
        <v>18412.137105377798</v>
      </c>
      <c r="AK68" s="1">
        <f t="shared" si="78"/>
        <v>7044.7088859692094</v>
      </c>
      <c r="AL68" s="14">
        <f t="shared" si="119"/>
        <v>19.198135615202801</v>
      </c>
      <c r="AM68" s="14">
        <f t="shared" si="120"/>
        <v>3.1388307597533278</v>
      </c>
      <c r="AN68" s="14">
        <f t="shared" si="121"/>
        <v>1.1790368532996669</v>
      </c>
      <c r="AO68" s="11">
        <f t="shared" si="122"/>
        <v>1.8278249651702393E-2</v>
      </c>
      <c r="AP68" s="11">
        <f t="shared" si="123"/>
        <v>2.3025773736166811E-2</v>
      </c>
      <c r="AQ68" s="11">
        <f t="shared" si="124"/>
        <v>2.0887282039263221E-2</v>
      </c>
      <c r="AR68" s="1">
        <f t="shared" si="133"/>
        <v>51923.473394778899</v>
      </c>
      <c r="AS68" s="1">
        <f t="shared" si="128"/>
        <v>12750.390560327634</v>
      </c>
      <c r="AT68" s="1">
        <f t="shared" si="129"/>
        <v>4985.4857745960699</v>
      </c>
      <c r="AU68" s="1">
        <f t="shared" si="82"/>
        <v>10384.694678955781</v>
      </c>
      <c r="AV68" s="1">
        <f t="shared" si="83"/>
        <v>2550.078112065527</v>
      </c>
      <c r="AW68" s="1">
        <f t="shared" si="84"/>
        <v>997.09715491921406</v>
      </c>
      <c r="AX68" s="1">
        <f t="shared" si="30"/>
        <v>37177.778406011123</v>
      </c>
      <c r="AY68" s="1">
        <f t="shared" si="5"/>
        <v>3739.015006082027</v>
      </c>
      <c r="AZ68" s="1">
        <f t="shared" si="6"/>
        <v>1081.0043114873292</v>
      </c>
      <c r="BA68" s="1">
        <f t="shared" si="31"/>
        <v>11757.882404586848</v>
      </c>
      <c r="BB68" s="1">
        <f t="shared" si="32"/>
        <v>22442.718369584076</v>
      </c>
      <c r="BC68" s="1">
        <f t="shared" si="33"/>
        <v>25773.690204467181</v>
      </c>
      <c r="BD68" s="1">
        <f t="shared" si="34"/>
        <v>48764.586893566913</v>
      </c>
      <c r="BE68" s="2">
        <f t="shared" si="137"/>
        <v>1.0330835862476632E-2</v>
      </c>
      <c r="BF68" s="2">
        <f t="shared" si="138"/>
        <v>1.5067140019778965E-2</v>
      </c>
      <c r="BG68" s="2">
        <f t="shared" si="139"/>
        <v>7.1761085146950423E-3</v>
      </c>
      <c r="BH68" s="2">
        <f t="shared" si="7"/>
        <v>1.1934073976688281E-2</v>
      </c>
      <c r="BI68" s="2">
        <f t="shared" si="35"/>
        <v>1.067261696174333E-5</v>
      </c>
      <c r="BJ68" s="2">
        <f t="shared" si="8"/>
        <v>2.2701870837562487E-5</v>
      </c>
      <c r="BK68" s="2">
        <f t="shared" si="9"/>
        <v>5.1496533414678689E-6</v>
      </c>
      <c r="BL68" s="2">
        <f t="shared" si="10"/>
        <v>0.55415934286574575</v>
      </c>
      <c r="BM68" s="2">
        <f t="shared" si="11"/>
        <v>0.28945771962903394</v>
      </c>
      <c r="BN68" s="2">
        <f t="shared" si="12"/>
        <v>2.5673523477989176E-2</v>
      </c>
      <c r="BO68" s="2">
        <f t="shared" si="36"/>
        <v>7.7800319491082393</v>
      </c>
      <c r="BP68" s="2">
        <f t="shared" si="37"/>
        <v>2.0941962804113108</v>
      </c>
      <c r="BQ68" s="2">
        <f t="shared" si="38"/>
        <v>0.96239608930056564</v>
      </c>
      <c r="BR68" s="11">
        <f t="shared" si="39"/>
        <v>5.2180450232316627E-2</v>
      </c>
      <c r="BS68" s="17">
        <f t="shared" si="135"/>
        <v>0.68241910339097622</v>
      </c>
      <c r="BT68" s="17">
        <f t="shared" si="136"/>
        <v>0.81309151134335356</v>
      </c>
      <c r="BU68" s="12">
        <f>(BU$3*temperature!$I178+BU$4*temperature!$I178^2+BU$5*temperature!$I178^6)*(K68/K$56)^$BW$1</f>
        <v>3.0637362275700291</v>
      </c>
      <c r="BV68" s="12">
        <f>(BV$3*temperature!$I178+BV$4*temperature!$I178^2+BV$5*temperature!$I178^6)*(L68/L$56)^$BW$1</f>
        <v>1.6384792455396087</v>
      </c>
      <c r="BW68" s="12">
        <f>(BW$3*temperature!$I178+BW$4*temperature!$I178^2+BW$5*temperature!$I178^6)*(M68/M$56)^$BW$1</f>
        <v>0.693680565591414</v>
      </c>
      <c r="BX68" s="12">
        <f>(BX$3*temperature!$M178+BX$4*temperature!$M178^2+BX$5*temperature!$M178^6)*(K68/K$56)^$BW$1</f>
        <v>3.0637375344508433</v>
      </c>
      <c r="BY68" s="12">
        <f>(BY$3*temperature!$M178+BY$4*temperature!$M178^2+BY$5*temperature!$M178^6)*(L68/L$56)^$BW$1</f>
        <v>1.6384796936502048</v>
      </c>
      <c r="BZ68" s="12">
        <f>(BZ$3*temperature!$M178+BZ$4*temperature!$M178^2+BZ$5*temperature!$M178^6)*(M68/M$56)^$BW$1</f>
        <v>0.69368044863629252</v>
      </c>
      <c r="CA68" s="19">
        <f t="shared" si="13"/>
        <v>1.3068808142335797E-6</v>
      </c>
      <c r="CB68" s="19">
        <f t="shared" si="14"/>
        <v>4.4811059618510285E-7</v>
      </c>
      <c r="CC68" s="19">
        <f t="shared" si="15"/>
        <v>-1.1695512147635867E-7</v>
      </c>
      <c r="CD68" s="19">
        <f t="shared" si="16"/>
        <v>7.2988298209199058E-4</v>
      </c>
      <c r="CE68" s="19">
        <f t="shared" si="17"/>
        <v>4.9808609021954821E-4</v>
      </c>
      <c r="CF68" s="19"/>
      <c r="CG68" s="19"/>
      <c r="CH68" s="19"/>
    </row>
    <row r="69" spans="1:86" x14ac:dyDescent="0.25">
      <c r="A69" s="2">
        <f t="shared" si="85"/>
        <v>2023</v>
      </c>
      <c r="B69" s="5">
        <f t="shared" si="86"/>
        <v>1119.657423486442</v>
      </c>
      <c r="C69" s="5">
        <f t="shared" si="87"/>
        <v>2739.4084659561881</v>
      </c>
      <c r="D69" s="5">
        <f t="shared" si="88"/>
        <v>3720.813068602688</v>
      </c>
      <c r="E69" s="15">
        <f t="shared" si="89"/>
        <v>2.1087973192578662E-3</v>
      </c>
      <c r="F69" s="15">
        <f t="shared" si="90"/>
        <v>4.154472125355844E-3</v>
      </c>
      <c r="G69" s="15">
        <f t="shared" si="91"/>
        <v>8.4812070604568749E-3</v>
      </c>
      <c r="H69" s="5">
        <f t="shared" si="92"/>
        <v>53273.514623506024</v>
      </c>
      <c r="I69" s="5">
        <f t="shared" si="93"/>
        <v>13183.561066928656</v>
      </c>
      <c r="J69" s="5">
        <f t="shared" si="94"/>
        <v>5164.5710391154289</v>
      </c>
      <c r="K69" s="5">
        <f t="shared" si="95"/>
        <v>47580.191499664645</v>
      </c>
      <c r="L69" s="5">
        <f t="shared" si="96"/>
        <v>4812.5576126256674</v>
      </c>
      <c r="M69" s="5">
        <f t="shared" si="97"/>
        <v>1388.0221725449189</v>
      </c>
      <c r="N69" s="15">
        <f t="shared" si="98"/>
        <v>2.384152124531691E-2</v>
      </c>
      <c r="O69" s="15">
        <f t="shared" si="99"/>
        <v>2.9695276386401126E-2</v>
      </c>
      <c r="P69" s="15">
        <f t="shared" si="100"/>
        <v>2.7209351744523991E-2</v>
      </c>
      <c r="Q69" s="5">
        <f t="shared" si="101"/>
        <v>6512.8465019402583</v>
      </c>
      <c r="R69" s="5">
        <f t="shared" si="102"/>
        <v>6737.7030141722917</v>
      </c>
      <c r="S69" s="5">
        <f t="shared" si="103"/>
        <v>2988.4328718195152</v>
      </c>
      <c r="T69" s="5">
        <f t="shared" si="104"/>
        <v>122.25299096498088</v>
      </c>
      <c r="U69" s="5">
        <f t="shared" si="105"/>
        <v>511.06851782816204</v>
      </c>
      <c r="V69" s="5">
        <f t="shared" si="106"/>
        <v>578.64106218807365</v>
      </c>
      <c r="W69" s="15">
        <f t="shared" si="107"/>
        <v>-1.0734613539272964E-2</v>
      </c>
      <c r="X69" s="15">
        <f t="shared" si="108"/>
        <v>-1.217998157191269E-2</v>
      </c>
      <c r="Y69" s="15">
        <f t="shared" si="109"/>
        <v>-9.7425357312937999E-3</v>
      </c>
      <c r="Z69" s="5">
        <f t="shared" si="130"/>
        <v>13944.705662230184</v>
      </c>
      <c r="AA69" s="5">
        <f t="shared" si="131"/>
        <v>18754.740336746025</v>
      </c>
      <c r="AB69" s="5">
        <f t="shared" si="132"/>
        <v>7707.0829083909039</v>
      </c>
      <c r="AC69" s="16">
        <f t="shared" si="113"/>
        <v>2.19588148541136</v>
      </c>
      <c r="AD69" s="16">
        <f t="shared" si="114"/>
        <v>2.8865536569611066</v>
      </c>
      <c r="AE69" s="16">
        <f t="shared" si="115"/>
        <v>2.6647054202526999</v>
      </c>
      <c r="AF69" s="15">
        <f t="shared" si="116"/>
        <v>-4.0504037456468023E-3</v>
      </c>
      <c r="AG69" s="15">
        <f t="shared" si="117"/>
        <v>2.9673830763510267E-4</v>
      </c>
      <c r="AH69" s="15">
        <f t="shared" si="118"/>
        <v>9.7937136394747881E-3</v>
      </c>
      <c r="AI69" s="1">
        <f t="shared" si="76"/>
        <v>82313.557515997265</v>
      </c>
      <c r="AJ69" s="1">
        <f t="shared" si="77"/>
        <v>19121.001506905544</v>
      </c>
      <c r="AK69" s="1">
        <f t="shared" si="78"/>
        <v>7337.3351522915018</v>
      </c>
      <c r="AL69" s="14">
        <f t="shared" si="119"/>
        <v>19.545534847668499</v>
      </c>
      <c r="AM69" s="14">
        <f t="shared" si="120"/>
        <v>3.2103820265548264</v>
      </c>
      <c r="AN69" s="14">
        <f t="shared" si="121"/>
        <v>1.2034174598363268</v>
      </c>
      <c r="AO69" s="11">
        <f t="shared" si="122"/>
        <v>1.8095467155185369E-2</v>
      </c>
      <c r="AP69" s="11">
        <f t="shared" si="123"/>
        <v>2.2795515998805142E-2</v>
      </c>
      <c r="AQ69" s="11">
        <f t="shared" si="124"/>
        <v>2.067840921887059E-2</v>
      </c>
      <c r="AR69" s="1">
        <f t="shared" si="133"/>
        <v>53273.514623506024</v>
      </c>
      <c r="AS69" s="1">
        <f t="shared" si="128"/>
        <v>13183.561066928656</v>
      </c>
      <c r="AT69" s="1">
        <f t="shared" si="129"/>
        <v>5164.5710391154289</v>
      </c>
      <c r="AU69" s="1">
        <f t="shared" si="82"/>
        <v>10654.702924701205</v>
      </c>
      <c r="AV69" s="1">
        <f t="shared" si="83"/>
        <v>2636.7122133857315</v>
      </c>
      <c r="AW69" s="1">
        <f t="shared" si="84"/>
        <v>1032.9142078230859</v>
      </c>
      <c r="AX69" s="1">
        <f t="shared" si="30"/>
        <v>38064.153199731722</v>
      </c>
      <c r="AY69" s="1">
        <f t="shared" si="5"/>
        <v>3850.046090100534</v>
      </c>
      <c r="AZ69" s="1">
        <f t="shared" si="6"/>
        <v>1110.4177380359349</v>
      </c>
      <c r="BA69" s="1">
        <f t="shared" si="31"/>
        <v>11809.058484038485</v>
      </c>
      <c r="BB69" s="1">
        <f t="shared" si="32"/>
        <v>22616.119081685621</v>
      </c>
      <c r="BC69" s="1">
        <f t="shared" si="33"/>
        <v>26092.170255098474</v>
      </c>
      <c r="BD69" s="1">
        <f t="shared" si="34"/>
        <v>47772.953205945669</v>
      </c>
      <c r="BE69" s="2">
        <f t="shared" si="137"/>
        <v>1.0330835862476632E-2</v>
      </c>
      <c r="BF69" s="2">
        <f t="shared" si="138"/>
        <v>1.5067140019778965E-2</v>
      </c>
      <c r="BG69" s="2">
        <f t="shared" si="139"/>
        <v>7.1761085146950423E-3</v>
      </c>
      <c r="BH69" s="2">
        <f t="shared" si="7"/>
        <v>1.1927469157834315E-2</v>
      </c>
      <c r="BI69" s="2">
        <f t="shared" si="35"/>
        <v>1.067261696174333E-5</v>
      </c>
      <c r="BJ69" s="2">
        <f t="shared" si="8"/>
        <v>2.2701870837562487E-5</v>
      </c>
      <c r="BK69" s="2">
        <f t="shared" si="9"/>
        <v>5.1496533414678689E-6</v>
      </c>
      <c r="BL69" s="2">
        <f t="shared" si="10"/>
        <v>0.5685678157825117</v>
      </c>
      <c r="BM69" s="2">
        <f t="shared" si="11"/>
        <v>0.29929150052053183</v>
      </c>
      <c r="BN69" s="2">
        <f t="shared" si="12"/>
        <v>2.6595750508828953E-2</v>
      </c>
      <c r="BO69" s="2">
        <f t="shared" si="36"/>
        <v>7.8934607688904057</v>
      </c>
      <c r="BP69" s="2">
        <f t="shared" si="37"/>
        <v>2.1182757744241285</v>
      </c>
      <c r="BQ69" s="2">
        <f t="shared" si="38"/>
        <v>0.96175226474322217</v>
      </c>
      <c r="BR69" s="11">
        <f t="shared" si="39"/>
        <v>5.2068406475391099E-2</v>
      </c>
      <c r="BS69" s="17">
        <f t="shared" si="135"/>
        <v>0.64857610996317328</v>
      </c>
      <c r="BT69" s="17">
        <f t="shared" si="136"/>
        <v>0.7894092343139355</v>
      </c>
      <c r="BU69" s="12">
        <f>(BU$3*temperature!$I179+BU$4*temperature!$I179^2+BU$5*temperature!$I179^6)*(K69/K$56)^$BW$1</f>
        <v>3.0782017350498228</v>
      </c>
      <c r="BV69" s="12">
        <f>(BV$3*temperature!$I179+BV$4*temperature!$I179^2+BV$5*temperature!$I179^6)*(L69/L$56)^$BW$1</f>
        <v>1.6373744954334</v>
      </c>
      <c r="BW69" s="12">
        <f>(BW$3*temperature!$I179+BW$4*temperature!$I179^2+BW$5*temperature!$I179^6)*(M69/M$56)^$BW$1</f>
        <v>0.68568389804058016</v>
      </c>
      <c r="BX69" s="12">
        <f>(BX$3*temperature!$M179+BX$4*temperature!$M179^2+BX$5*temperature!$M179^6)*(K69/K$56)^$BW$1</f>
        <v>3.0782031073467659</v>
      </c>
      <c r="BY69" s="12">
        <f>(BY$3*temperature!$M179+BY$4*temperature!$M179^2+BY$5*temperature!$M179^6)*(L69/L$56)^$BW$1</f>
        <v>1.6373749414584662</v>
      </c>
      <c r="BZ69" s="12">
        <f>(BZ$3*temperature!$M179+BZ$4*temperature!$M179^2+BZ$5*temperature!$M179^6)*(M69/M$56)^$BW$1</f>
        <v>0.68568373605585498</v>
      </c>
      <c r="CA69" s="19">
        <f t="shared" si="13"/>
        <v>1.372296943191742E-6</v>
      </c>
      <c r="CB69" s="19">
        <f t="shared" si="14"/>
        <v>4.4602506621416182E-7</v>
      </c>
      <c r="CC69" s="19">
        <f t="shared" si="15"/>
        <v>-1.619847251888018E-7</v>
      </c>
      <c r="CD69" s="19">
        <f t="shared" si="16"/>
        <v>7.8150698348244019E-4</v>
      </c>
      <c r="CE69" s="19">
        <f t="shared" si="17"/>
        <v>5.0686675925609498E-4</v>
      </c>
      <c r="CF69" s="19"/>
      <c r="CG69" s="19"/>
      <c r="CH69" s="19"/>
    </row>
    <row r="70" spans="1:86" x14ac:dyDescent="0.25">
      <c r="A70" s="2">
        <f t="shared" si="85"/>
        <v>2024</v>
      </c>
      <c r="B70" s="5">
        <f t="shared" si="86"/>
        <v>1121.9004975309206</v>
      </c>
      <c r="C70" s="5">
        <f t="shared" si="87"/>
        <v>2750.2202222623778</v>
      </c>
      <c r="D70" s="5">
        <f t="shared" si="88"/>
        <v>3750.7922053673574</v>
      </c>
      <c r="E70" s="15">
        <f t="shared" si="89"/>
        <v>2.0033574532949726E-3</v>
      </c>
      <c r="F70" s="15">
        <f t="shared" si="90"/>
        <v>3.946748519088052E-3</v>
      </c>
      <c r="G70" s="15">
        <f t="shared" si="91"/>
        <v>8.0571467074340309E-3</v>
      </c>
      <c r="H70" s="5">
        <f t="shared" si="92"/>
        <v>54638.553537636646</v>
      </c>
      <c r="I70" s="5">
        <f t="shared" si="93"/>
        <v>13624.461528203539</v>
      </c>
      <c r="J70" s="5">
        <f t="shared" si="94"/>
        <v>5346.3846342211173</v>
      </c>
      <c r="K70" s="5">
        <f t="shared" si="95"/>
        <v>48701.782072372029</v>
      </c>
      <c r="L70" s="5">
        <f t="shared" si="96"/>
        <v>4953.9529299933029</v>
      </c>
      <c r="M70" s="5">
        <f t="shared" si="97"/>
        <v>1425.4014462785965</v>
      </c>
      <c r="N70" s="15">
        <f t="shared" si="98"/>
        <v>2.3572636791831414E-2</v>
      </c>
      <c r="O70" s="15">
        <f t="shared" si="99"/>
        <v>2.9380493440055E-2</v>
      </c>
      <c r="P70" s="15">
        <f t="shared" si="100"/>
        <v>2.6929882298020624E-2</v>
      </c>
      <c r="Q70" s="5">
        <f t="shared" si="101"/>
        <v>6608.0223084634472</v>
      </c>
      <c r="R70" s="5">
        <f t="shared" si="102"/>
        <v>6878.2237414233787</v>
      </c>
      <c r="S70" s="5">
        <f t="shared" si="103"/>
        <v>3063.4978079394386</v>
      </c>
      <c r="T70" s="5">
        <f t="shared" si="104"/>
        <v>120.94065235295159</v>
      </c>
      <c r="U70" s="5">
        <f t="shared" si="105"/>
        <v>504.84371269903028</v>
      </c>
      <c r="V70" s="5">
        <f t="shared" si="106"/>
        <v>573.00363096411252</v>
      </c>
      <c r="W70" s="15">
        <f t="shared" si="107"/>
        <v>-1.0734613539272964E-2</v>
      </c>
      <c r="X70" s="15">
        <f t="shared" si="108"/>
        <v>-1.217998157191269E-2</v>
      </c>
      <c r="Y70" s="15">
        <f t="shared" si="109"/>
        <v>-9.7425357312937999E-3</v>
      </c>
      <c r="Z70" s="5">
        <f t="shared" si="130"/>
        <v>14096.365059424694</v>
      </c>
      <c r="AA70" s="5">
        <f t="shared" si="131"/>
        <v>19161.388598372305</v>
      </c>
      <c r="AB70" s="5">
        <f t="shared" si="132"/>
        <v>7983.5783626384246</v>
      </c>
      <c r="AC70" s="16">
        <f t="shared" si="113"/>
        <v>2.1869872788178535</v>
      </c>
      <c r="AD70" s="16">
        <f t="shared" si="114"/>
        <v>2.8874102080081712</v>
      </c>
      <c r="AE70" s="16">
        <f t="shared" si="115"/>
        <v>2.6908027820722111</v>
      </c>
      <c r="AF70" s="15">
        <f t="shared" si="116"/>
        <v>-4.0504037456468023E-3</v>
      </c>
      <c r="AG70" s="15">
        <f t="shared" si="117"/>
        <v>2.9673830763510267E-4</v>
      </c>
      <c r="AH70" s="15">
        <f t="shared" si="118"/>
        <v>9.7937136394747881E-3</v>
      </c>
      <c r="AI70" s="1">
        <f t="shared" si="76"/>
        <v>84736.904689098752</v>
      </c>
      <c r="AJ70" s="1">
        <f t="shared" si="77"/>
        <v>19845.613569600722</v>
      </c>
      <c r="AK70" s="1">
        <f t="shared" si="78"/>
        <v>7636.5158448854381</v>
      </c>
      <c r="AL70" s="14">
        <f t="shared" si="119"/>
        <v>19.895683575696349</v>
      </c>
      <c r="AM70" s="14">
        <f t="shared" si="120"/>
        <v>3.2828325182549478</v>
      </c>
      <c r="AN70" s="14">
        <f t="shared" si="121"/>
        <v>1.2280533709449999</v>
      </c>
      <c r="AO70" s="11">
        <f t="shared" si="122"/>
        <v>1.7914512483633516E-2</v>
      </c>
      <c r="AP70" s="11">
        <f t="shared" si="123"/>
        <v>2.2567560838817089E-2</v>
      </c>
      <c r="AQ70" s="11">
        <f t="shared" si="124"/>
        <v>2.0471625126681884E-2</v>
      </c>
      <c r="AR70" s="1">
        <f t="shared" si="133"/>
        <v>54638.553537636646</v>
      </c>
      <c r="AS70" s="1">
        <f t="shared" si="128"/>
        <v>13624.461528203539</v>
      </c>
      <c r="AT70" s="1">
        <f t="shared" si="129"/>
        <v>5346.3846342211173</v>
      </c>
      <c r="AU70" s="1">
        <f t="shared" si="82"/>
        <v>10927.710707527331</v>
      </c>
      <c r="AV70" s="1">
        <f t="shared" si="83"/>
        <v>2724.8923056407079</v>
      </c>
      <c r="AW70" s="1">
        <f t="shared" si="84"/>
        <v>1069.2769268442235</v>
      </c>
      <c r="AX70" s="1">
        <f t="shared" si="30"/>
        <v>38961.42565789762</v>
      </c>
      <c r="AY70" s="1">
        <f t="shared" ref="AY70:AY133" si="140">(AS70-AV70)/C70*1000</f>
        <v>3963.1623439946425</v>
      </c>
      <c r="AZ70" s="1">
        <f t="shared" ref="AZ70:AZ133" si="141">(AT70-AW70)/D70*1000</f>
        <v>1140.3211570228771</v>
      </c>
      <c r="BA70" s="1">
        <f t="shared" si="31"/>
        <v>11858.855512972275</v>
      </c>
      <c r="BB70" s="1">
        <f t="shared" si="32"/>
        <v>22785.017779369318</v>
      </c>
      <c r="BC70" s="1">
        <f t="shared" si="33"/>
        <v>26402.070954249375</v>
      </c>
      <c r="BD70" s="1">
        <f t="shared" si="34"/>
        <v>46786.633112303469</v>
      </c>
      <c r="BE70" s="2">
        <f t="shared" si="137"/>
        <v>1.0330835862476632E-2</v>
      </c>
      <c r="BF70" s="2">
        <f t="shared" si="138"/>
        <v>1.5067140019778965E-2</v>
      </c>
      <c r="BG70" s="2">
        <f t="shared" si="139"/>
        <v>7.1761085146950423E-3</v>
      </c>
      <c r="BH70" s="2">
        <f t="shared" ref="BH70:BH133" si="142">(BE70*Z70+BF70*AA70+BG70*AB70)/(Z70+AA70+AB70)</f>
        <v>1.1920700890402836E-2</v>
      </c>
      <c r="BI70" s="2">
        <f t="shared" si="35"/>
        <v>1.067261696174333E-5</v>
      </c>
      <c r="BJ70" s="2">
        <f t="shared" ref="BJ70:BJ133" si="143">BJ$5*BF70^2</f>
        <v>2.2701870837562487E-5</v>
      </c>
      <c r="BK70" s="2">
        <f t="shared" ref="BK70:BK133" si="144">BK$5*BG70^2</f>
        <v>5.1496533414678689E-6</v>
      </c>
      <c r="BL70" s="2">
        <f t="shared" ref="BL70:BL133" si="145">BI70*AR70</f>
        <v>0.58313635325090185</v>
      </c>
      <c r="BM70" s="2">
        <f t="shared" ref="BM70:BM133" si="146">BJ70*AS70</f>
        <v>0.30930076584461597</v>
      </c>
      <c r="BN70" s="2">
        <f t="shared" ref="BN70:BN133" si="147">BK70*AT70</f>
        <v>2.7532027496389246E-2</v>
      </c>
      <c r="BO70" s="2">
        <f t="shared" si="36"/>
        <v>8.0086167743374705</v>
      </c>
      <c r="BP70" s="2">
        <f t="shared" si="37"/>
        <v>2.1426596353979526</v>
      </c>
      <c r="BQ70" s="2">
        <f t="shared" si="38"/>
        <v>0.96112882103131447</v>
      </c>
      <c r="BR70" s="11">
        <f t="shared" si="39"/>
        <v>5.1951499946253782E-2</v>
      </c>
      <c r="BS70" s="17">
        <f t="shared" si="135"/>
        <v>0.61647712826584544</v>
      </c>
      <c r="BT70" s="17">
        <f t="shared" si="136"/>
        <v>0.76641673234362673</v>
      </c>
      <c r="BU70" s="12">
        <f>(BU$3*temperature!$I180+BU$4*temperature!$I180^2+BU$5*temperature!$I180^6)*(K70/K$56)^$BW$1</f>
        <v>3.0916449461630742</v>
      </c>
      <c r="BV70" s="12">
        <f>(BV$3*temperature!$I180+BV$4*temperature!$I180^2+BV$5*temperature!$I180^6)*(L70/L$56)^$BW$1</f>
        <v>1.6354341248691611</v>
      </c>
      <c r="BW70" s="12">
        <f>(BW$3*temperature!$I180+BW$4*temperature!$I180^2+BW$5*temperature!$I180^6)*(M70/M$56)^$BW$1</f>
        <v>0.67696295649359528</v>
      </c>
      <c r="BX70" s="12">
        <f>(BX$3*temperature!$M180+BX$4*temperature!$M180^2+BX$5*temperature!$M180^6)*(K70/K$56)^$BW$1</f>
        <v>3.091646362119556</v>
      </c>
      <c r="BY70" s="12">
        <f>(BY$3*temperature!$M180+BY$4*temperature!$M180^2+BY$5*temperature!$M180^6)*(L70/L$56)^$BW$1</f>
        <v>1.6354345570893609</v>
      </c>
      <c r="BZ70" s="12">
        <f>(BZ$3*temperature!$M180+BZ$4*temperature!$M180^2+BZ$5*temperature!$M180^6)*(M70/M$56)^$BW$1</f>
        <v>0.67696274442585436</v>
      </c>
      <c r="CA70" s="19">
        <f t="shared" ref="CA70:CA133" si="148">BX70-BU70</f>
        <v>1.4159564818427839E-6</v>
      </c>
      <c r="CB70" s="19">
        <f t="shared" ref="CB70:CB133" si="149">BY70-BV70</f>
        <v>4.3222019985300619E-7</v>
      </c>
      <c r="CC70" s="19">
        <f t="shared" ref="CC70:CC133" si="150">BZ70-BW70</f>
        <v>-2.1206774092341618E-7</v>
      </c>
      <c r="CD70" s="19">
        <f t="shared" ref="CD70:CD133" si="151">SUMPRODUCT(CA70:CC70,AR70:AT70)/100</f>
        <v>8.212078581325338E-4</v>
      </c>
      <c r="CE70" s="19">
        <f t="shared" ref="CE70:CE133" si="152">CD70*BS70</f>
        <v>5.0625586209089026E-4</v>
      </c>
      <c r="CF70" s="19"/>
      <c r="CG70" s="19"/>
      <c r="CH70" s="19"/>
    </row>
    <row r="71" spans="1:86" x14ac:dyDescent="0.25">
      <c r="A71" s="2">
        <f t="shared" si="85"/>
        <v>2025</v>
      </c>
      <c r="B71" s="5">
        <f t="shared" si="86"/>
        <v>1124.0356868683255</v>
      </c>
      <c r="C71" s="5">
        <f t="shared" si="87"/>
        <v>2760.5319284722891</v>
      </c>
      <c r="D71" s="5">
        <f t="shared" si="88"/>
        <v>3779.5018542817152</v>
      </c>
      <c r="E71" s="15">
        <f t="shared" si="89"/>
        <v>1.9031895806302238E-3</v>
      </c>
      <c r="F71" s="15">
        <f t="shared" si="90"/>
        <v>3.749411093133649E-3</v>
      </c>
      <c r="G71" s="15">
        <f t="shared" si="91"/>
        <v>7.6542893720623287E-3</v>
      </c>
      <c r="H71" s="5">
        <f t="shared" si="92"/>
        <v>56018.44410377217</v>
      </c>
      <c r="I71" s="5">
        <f t="shared" si="93"/>
        <v>14073.065399582649</v>
      </c>
      <c r="J71" s="5">
        <f t="shared" si="94"/>
        <v>5530.8782442129204</v>
      </c>
      <c r="K71" s="5">
        <f t="shared" si="95"/>
        <v>49836.891086478841</v>
      </c>
      <c r="L71" s="5">
        <f t="shared" si="96"/>
        <v>5097.9542219498435</v>
      </c>
      <c r="M71" s="5">
        <f t="shared" si="97"/>
        <v>1463.3881546974528</v>
      </c>
      <c r="N71" s="15">
        <f t="shared" si="98"/>
        <v>2.3307340425859913E-2</v>
      </c>
      <c r="O71" s="15">
        <f t="shared" si="99"/>
        <v>2.9067957243738896E-2</v>
      </c>
      <c r="P71" s="15">
        <f t="shared" si="100"/>
        <v>2.6649831539059532E-2</v>
      </c>
      <c r="Q71" s="5">
        <f t="shared" si="101"/>
        <v>6702.1811634333617</v>
      </c>
      <c r="R71" s="5">
        <f t="shared" si="102"/>
        <v>7018.1634875376249</v>
      </c>
      <c r="S71" s="5">
        <f t="shared" si="103"/>
        <v>3138.3371423797439</v>
      </c>
      <c r="T71" s="5">
        <f t="shared" si="104"/>
        <v>119.64240118875509</v>
      </c>
      <c r="U71" s="5">
        <f t="shared" si="105"/>
        <v>498.69472558166012</v>
      </c>
      <c r="V71" s="5">
        <f t="shared" si="106"/>
        <v>567.42112261528359</v>
      </c>
      <c r="W71" s="15">
        <f t="shared" si="107"/>
        <v>-1.0734613539272964E-2</v>
      </c>
      <c r="X71" s="15">
        <f t="shared" si="108"/>
        <v>-1.217998157191269E-2</v>
      </c>
      <c r="Y71" s="15">
        <f t="shared" si="109"/>
        <v>-9.7425357312937999E-3</v>
      </c>
      <c r="Z71" s="5">
        <f t="shared" si="130"/>
        <v>14244.432647212077</v>
      </c>
      <c r="AA71" s="5">
        <f t="shared" si="131"/>
        <v>19566.820727331804</v>
      </c>
      <c r="AB71" s="5">
        <f t="shared" si="132"/>
        <v>8264.2667030459234</v>
      </c>
      <c r="AC71" s="16">
        <f t="shared" si="113"/>
        <v>2.178129097352048</v>
      </c>
      <c r="AD71" s="16">
        <f t="shared" si="114"/>
        <v>2.8882670132267436</v>
      </c>
      <c r="AE71" s="16">
        <f t="shared" si="115"/>
        <v>2.7171557339801287</v>
      </c>
      <c r="AF71" s="15">
        <f t="shared" si="116"/>
        <v>-4.0504037456468023E-3</v>
      </c>
      <c r="AG71" s="15">
        <f t="shared" si="117"/>
        <v>2.9673830763510267E-4</v>
      </c>
      <c r="AH71" s="15">
        <f t="shared" si="118"/>
        <v>9.7937136394747881E-3</v>
      </c>
      <c r="AI71" s="1">
        <f t="shared" si="76"/>
        <v>87190.924927716202</v>
      </c>
      <c r="AJ71" s="1">
        <f t="shared" si="77"/>
        <v>20585.944518281358</v>
      </c>
      <c r="AK71" s="1">
        <f t="shared" si="78"/>
        <v>7942.1411872411181</v>
      </c>
      <c r="AL71" s="14">
        <f t="shared" si="119"/>
        <v>20.248540832765713</v>
      </c>
      <c r="AM71" s="14">
        <f t="shared" si="120"/>
        <v>3.3561771856085199</v>
      </c>
      <c r="AN71" s="14">
        <f t="shared" si="121"/>
        <v>1.2529422167080884</v>
      </c>
      <c r="AO71" s="11">
        <f t="shared" si="122"/>
        <v>1.7735367358797181E-2</v>
      </c>
      <c r="AP71" s="11">
        <f t="shared" si="123"/>
        <v>2.2341885230428918E-2</v>
      </c>
      <c r="AQ71" s="11">
        <f t="shared" si="124"/>
        <v>2.0266908875415064E-2</v>
      </c>
      <c r="AR71" s="1">
        <f t="shared" si="133"/>
        <v>56018.44410377217</v>
      </c>
      <c r="AS71" s="1">
        <f t="shared" si="128"/>
        <v>14073.065399582649</v>
      </c>
      <c r="AT71" s="1">
        <f t="shared" si="129"/>
        <v>5530.8782442129204</v>
      </c>
      <c r="AU71" s="1">
        <f t="shared" si="82"/>
        <v>11203.688820754434</v>
      </c>
      <c r="AV71" s="1">
        <f t="shared" si="83"/>
        <v>2814.6130799165298</v>
      </c>
      <c r="AW71" s="1">
        <f t="shared" si="84"/>
        <v>1106.1756488425842</v>
      </c>
      <c r="AX71" s="1">
        <f t="shared" ref="AX71:AX134" si="153">(AR71-AU71)/B71*1000</f>
        <v>39869.512869183076</v>
      </c>
      <c r="AY71" s="1">
        <f t="shared" si="140"/>
        <v>4078.3633775598746</v>
      </c>
      <c r="AZ71" s="1">
        <f t="shared" si="141"/>
        <v>1170.7105237579622</v>
      </c>
      <c r="BA71" s="1">
        <f t="shared" ref="BA71:BA134" si="154">LN(AX71)*B71</f>
        <v>11907.322801991008</v>
      </c>
      <c r="BB71" s="1">
        <f t="shared" ref="BB71:BB134" si="155">LN(AY71)*C71</f>
        <v>22949.547070280903</v>
      </c>
      <c r="BC71" s="1">
        <f t="shared" ref="BC71:BC134" si="156">LN(AZ71)*D71</f>
        <v>26703.564384721602</v>
      </c>
      <c r="BD71" s="1">
        <f t="shared" ref="BD71:BD134" si="157">SUM(BA71:BC71)*BT71</f>
        <v>45806.744529028758</v>
      </c>
      <c r="BE71" s="2">
        <f>BF2</f>
        <v>2.6562624979233451E-2</v>
      </c>
      <c r="BF71" s="2">
        <f>BG2</f>
        <v>3.9296297366806017E-2</v>
      </c>
      <c r="BG71" s="2">
        <f>BH2</f>
        <v>2.6781393583393952E-2</v>
      </c>
      <c r="BH71" s="2">
        <f t="shared" si="142"/>
        <v>3.2527267755756414E-2</v>
      </c>
      <c r="BI71" s="2">
        <f t="shared" ref="BI71:BI134" si="158">BI$5*BE71^2</f>
        <v>7.0557304578739693E-5</v>
      </c>
      <c r="BJ71" s="2">
        <f t="shared" si="143"/>
        <v>1.5441989867404456E-4</v>
      </c>
      <c r="BK71" s="2">
        <f t="shared" si="144"/>
        <v>7.1724304226865481E-5</v>
      </c>
      <c r="BL71" s="2">
        <f t="shared" si="145"/>
        <v>3.9525104226569576</v>
      </c>
      <c r="BM71" s="2">
        <f t="shared" si="146"/>
        <v>2.173161333036755</v>
      </c>
      <c r="BN71" s="2">
        <f t="shared" si="147"/>
        <v>0.39669839382967909</v>
      </c>
      <c r="BO71" s="2">
        <f t="shared" ref="BO71:BO134" si="159">2*BI$5*BE71*AR71/Z71*1000</f>
        <v>20.892329789489828</v>
      </c>
      <c r="BP71" s="2">
        <f t="shared" ref="BP71:BP134" si="160">2*BJ$5*BF71*AS71/AA71*1000</f>
        <v>5.652623596965106</v>
      </c>
      <c r="BQ71" s="2">
        <f t="shared" ref="BQ71:BQ134" si="161">2*BK$5*BG71*AT71/AB71*1000</f>
        <v>3.5847010374315125</v>
      </c>
      <c r="BR71" s="11">
        <f t="shared" ref="BR71:BR134" si="162">SUM(H71:J71)*SUM(B70:D70)/SUM(H70:J70)/SUM(B71:D71)-1+BR$5</f>
        <v>5.1829969854992636E-2</v>
      </c>
      <c r="BS71" s="17">
        <f t="shared" si="135"/>
        <v>0.58603189243738174</v>
      </c>
      <c r="BT71" s="17">
        <f t="shared" si="136"/>
        <v>0.74409391489672494</v>
      </c>
      <c r="BU71" s="12">
        <f>(BU$3*temperature!$I181+BU$4*temperature!$I181^2+BU$5*temperature!$I181^6)*(K71/K$56)^$BW$1</f>
        <v>3.1040177866778071</v>
      </c>
      <c r="BV71" s="12">
        <f>(BV$3*temperature!$I181+BV$4*temperature!$I181^2+BV$5*temperature!$I181^6)*(L71/L$56)^$BW$1</f>
        <v>1.6326278406324111</v>
      </c>
      <c r="BW71" s="12">
        <f>(BW$3*temperature!$I181+BW$4*temperature!$I181^2+BW$5*temperature!$I181^6)*(M71/M$56)^$BW$1</f>
        <v>0.66749478810652962</v>
      </c>
      <c r="BX71" s="12">
        <f>(BX$3*temperature!$M181+BX$4*temperature!$M181^2+BX$5*temperature!$M181^6)*(K71/K$56)^$BW$1</f>
        <v>3.1040192263656818</v>
      </c>
      <c r="BY71" s="12">
        <f>(BY$3*temperature!$M181+BY$4*temperature!$M181^2+BY$5*temperature!$M181^6)*(L71/L$56)^$BW$1</f>
        <v>1.6326282484033248</v>
      </c>
      <c r="BZ71" s="12">
        <f>(BZ$3*temperature!$M181+BZ$4*temperature!$M181^2+BZ$5*temperature!$M181^6)*(M71/M$56)^$BW$1</f>
        <v>0.66749452141260723</v>
      </c>
      <c r="CA71" s="19">
        <f t="shared" si="148"/>
        <v>1.4396878746936181E-6</v>
      </c>
      <c r="CB71" s="19">
        <f t="shared" si="149"/>
        <v>4.077709137018104E-7</v>
      </c>
      <c r="CC71" s="19">
        <f t="shared" si="150"/>
        <v>-2.6669392239053735E-7</v>
      </c>
      <c r="CD71" s="19">
        <f t="shared" si="151"/>
        <v>8.4912609858762522E-4</v>
      </c>
      <c r="CE71" s="19">
        <f t="shared" si="152"/>
        <v>4.9761497447327677E-4</v>
      </c>
      <c r="CF71" s="19"/>
      <c r="CG71" s="19"/>
      <c r="CH71" s="19"/>
    </row>
    <row r="72" spans="1:86" x14ac:dyDescent="0.25">
      <c r="A72" s="2">
        <f t="shared" si="85"/>
        <v>2026</v>
      </c>
      <c r="B72" s="5">
        <f t="shared" si="86"/>
        <v>1126.0679772254546</v>
      </c>
      <c r="C72" s="5">
        <f t="shared" si="87"/>
        <v>2770.3647790560749</v>
      </c>
      <c r="D72" s="5">
        <f t="shared" si="88"/>
        <v>3806.9847851128879</v>
      </c>
      <c r="E72" s="15">
        <f t="shared" si="89"/>
        <v>1.8080301015987125E-3</v>
      </c>
      <c r="F72" s="15">
        <f t="shared" si="90"/>
        <v>3.5619405384769666E-3</v>
      </c>
      <c r="G72" s="15">
        <f t="shared" si="91"/>
        <v>7.2715749034592122E-3</v>
      </c>
      <c r="H72" s="5">
        <f t="shared" si="92"/>
        <v>57409.696091268466</v>
      </c>
      <c r="I72" s="5">
        <f t="shared" si="93"/>
        <v>14527.460990398955</v>
      </c>
      <c r="J72" s="5">
        <f t="shared" si="94"/>
        <v>5717.6263301490126</v>
      </c>
      <c r="K72" s="5">
        <f t="shared" si="95"/>
        <v>50982.442669865784</v>
      </c>
      <c r="L72" s="5">
        <f t="shared" si="96"/>
        <v>5243.8801923221044</v>
      </c>
      <c r="M72" s="5">
        <f t="shared" si="97"/>
        <v>1501.8779041375833</v>
      </c>
      <c r="N72" s="15">
        <f t="shared" si="98"/>
        <v>2.2986016150147393E-2</v>
      </c>
      <c r="O72" s="15">
        <f t="shared" si="99"/>
        <v>2.8624417564198534E-2</v>
      </c>
      <c r="P72" s="15">
        <f t="shared" si="100"/>
        <v>2.6301804696572839E-2</v>
      </c>
      <c r="Q72" s="5">
        <f t="shared" si="101"/>
        <v>6794.9017615040048</v>
      </c>
      <c r="R72" s="5">
        <f t="shared" si="102"/>
        <v>7156.5270291774759</v>
      </c>
      <c r="S72" s="5">
        <f t="shared" si="103"/>
        <v>3212.6942232676411</v>
      </c>
      <c r="T72" s="5">
        <f t="shared" si="104"/>
        <v>118.35808624908314</v>
      </c>
      <c r="U72" s="5">
        <f t="shared" si="105"/>
        <v>492.62063301406545</v>
      </c>
      <c r="V72" s="5">
        <f t="shared" si="106"/>
        <v>561.89300205351333</v>
      </c>
      <c r="W72" s="15">
        <f t="shared" si="107"/>
        <v>-1.0734613539272964E-2</v>
      </c>
      <c r="X72" s="15">
        <f t="shared" si="108"/>
        <v>-1.217998157191269E-2</v>
      </c>
      <c r="Y72" s="15">
        <f t="shared" si="109"/>
        <v>-9.7425357312937999E-3</v>
      </c>
      <c r="Z72" s="5">
        <f t="shared" si="130"/>
        <v>14152.890820576133</v>
      </c>
      <c r="AA72" s="5">
        <f t="shared" si="131"/>
        <v>19479.559792240227</v>
      </c>
      <c r="AB72" s="5">
        <f t="shared" si="132"/>
        <v>8380.254223213793</v>
      </c>
      <c r="AC72" s="16">
        <f t="shared" si="113"/>
        <v>2.169306795097631</v>
      </c>
      <c r="AD72" s="16">
        <f t="shared" si="114"/>
        <v>2.8891240726922467</v>
      </c>
      <c r="AE72" s="16">
        <f t="shared" si="115"/>
        <v>2.7437667791525868</v>
      </c>
      <c r="AF72" s="15">
        <f t="shared" si="116"/>
        <v>-4.0504037456468023E-3</v>
      </c>
      <c r="AG72" s="15">
        <f t="shared" si="117"/>
        <v>2.9673830763510267E-4</v>
      </c>
      <c r="AH72" s="15">
        <f t="shared" si="118"/>
        <v>9.7937136394747881E-3</v>
      </c>
      <c r="AI72" s="1">
        <f t="shared" si="76"/>
        <v>89675.52125569903</v>
      </c>
      <c r="AJ72" s="1">
        <f t="shared" si="77"/>
        <v>21341.963146369751</v>
      </c>
      <c r="AK72" s="1">
        <f t="shared" si="78"/>
        <v>8254.1027173595903</v>
      </c>
      <c r="AL72" s="14">
        <f t="shared" si="119"/>
        <v>20.60406498981293</v>
      </c>
      <c r="AM72" s="14">
        <f t="shared" si="120"/>
        <v>3.4304106778474308</v>
      </c>
      <c r="AN72" s="14">
        <f t="shared" si="121"/>
        <v>1.2780815497829499</v>
      </c>
      <c r="AO72" s="11">
        <f t="shared" si="122"/>
        <v>1.755801368520921E-2</v>
      </c>
      <c r="AP72" s="11">
        <f t="shared" si="123"/>
        <v>2.2118466378124629E-2</v>
      </c>
      <c r="AQ72" s="11">
        <f t="shared" si="124"/>
        <v>2.0064239786660911E-2</v>
      </c>
      <c r="AR72" s="1">
        <f t="shared" si="133"/>
        <v>57409.696091268466</v>
      </c>
      <c r="AS72" s="1">
        <f t="shared" si="128"/>
        <v>14527.460990398955</v>
      </c>
      <c r="AT72" s="1">
        <f t="shared" si="129"/>
        <v>5717.6263301490126</v>
      </c>
      <c r="AU72" s="1">
        <f t="shared" si="82"/>
        <v>11481.939218253694</v>
      </c>
      <c r="AV72" s="1">
        <f t="shared" si="83"/>
        <v>2905.4921980797913</v>
      </c>
      <c r="AW72" s="1">
        <f t="shared" si="84"/>
        <v>1143.5252660298027</v>
      </c>
      <c r="AX72" s="1">
        <f t="shared" si="153"/>
        <v>40785.954135892629</v>
      </c>
      <c r="AY72" s="1">
        <f t="shared" si="140"/>
        <v>4195.1041538576837</v>
      </c>
      <c r="AZ72" s="1">
        <f t="shared" si="141"/>
        <v>1201.5023233100665</v>
      </c>
      <c r="BA72" s="1">
        <f t="shared" si="154"/>
        <v>11954.442415303467</v>
      </c>
      <c r="BB72" s="1">
        <f t="shared" si="155"/>
        <v>23109.478315091434</v>
      </c>
      <c r="BC72" s="1">
        <f t="shared" si="156"/>
        <v>26996.577759794396</v>
      </c>
      <c r="BD72" s="1">
        <f t="shared" si="157"/>
        <v>44833.824545638097</v>
      </c>
      <c r="BE72" s="2">
        <f t="shared" ref="BE72:BG75" si="163">BE71</f>
        <v>2.6562624979233451E-2</v>
      </c>
      <c r="BF72" s="2">
        <f t="shared" si="163"/>
        <v>3.9296297366806017E-2</v>
      </c>
      <c r="BG72" s="2">
        <f t="shared" si="163"/>
        <v>2.6781393583393952E-2</v>
      </c>
      <c r="BH72" s="2">
        <f t="shared" si="142"/>
        <v>3.251034175068835E-2</v>
      </c>
      <c r="BI72" s="2">
        <f t="shared" si="158"/>
        <v>7.0557304578739693E-5</v>
      </c>
      <c r="BJ72" s="2">
        <f t="shared" si="143"/>
        <v>1.5441989867404456E-4</v>
      </c>
      <c r="BK72" s="2">
        <f t="shared" si="144"/>
        <v>7.1724304226865481E-5</v>
      </c>
      <c r="BL72" s="2">
        <f t="shared" si="145"/>
        <v>4.0506734128845112</v>
      </c>
      <c r="BM72" s="2">
        <f t="shared" si="146"/>
        <v>2.2433290541285418</v>
      </c>
      <c r="BN72" s="2">
        <f t="shared" si="147"/>
        <v>0.41009277035914421</v>
      </c>
      <c r="BO72" s="2">
        <f t="shared" si="159"/>
        <v>21.549692522563408</v>
      </c>
      <c r="BP72" s="2">
        <f t="shared" si="160"/>
        <v>5.8612764677649691</v>
      </c>
      <c r="BQ72" s="2">
        <f t="shared" si="161"/>
        <v>3.6544476344483474</v>
      </c>
      <c r="BR72" s="11">
        <f t="shared" si="162"/>
        <v>5.1630432586862146E-2</v>
      </c>
      <c r="BS72" s="17">
        <f t="shared" si="135"/>
        <v>0.55715458698916254</v>
      </c>
      <c r="BT72" s="17">
        <f t="shared" si="136"/>
        <v>0.7224212765987621</v>
      </c>
      <c r="BU72" s="12">
        <f>(BU$3*temperature!$I182+BU$4*temperature!$I182^2+BU$5*temperature!$I182^6)*(K72/K$56)^$BW$1</f>
        <v>3.1153163243139712</v>
      </c>
      <c r="BV72" s="12">
        <f>(BV$3*temperature!$I182+BV$4*temperature!$I182^2+BV$5*temperature!$I182^6)*(L72/L$56)^$BW$1</f>
        <v>1.6289776511249303</v>
      </c>
      <c r="BW72" s="12">
        <f>(BW$3*temperature!$I182+BW$4*temperature!$I182^2+BW$5*temperature!$I182^6)*(M72/M$56)^$BW$1</f>
        <v>0.65726712525477926</v>
      </c>
      <c r="BX72" s="12">
        <f>(BX$3*temperature!$M182+BX$4*temperature!$M182^2+BX$5*temperature!$M182^6)*(K72/K$56)^$BW$1</f>
        <v>3.1153177694833718</v>
      </c>
      <c r="BY72" s="12">
        <f>(BY$3*temperature!$M182+BY$4*temperature!$M182^2+BY$5*temperature!$M182^6)*(L72/L$56)^$BW$1</f>
        <v>1.6289780247932448</v>
      </c>
      <c r="BZ72" s="12">
        <f>(BZ$3*temperature!$M182+BZ$4*temperature!$M182^2+BZ$5*temperature!$M182^6)*(M72/M$56)^$BW$1</f>
        <v>0.65726679985878089</v>
      </c>
      <c r="CA72" s="19">
        <f t="shared" si="148"/>
        <v>1.4451694005934712E-6</v>
      </c>
      <c r="CB72" s="19">
        <f t="shared" si="149"/>
        <v>3.7366831451279836E-7</v>
      </c>
      <c r="CC72" s="19">
        <f t="shared" si="150"/>
        <v>-3.2539599836844957E-7</v>
      </c>
      <c r="CD72" s="19">
        <f t="shared" si="151"/>
        <v>8.6534695222908033E-4</v>
      </c>
      <c r="CE72" s="19">
        <f t="shared" si="152"/>
        <v>4.8213202377152384E-4</v>
      </c>
      <c r="CF72" s="19"/>
      <c r="CG72" s="19"/>
      <c r="CH72" s="19"/>
    </row>
    <row r="73" spans="1:86" x14ac:dyDescent="0.25">
      <c r="A73" s="2">
        <f t="shared" si="85"/>
        <v>2027</v>
      </c>
      <c r="B73" s="5">
        <f t="shared" si="86"/>
        <v>1128.0021437847611</v>
      </c>
      <c r="C73" s="5">
        <f t="shared" si="87"/>
        <v>2779.7392599383193</v>
      </c>
      <c r="D73" s="5">
        <f t="shared" si="88"/>
        <v>3833.283421383102</v>
      </c>
      <c r="E73" s="15">
        <f t="shared" si="89"/>
        <v>1.7176285965187768E-3</v>
      </c>
      <c r="F73" s="15">
        <f t="shared" si="90"/>
        <v>3.3838435115531181E-3</v>
      </c>
      <c r="G73" s="15">
        <f t="shared" si="91"/>
        <v>6.9079961582862509E-3</v>
      </c>
      <c r="H73" s="5">
        <f t="shared" si="92"/>
        <v>58818.673095821046</v>
      </c>
      <c r="I73" s="5">
        <f t="shared" si="93"/>
        <v>14991.280206956284</v>
      </c>
      <c r="J73" s="5">
        <f t="shared" si="94"/>
        <v>5907.3163238522211</v>
      </c>
      <c r="K73" s="5">
        <f t="shared" si="95"/>
        <v>52144.114636580416</v>
      </c>
      <c r="L73" s="5">
        <f t="shared" si="96"/>
        <v>5393.052658934972</v>
      </c>
      <c r="M73" s="5">
        <f t="shared" si="97"/>
        <v>1541.0591063785153</v>
      </c>
      <c r="N73" s="15">
        <f t="shared" si="98"/>
        <v>2.2785725945635438E-2</v>
      </c>
      <c r="O73" s="15">
        <f t="shared" si="99"/>
        <v>2.8446963153597737E-2</v>
      </c>
      <c r="P73" s="15">
        <f t="shared" si="100"/>
        <v>2.6088140808909976E-2</v>
      </c>
      <c r="Q73" s="5">
        <f t="shared" si="101"/>
        <v>6886.9347937050898</v>
      </c>
      <c r="R73" s="5">
        <f t="shared" si="102"/>
        <v>7295.0646114806677</v>
      </c>
      <c r="S73" s="5">
        <f t="shared" si="103"/>
        <v>3286.9415021775972</v>
      </c>
      <c r="T73" s="5">
        <f t="shared" si="104"/>
        <v>117.0875579339513</v>
      </c>
      <c r="U73" s="5">
        <f t="shared" si="105"/>
        <v>486.62052278201014</v>
      </c>
      <c r="V73" s="5">
        <f t="shared" si="106"/>
        <v>556.41873940384301</v>
      </c>
      <c r="W73" s="15">
        <f t="shared" si="107"/>
        <v>-1.0734613539272964E-2</v>
      </c>
      <c r="X73" s="15">
        <f t="shared" si="108"/>
        <v>-1.217998157191269E-2</v>
      </c>
      <c r="Y73" s="15">
        <f t="shared" si="109"/>
        <v>-9.7425357312937999E-3</v>
      </c>
      <c r="Z73" s="5">
        <f t="shared" si="130"/>
        <v>14290.569475538399</v>
      </c>
      <c r="AA73" s="5">
        <f t="shared" si="131"/>
        <v>19869.494849563514</v>
      </c>
      <c r="AB73" s="5">
        <f t="shared" si="132"/>
        <v>8662.8272089880302</v>
      </c>
      <c r="AC73" s="16">
        <f t="shared" si="113"/>
        <v>2.1605202267293104</v>
      </c>
      <c r="AD73" s="16">
        <f t="shared" si="114"/>
        <v>2.8899813864801254</v>
      </c>
      <c r="AE73" s="16">
        <f t="shared" si="115"/>
        <v>2.7706384452811115</v>
      </c>
      <c r="AF73" s="15">
        <f t="shared" si="116"/>
        <v>-4.0504037456468023E-3</v>
      </c>
      <c r="AG73" s="15">
        <f t="shared" si="117"/>
        <v>2.9673830763510267E-4</v>
      </c>
      <c r="AH73" s="15">
        <f t="shared" si="118"/>
        <v>9.7937136394747881E-3</v>
      </c>
      <c r="AI73" s="1">
        <f t="shared" si="76"/>
        <v>92189.908348382829</v>
      </c>
      <c r="AJ73" s="1">
        <f t="shared" si="77"/>
        <v>22113.259029812569</v>
      </c>
      <c r="AK73" s="1">
        <f t="shared" si="78"/>
        <v>8572.2177116534331</v>
      </c>
      <c r="AL73" s="14">
        <f t="shared" si="119"/>
        <v>20.962213780324387</v>
      </c>
      <c r="AM73" s="14">
        <f t="shared" si="120"/>
        <v>3.5055273468561481</v>
      </c>
      <c r="AN73" s="14">
        <f t="shared" si="121"/>
        <v>1.3034688471178848</v>
      </c>
      <c r="AO73" s="11">
        <f t="shared" si="122"/>
        <v>1.7382433548357116E-2</v>
      </c>
      <c r="AP73" s="11">
        <f t="shared" si="123"/>
        <v>2.1897281714343381E-2</v>
      </c>
      <c r="AQ73" s="11">
        <f t="shared" si="124"/>
        <v>1.9863597388794303E-2</v>
      </c>
      <c r="AR73" s="1">
        <f t="shared" si="133"/>
        <v>58818.673095821046</v>
      </c>
      <c r="AS73" s="1">
        <f t="shared" si="128"/>
        <v>14991.280206956284</v>
      </c>
      <c r="AT73" s="1">
        <f t="shared" si="129"/>
        <v>5907.3163238522211</v>
      </c>
      <c r="AU73" s="1">
        <f t="shared" si="82"/>
        <v>11763.73461916421</v>
      </c>
      <c r="AV73" s="1">
        <f t="shared" si="83"/>
        <v>2998.256041391257</v>
      </c>
      <c r="AW73" s="1">
        <f t="shared" si="84"/>
        <v>1181.4632647704443</v>
      </c>
      <c r="AX73" s="1">
        <f t="shared" si="153"/>
        <v>41715.291709264333</v>
      </c>
      <c r="AY73" s="1">
        <f t="shared" si="140"/>
        <v>4314.4421271479778</v>
      </c>
      <c r="AZ73" s="1">
        <f t="shared" si="141"/>
        <v>1232.8472851028123</v>
      </c>
      <c r="BA73" s="1">
        <f t="shared" si="154"/>
        <v>12000.389605312716</v>
      </c>
      <c r="BB73" s="1">
        <f t="shared" si="155"/>
        <v>23265.648474867354</v>
      </c>
      <c r="BC73" s="1">
        <f t="shared" si="156"/>
        <v>27281.791055904061</v>
      </c>
      <c r="BD73" s="1">
        <f t="shared" si="157"/>
        <v>43869.788905797228</v>
      </c>
      <c r="BE73" s="2">
        <f t="shared" si="163"/>
        <v>2.6562624979233451E-2</v>
      </c>
      <c r="BF73" s="2">
        <f t="shared" si="163"/>
        <v>3.9296297366806017E-2</v>
      </c>
      <c r="BG73" s="2">
        <f t="shared" si="163"/>
        <v>2.6781393583393952E-2</v>
      </c>
      <c r="BH73" s="2">
        <f t="shared" si="142"/>
        <v>3.2515207427678647E-2</v>
      </c>
      <c r="BI73" s="2">
        <f t="shared" si="158"/>
        <v>7.0557304578739693E-5</v>
      </c>
      <c r="BJ73" s="2">
        <f t="shared" si="143"/>
        <v>1.5441989867404456E-4</v>
      </c>
      <c r="BK73" s="2">
        <f t="shared" si="144"/>
        <v>7.1724304226865481E-5</v>
      </c>
      <c r="BL73" s="2">
        <f t="shared" si="145"/>
        <v>4.1500870325391679</v>
      </c>
      <c r="BM73" s="2">
        <f t="shared" si="146"/>
        <v>2.3149519705523991</v>
      </c>
      <c r="BN73" s="2">
        <f t="shared" si="147"/>
        <v>0.42369815317630533</v>
      </c>
      <c r="BO73" s="2">
        <f t="shared" si="159"/>
        <v>21.865865568125791</v>
      </c>
      <c r="BP73" s="2">
        <f t="shared" si="160"/>
        <v>5.9297109401310069</v>
      </c>
      <c r="BQ73" s="2">
        <f t="shared" si="161"/>
        <v>3.6525295881822277</v>
      </c>
      <c r="BR73" s="11">
        <f t="shared" si="162"/>
        <v>5.1572469607838539E-2</v>
      </c>
      <c r="BS73" s="17">
        <f t="shared" si="135"/>
        <v>0.52980074532327959</v>
      </c>
      <c r="BT73" s="17">
        <f t="shared" si="136"/>
        <v>0.70137988019297293</v>
      </c>
      <c r="BU73" s="12">
        <f>(BU$3*temperature!$I183+BU$4*temperature!$I183^2+BU$5*temperature!$I183^6)*(K73/K$56)^$BW$1</f>
        <v>3.1253572760575339</v>
      </c>
      <c r="BV73" s="12">
        <f>(BV$3*temperature!$I183+BV$4*temperature!$I183^2+BV$5*temperature!$I183^6)*(L73/L$56)^$BW$1</f>
        <v>1.6243378311547236</v>
      </c>
      <c r="BW73" s="12">
        <f>(BW$3*temperature!$I183+BW$4*temperature!$I183^2+BW$5*temperature!$I183^6)*(M73/M$56)^$BW$1</f>
        <v>0.64624692482210255</v>
      </c>
      <c r="BX73" s="12">
        <f>(BX$3*temperature!$M183+BX$4*temperature!$M183^2+BX$5*temperature!$M183^6)*(K73/K$56)^$BW$1</f>
        <v>3.1253587101101434</v>
      </c>
      <c r="BY73" s="12">
        <f>(BY$3*temperature!$M183+BY$4*temperature!$M183^2+BY$5*temperature!$M183^6)*(L73/L$56)^$BW$1</f>
        <v>1.6243381620494561</v>
      </c>
      <c r="BZ73" s="12">
        <f>(BZ$3*temperature!$M183+BZ$4*temperature!$M183^2+BZ$5*temperature!$M183^6)*(M73/M$56)^$BW$1</f>
        <v>0.64624653716250058</v>
      </c>
      <c r="CA73" s="19">
        <f t="shared" si="148"/>
        <v>1.4340526095502071E-6</v>
      </c>
      <c r="CB73" s="19">
        <f t="shared" si="149"/>
        <v>3.3089473250313972E-7</v>
      </c>
      <c r="CC73" s="19">
        <f t="shared" si="150"/>
        <v>-3.8765960197473248E-7</v>
      </c>
      <c r="CD73" s="19">
        <f t="shared" si="151"/>
        <v>8.7019579402459741E-4</v>
      </c>
      <c r="CE73" s="19">
        <f t="shared" si="152"/>
        <v>4.610303802514148E-4</v>
      </c>
      <c r="CF73" s="19"/>
      <c r="CG73" s="19"/>
      <c r="CH73" s="19"/>
    </row>
    <row r="74" spans="1:86" x14ac:dyDescent="0.25">
      <c r="A74" s="2">
        <f t="shared" si="85"/>
        <v>2028</v>
      </c>
      <c r="B74" s="5">
        <f t="shared" si="86"/>
        <v>1129.8427580869054</v>
      </c>
      <c r="C74" s="5">
        <f t="shared" si="87"/>
        <v>2788.6751524639435</v>
      </c>
      <c r="D74" s="5">
        <f t="shared" si="88"/>
        <v>3858.4397131742121</v>
      </c>
      <c r="E74" s="15">
        <f t="shared" si="89"/>
        <v>1.6317471666928379E-3</v>
      </c>
      <c r="F74" s="15">
        <f t="shared" si="90"/>
        <v>3.2146513359754621E-3</v>
      </c>
      <c r="G74" s="15">
        <f t="shared" si="91"/>
        <v>6.5625963503719376E-3</v>
      </c>
      <c r="H74" s="5">
        <f t="shared" si="92"/>
        <v>60241.961207168046</v>
      </c>
      <c r="I74" s="5">
        <f t="shared" si="93"/>
        <v>15462.703208299665</v>
      </c>
      <c r="J74" s="5">
        <f t="shared" si="94"/>
        <v>6099.5472465435241</v>
      </c>
      <c r="K74" s="5">
        <f t="shared" si="95"/>
        <v>53318.88953217891</v>
      </c>
      <c r="L74" s="5">
        <f t="shared" si="96"/>
        <v>5544.8205197502266</v>
      </c>
      <c r="M74" s="5">
        <f t="shared" si="97"/>
        <v>1580.8325903647788</v>
      </c>
      <c r="N74" s="15">
        <f t="shared" si="98"/>
        <v>2.2529386178787636E-2</v>
      </c>
      <c r="O74" s="15">
        <f t="shared" si="99"/>
        <v>2.8141364531980351E-2</v>
      </c>
      <c r="P74" s="15">
        <f t="shared" si="100"/>
        <v>2.5809187864137773E-2</v>
      </c>
      <c r="Q74" s="5">
        <f t="shared" si="101"/>
        <v>6977.866623273062</v>
      </c>
      <c r="R74" s="5">
        <f t="shared" si="102"/>
        <v>7432.8208285118726</v>
      </c>
      <c r="S74" s="5">
        <f t="shared" si="103"/>
        <v>3360.8371745542345</v>
      </c>
      <c r="T74" s="5">
        <f t="shared" si="104"/>
        <v>115.8306682492731</v>
      </c>
      <c r="U74" s="5">
        <f t="shared" si="105"/>
        <v>480.69349378201076</v>
      </c>
      <c r="V74" s="5">
        <f t="shared" si="106"/>
        <v>550.9978099536396</v>
      </c>
      <c r="W74" s="15">
        <f t="shared" si="107"/>
        <v>-1.0734613539272964E-2</v>
      </c>
      <c r="X74" s="15">
        <f t="shared" si="108"/>
        <v>-1.217998157191269E-2</v>
      </c>
      <c r="Y74" s="15">
        <f t="shared" si="109"/>
        <v>-9.7425357312937999E-3</v>
      </c>
      <c r="Z74" s="5">
        <f t="shared" si="130"/>
        <v>14425.460449003234</v>
      </c>
      <c r="AA74" s="5">
        <f t="shared" si="131"/>
        <v>20260.142961616435</v>
      </c>
      <c r="AB74" s="5">
        <f t="shared" si="132"/>
        <v>8949.8322914102846</v>
      </c>
      <c r="AC74" s="16">
        <f t="shared" si="113"/>
        <v>2.1517692475104204</v>
      </c>
      <c r="AD74" s="16">
        <f t="shared" si="114"/>
        <v>2.8908389546658464</v>
      </c>
      <c r="AE74" s="16">
        <f t="shared" si="115"/>
        <v>2.7977732848127141</v>
      </c>
      <c r="AF74" s="15">
        <f t="shared" si="116"/>
        <v>-4.0504037456468023E-3</v>
      </c>
      <c r="AG74" s="15">
        <f t="shared" si="117"/>
        <v>2.9673830763510267E-4</v>
      </c>
      <c r="AH74" s="15">
        <f t="shared" si="118"/>
        <v>9.7937136394747881E-3</v>
      </c>
      <c r="AI74" s="1">
        <f t="shared" si="76"/>
        <v>94734.652132708768</v>
      </c>
      <c r="AJ74" s="1">
        <f t="shared" si="77"/>
        <v>22900.189168222569</v>
      </c>
      <c r="AK74" s="1">
        <f t="shared" si="78"/>
        <v>8896.459205258534</v>
      </c>
      <c r="AL74" s="14">
        <f t="shared" si="119"/>
        <v>21.322944325506704</v>
      </c>
      <c r="AM74" s="14">
        <f t="shared" si="120"/>
        <v>3.5815212515288772</v>
      </c>
      <c r="AN74" s="14">
        <f t="shared" si="121"/>
        <v>1.3291015117019904</v>
      </c>
      <c r="AO74" s="11">
        <f t="shared" si="122"/>
        <v>1.7208609212873545E-2</v>
      </c>
      <c r="AP74" s="11">
        <f t="shared" si="123"/>
        <v>2.1678308897199947E-2</v>
      </c>
      <c r="AQ74" s="11">
        <f t="shared" si="124"/>
        <v>1.9664961414906361E-2</v>
      </c>
      <c r="AR74" s="1">
        <f t="shared" si="133"/>
        <v>60241.961207168046</v>
      </c>
      <c r="AS74" s="1">
        <f t="shared" si="128"/>
        <v>15462.703208299665</v>
      </c>
      <c r="AT74" s="1">
        <f t="shared" si="129"/>
        <v>6099.5472465435241</v>
      </c>
      <c r="AU74" s="1">
        <f t="shared" si="82"/>
        <v>12048.39224143361</v>
      </c>
      <c r="AV74" s="1">
        <f t="shared" si="83"/>
        <v>3092.540641659933</v>
      </c>
      <c r="AW74" s="1">
        <f t="shared" si="84"/>
        <v>1219.9094493087048</v>
      </c>
      <c r="AX74" s="1">
        <f t="shared" si="153"/>
        <v>42655.111625743128</v>
      </c>
      <c r="AY74" s="1">
        <f t="shared" si="140"/>
        <v>4435.8564158001809</v>
      </c>
      <c r="AZ74" s="1">
        <f t="shared" si="141"/>
        <v>1264.666072291823</v>
      </c>
      <c r="BA74" s="1">
        <f t="shared" si="154"/>
        <v>12045.143367112018</v>
      </c>
      <c r="BB74" s="1">
        <f t="shared" si="155"/>
        <v>23417.832608845361</v>
      </c>
      <c r="BC74" s="1">
        <f t="shared" si="156"/>
        <v>27559.150244945002</v>
      </c>
      <c r="BD74" s="1">
        <f t="shared" si="157"/>
        <v>42915.00129934265</v>
      </c>
      <c r="BE74" s="2">
        <f t="shared" si="163"/>
        <v>2.6562624979233451E-2</v>
      </c>
      <c r="BF74" s="2">
        <f t="shared" si="163"/>
        <v>3.9296297366806017E-2</v>
      </c>
      <c r="BG74" s="2">
        <f t="shared" si="163"/>
        <v>2.6781393583393952E-2</v>
      </c>
      <c r="BH74" s="2">
        <f t="shared" si="142"/>
        <v>3.251980086471172E-2</v>
      </c>
      <c r="BI74" s="2">
        <f t="shared" si="158"/>
        <v>7.0557304578739693E-5</v>
      </c>
      <c r="BJ74" s="2">
        <f t="shared" si="143"/>
        <v>1.5441989867404456E-4</v>
      </c>
      <c r="BK74" s="2">
        <f t="shared" si="144"/>
        <v>7.1724304226865481E-5</v>
      </c>
      <c r="BL74" s="2">
        <f t="shared" si="145"/>
        <v>4.2505104053147766</v>
      </c>
      <c r="BM74" s="2">
        <f t="shared" si="146"/>
        <v>2.3877490626524582</v>
      </c>
      <c r="BN74" s="2">
        <f t="shared" si="147"/>
        <v>0.4374857823572274</v>
      </c>
      <c r="BO74" s="2">
        <f t="shared" si="159"/>
        <v>22.185560443169127</v>
      </c>
      <c r="BP74" s="2">
        <f t="shared" si="160"/>
        <v>5.9982497114574169</v>
      </c>
      <c r="BQ74" s="2">
        <f t="shared" si="161"/>
        <v>3.6504455093973194</v>
      </c>
      <c r="BR74" s="11">
        <f t="shared" si="162"/>
        <v>5.1437918699103607E-2</v>
      </c>
      <c r="BS74" s="17">
        <f t="shared" si="135"/>
        <v>0.50381762611268954</v>
      </c>
      <c r="BT74" s="17">
        <f t="shared" si="136"/>
        <v>0.68095133999317758</v>
      </c>
      <c r="BU74" s="12">
        <f>(BU$3*temperature!$I184+BU$4*temperature!$I184^2+BU$5*temperature!$I184^6)*(K74/K$56)^$BW$1</f>
        <v>3.1341467602861051</v>
      </c>
      <c r="BV74" s="12">
        <f>(BV$3*temperature!$I184+BV$4*temperature!$I184^2+BV$5*temperature!$I184^6)*(L74/L$56)^$BW$1</f>
        <v>1.6187354541539827</v>
      </c>
      <c r="BW74" s="12">
        <f>(BW$3*temperature!$I184+BW$4*temperature!$I184^2+BW$5*temperature!$I184^6)*(M74/M$56)^$BW$1</f>
        <v>0.63442464193193782</v>
      </c>
      <c r="BX74" s="12">
        <f>(BX$3*temperature!$M184+BX$4*temperature!$M184^2+BX$5*temperature!$M184^6)*(K74/K$56)^$BW$1</f>
        <v>3.1341481680435339</v>
      </c>
      <c r="BY74" s="12">
        <f>(BY$3*temperature!$M184+BY$4*temperature!$M184^2+BY$5*temperature!$M184^6)*(L74/L$56)^$BW$1</f>
        <v>1.6187357344466606</v>
      </c>
      <c r="BZ74" s="12">
        <f>(BZ$3*temperature!$M184+BZ$4*temperature!$M184^2+BZ$5*temperature!$M184^6)*(M74/M$56)^$BW$1</f>
        <v>0.63442418885320861</v>
      </c>
      <c r="CA74" s="19">
        <f t="shared" si="148"/>
        <v>1.4077574288506867E-6</v>
      </c>
      <c r="CB74" s="19">
        <f t="shared" si="149"/>
        <v>2.8029267795659507E-7</v>
      </c>
      <c r="CC74" s="19">
        <f t="shared" si="150"/>
        <v>-4.5307872920119507E-7</v>
      </c>
      <c r="CD74" s="19">
        <f t="shared" si="151"/>
        <v>8.6376575793461444E-4</v>
      </c>
      <c r="CE74" s="19">
        <f t="shared" si="152"/>
        <v>4.3518041368004548E-4</v>
      </c>
      <c r="CF74" s="19"/>
      <c r="CG74" s="19"/>
      <c r="CH74" s="19"/>
    </row>
    <row r="75" spans="1:86" x14ac:dyDescent="0.25">
      <c r="A75" s="2">
        <f t="shared" si="85"/>
        <v>2029</v>
      </c>
      <c r="B75" s="5">
        <f t="shared" si="86"/>
        <v>1131.5941949202563</v>
      </c>
      <c r="C75" s="5">
        <f t="shared" si="87"/>
        <v>2797.1915398531901</v>
      </c>
      <c r="D75" s="5">
        <f t="shared" si="88"/>
        <v>3882.4950264350286</v>
      </c>
      <c r="E75" s="15">
        <f t="shared" si="89"/>
        <v>1.5501598083581959E-3</v>
      </c>
      <c r="F75" s="15">
        <f t="shared" si="90"/>
        <v>3.053918769176689E-3</v>
      </c>
      <c r="G75" s="15">
        <f t="shared" si="91"/>
        <v>6.2344665328533406E-3</v>
      </c>
      <c r="H75" s="5">
        <f t="shared" si="92"/>
        <v>61679.405247694827</v>
      </c>
      <c r="I75" s="5">
        <f t="shared" si="93"/>
        <v>15941.702500280546</v>
      </c>
      <c r="J75" s="5">
        <f t="shared" si="94"/>
        <v>6294.275054616015</v>
      </c>
      <c r="K75" s="5">
        <f t="shared" si="95"/>
        <v>54506.646927471549</v>
      </c>
      <c r="L75" s="5">
        <f t="shared" si="96"/>
        <v>5699.1815802207238</v>
      </c>
      <c r="M75" s="5">
        <f t="shared" si="97"/>
        <v>1621.1933336062823</v>
      </c>
      <c r="N75" s="15">
        <f t="shared" si="98"/>
        <v>2.2276484107490724E-2</v>
      </c>
      <c r="O75" s="15">
        <f t="shared" si="99"/>
        <v>2.7838783946328771E-2</v>
      </c>
      <c r="P75" s="15">
        <f t="shared" si="100"/>
        <v>2.5531320322913054E-2</v>
      </c>
      <c r="Q75" s="5">
        <f t="shared" si="101"/>
        <v>7067.6747112604035</v>
      </c>
      <c r="R75" s="5">
        <f t="shared" si="102"/>
        <v>7569.7365877678203</v>
      </c>
      <c r="S75" s="5">
        <f t="shared" si="103"/>
        <v>3434.3433726458843</v>
      </c>
      <c r="T75" s="5">
        <f t="shared" si="104"/>
        <v>114.58727078962141</v>
      </c>
      <c r="U75" s="5">
        <f t="shared" si="105"/>
        <v>474.83865588600753</v>
      </c>
      <c r="V75" s="5">
        <f t="shared" si="106"/>
        <v>545.62969410230164</v>
      </c>
      <c r="W75" s="15">
        <f t="shared" si="107"/>
        <v>-1.0734613539272964E-2</v>
      </c>
      <c r="X75" s="15">
        <f t="shared" si="108"/>
        <v>-1.217998157191269E-2</v>
      </c>
      <c r="Y75" s="15">
        <f t="shared" si="109"/>
        <v>-9.7425357312937999E-3</v>
      </c>
      <c r="Z75" s="5">
        <f t="shared" si="130"/>
        <v>14556.726998569924</v>
      </c>
      <c r="AA75" s="5">
        <f t="shared" si="131"/>
        <v>20648.850482030288</v>
      </c>
      <c r="AB75" s="5">
        <f t="shared" si="132"/>
        <v>9240.6614078098355</v>
      </c>
      <c r="AC75" s="16">
        <f t="shared" si="113"/>
        <v>2.1430537132905365</v>
      </c>
      <c r="AD75" s="16">
        <f t="shared" si="114"/>
        <v>2.8916967773248996</v>
      </c>
      <c r="AE75" s="16">
        <f t="shared" si="115"/>
        <v>2.8251738751923425</v>
      </c>
      <c r="AF75" s="15">
        <f t="shared" si="116"/>
        <v>-4.0504037456468023E-3</v>
      </c>
      <c r="AG75" s="15">
        <f t="shared" si="117"/>
        <v>2.9673830763510267E-4</v>
      </c>
      <c r="AH75" s="15">
        <f t="shared" si="118"/>
        <v>9.7937136394747881E-3</v>
      </c>
      <c r="AI75" s="1">
        <f t="shared" si="76"/>
        <v>97309.579160871508</v>
      </c>
      <c r="AJ75" s="1">
        <f t="shared" si="77"/>
        <v>23702.710893060244</v>
      </c>
      <c r="AK75" s="1">
        <f t="shared" si="78"/>
        <v>9226.7227340413847</v>
      </c>
      <c r="AL75" s="14">
        <f t="shared" si="119"/>
        <v>21.686213159510551</v>
      </c>
      <c r="AM75" s="14">
        <f t="shared" si="120"/>
        <v>3.6583861623012814</v>
      </c>
      <c r="AN75" s="14">
        <f t="shared" si="121"/>
        <v>1.3549768743466626</v>
      </c>
      <c r="AO75" s="11">
        <f t="shared" si="122"/>
        <v>1.7036523120744808E-2</v>
      </c>
      <c r="AP75" s="11">
        <f t="shared" si="123"/>
        <v>2.1461525808227949E-2</v>
      </c>
      <c r="AQ75" s="11">
        <f t="shared" si="124"/>
        <v>1.9468311800757296E-2</v>
      </c>
      <c r="AR75" s="1">
        <f t="shared" si="133"/>
        <v>61679.405247694827</v>
      </c>
      <c r="AS75" s="1">
        <f t="shared" si="128"/>
        <v>15941.702500280546</v>
      </c>
      <c r="AT75" s="1">
        <f t="shared" si="129"/>
        <v>6294.275054616015</v>
      </c>
      <c r="AU75" s="1">
        <f t="shared" si="82"/>
        <v>12335.881049538966</v>
      </c>
      <c r="AV75" s="1">
        <f t="shared" si="83"/>
        <v>3188.3405000561092</v>
      </c>
      <c r="AW75" s="1">
        <f t="shared" si="84"/>
        <v>1258.8550109232031</v>
      </c>
      <c r="AX75" s="1">
        <f t="shared" si="153"/>
        <v>43605.317541977245</v>
      </c>
      <c r="AY75" s="1">
        <f t="shared" si="140"/>
        <v>4559.3452641765798</v>
      </c>
      <c r="AZ75" s="1">
        <f t="shared" si="141"/>
        <v>1296.9546668850257</v>
      </c>
      <c r="BA75" s="1">
        <f t="shared" si="154"/>
        <v>12088.746533503927</v>
      </c>
      <c r="BB75" s="1">
        <f t="shared" si="155"/>
        <v>23566.154975141289</v>
      </c>
      <c r="BC75" s="1">
        <f t="shared" si="156"/>
        <v>27828.847804095654</v>
      </c>
      <c r="BD75" s="1">
        <f t="shared" si="157"/>
        <v>41970.237050778502</v>
      </c>
      <c r="BE75" s="2">
        <f t="shared" si="163"/>
        <v>2.6562624979233451E-2</v>
      </c>
      <c r="BF75" s="2">
        <f t="shared" si="163"/>
        <v>3.9296297366806017E-2</v>
      </c>
      <c r="BG75" s="2">
        <f t="shared" si="163"/>
        <v>2.6781393583393952E-2</v>
      </c>
      <c r="BH75" s="2">
        <f t="shared" si="142"/>
        <v>3.2523922727757705E-2</v>
      </c>
      <c r="BI75" s="2">
        <f t="shared" si="158"/>
        <v>7.0557304578739693E-5</v>
      </c>
      <c r="BJ75" s="2">
        <f t="shared" si="143"/>
        <v>1.5441989867404456E-4</v>
      </c>
      <c r="BK75" s="2">
        <f t="shared" si="144"/>
        <v>7.1724304226865481E-5</v>
      </c>
      <c r="BL75" s="2">
        <f t="shared" si="145"/>
        <v>4.3519325822971195</v>
      </c>
      <c r="BM75" s="2">
        <f t="shared" si="146"/>
        <v>2.4617160847850847</v>
      </c>
      <c r="BN75" s="2">
        <f t="shared" si="147"/>
        <v>0.4514524989048494</v>
      </c>
      <c r="BO75" s="2">
        <f t="shared" si="159"/>
        <v>22.510100116566548</v>
      </c>
      <c r="BP75" s="2">
        <f t="shared" si="160"/>
        <v>6.0676489718335542</v>
      </c>
      <c r="BQ75" s="2">
        <f t="shared" si="161"/>
        <v>3.6484283996671896</v>
      </c>
      <c r="BR75" s="11">
        <f t="shared" si="162"/>
        <v>5.1300162182846804E-2</v>
      </c>
      <c r="BS75" s="17">
        <f t="shared" si="135"/>
        <v>0.47917011280707872</v>
      </c>
      <c r="BT75" s="17">
        <f t="shared" si="136"/>
        <v>0.66111780581861901</v>
      </c>
      <c r="BU75" s="12">
        <f>(BU$3*temperature!$I185+BU$4*temperature!$I185^2+BU$5*temperature!$I185^6)*(K75/K$56)^$BW$1</f>
        <v>3.1416437798714836</v>
      </c>
      <c r="BV75" s="12">
        <f>(BV$3*temperature!$I185+BV$4*temperature!$I185^2+BV$5*temperature!$I185^6)*(L75/L$56)^$BW$1</f>
        <v>1.6121447996939611</v>
      </c>
      <c r="BW75" s="12">
        <f>(BW$3*temperature!$I185+BW$4*temperature!$I185^2+BW$5*temperature!$I185^6)*(M75/M$56)^$BW$1</f>
        <v>0.6217798810182501</v>
      </c>
      <c r="BX75" s="12">
        <f>(BX$3*temperature!$M185+BX$4*temperature!$M185^2+BX$5*temperature!$M185^6)*(K75/K$56)^$BW$1</f>
        <v>3.1416451474524547</v>
      </c>
      <c r="BY75" s="12">
        <f>(BY$3*temperature!$M185+BY$4*temperature!$M185^2+BY$5*temperature!$M185^6)*(L75/L$56)^$BW$1</f>
        <v>1.6121450223237044</v>
      </c>
      <c r="BZ75" s="12">
        <f>(BZ$3*temperature!$M185+BZ$4*temperature!$M185^2+BZ$5*temperature!$M185^6)*(M75/M$56)^$BW$1</f>
        <v>0.62177935974585385</v>
      </c>
      <c r="CA75" s="19">
        <f t="shared" si="148"/>
        <v>1.36758097113443E-6</v>
      </c>
      <c r="CB75" s="19">
        <f t="shared" si="149"/>
        <v>2.2262974330722329E-7</v>
      </c>
      <c r="CC75" s="19">
        <f t="shared" si="150"/>
        <v>-5.2127239624777388E-7</v>
      </c>
      <c r="CD75" s="19">
        <f t="shared" si="151"/>
        <v>8.461964622279185E-4</v>
      </c>
      <c r="CE75" s="19">
        <f t="shared" si="152"/>
        <v>4.0547205426270266E-4</v>
      </c>
      <c r="CF75" s="19"/>
      <c r="CG75" s="19"/>
      <c r="CH75" s="19"/>
    </row>
    <row r="76" spans="1:86" x14ac:dyDescent="0.25">
      <c r="A76" s="2">
        <f t="shared" si="85"/>
        <v>2030</v>
      </c>
      <c r="B76" s="5">
        <f t="shared" si="86"/>
        <v>1133.2606391685763</v>
      </c>
      <c r="C76" s="5">
        <f t="shared" si="87"/>
        <v>2805.3068158105034</v>
      </c>
      <c r="D76" s="5">
        <f t="shared" si="88"/>
        <v>3905.4900474759938</v>
      </c>
      <c r="E76" s="15">
        <f t="shared" si="89"/>
        <v>1.472651817940286E-3</v>
      </c>
      <c r="F76" s="15">
        <f t="shared" si="90"/>
        <v>2.9012228307178545E-3</v>
      </c>
      <c r="G76" s="15">
        <f t="shared" si="91"/>
        <v>5.9227432062106729E-3</v>
      </c>
      <c r="H76" s="5">
        <f t="shared" si="92"/>
        <v>63130.816198198765</v>
      </c>
      <c r="I76" s="5">
        <f t="shared" si="93"/>
        <v>16428.241022643291</v>
      </c>
      <c r="J76" s="5">
        <f t="shared" si="94"/>
        <v>6491.4558712108446</v>
      </c>
      <c r="K76" s="5">
        <f t="shared" si="95"/>
        <v>55707.234519779216</v>
      </c>
      <c r="L76" s="5">
        <f t="shared" si="96"/>
        <v>5856.1298643182017</v>
      </c>
      <c r="M76" s="5">
        <f t="shared" si="97"/>
        <v>1662.1360680220107</v>
      </c>
      <c r="N76" s="15">
        <f t="shared" si="98"/>
        <v>2.2026443745571278E-2</v>
      </c>
      <c r="O76" s="15">
        <f t="shared" si="99"/>
        <v>2.7538740762739433E-2</v>
      </c>
      <c r="P76" s="15">
        <f t="shared" si="100"/>
        <v>2.5254689596245106E-2</v>
      </c>
      <c r="Q76" s="5">
        <f t="shared" si="101"/>
        <v>7156.3338660871359</v>
      </c>
      <c r="R76" s="5">
        <f t="shared" si="102"/>
        <v>7705.7507253878712</v>
      </c>
      <c r="S76" s="5">
        <f t="shared" si="103"/>
        <v>3507.4236911701405</v>
      </c>
      <c r="T76" s="5">
        <f t="shared" si="104"/>
        <v>113.35722072117481</v>
      </c>
      <c r="U76" s="5">
        <f t="shared" si="105"/>
        <v>469.05512980768418</v>
      </c>
      <c r="V76" s="5">
        <f t="shared" si="106"/>
        <v>540.31387731145503</v>
      </c>
      <c r="W76" s="15">
        <f t="shared" si="107"/>
        <v>-1.0734613539272964E-2</v>
      </c>
      <c r="X76" s="15">
        <f t="shared" si="108"/>
        <v>-1.217998157191269E-2</v>
      </c>
      <c r="Y76" s="15">
        <f t="shared" si="109"/>
        <v>-9.7425357312937999E-3</v>
      </c>
      <c r="Z76" s="5">
        <f t="shared" si="130"/>
        <v>14684.358748103452</v>
      </c>
      <c r="AA76" s="5">
        <f t="shared" si="131"/>
        <v>21035.451369129041</v>
      </c>
      <c r="AB76" s="5">
        <f t="shared" si="132"/>
        <v>9535.2473269912844</v>
      </c>
      <c r="AC76" s="16">
        <f t="shared" si="113"/>
        <v>2.1343734805031023</v>
      </c>
      <c r="AD76" s="16">
        <f t="shared" si="114"/>
        <v>2.892554854532797</v>
      </c>
      <c r="AE76" s="16">
        <f t="shared" si="115"/>
        <v>2.8528428191077015</v>
      </c>
      <c r="AF76" s="15">
        <f t="shared" si="116"/>
        <v>-4.0504037456468023E-3</v>
      </c>
      <c r="AG76" s="15">
        <f t="shared" si="117"/>
        <v>2.9673830763510267E-4</v>
      </c>
      <c r="AH76" s="15">
        <f t="shared" si="118"/>
        <v>9.7937136394747881E-3</v>
      </c>
      <c r="AI76" s="1">
        <f t="shared" si="76"/>
        <v>99914.50229432332</v>
      </c>
      <c r="AJ76" s="1">
        <f t="shared" si="77"/>
        <v>24520.78030381033</v>
      </c>
      <c r="AK76" s="1">
        <f t="shared" si="78"/>
        <v>9562.9054715604507</v>
      </c>
      <c r="AL76" s="14">
        <f t="shared" si="119"/>
        <v>22.051976254685016</v>
      </c>
      <c r="AM76" s="14">
        <f t="shared" si="120"/>
        <v>3.736115565849587</v>
      </c>
      <c r="AN76" s="14">
        <f t="shared" si="121"/>
        <v>1.3810921954965329</v>
      </c>
      <c r="AO76" s="11">
        <f t="shared" si="122"/>
        <v>1.686615788953736E-2</v>
      </c>
      <c r="AP76" s="11">
        <f t="shared" si="123"/>
        <v>2.1246910550145669E-2</v>
      </c>
      <c r="AQ76" s="11">
        <f t="shared" si="124"/>
        <v>1.9273628682749722E-2</v>
      </c>
      <c r="AR76" s="1">
        <f t="shared" si="133"/>
        <v>63130.816198198765</v>
      </c>
      <c r="AS76" s="1">
        <f t="shared" si="128"/>
        <v>16428.241022643291</v>
      </c>
      <c r="AT76" s="1">
        <f t="shared" si="129"/>
        <v>6491.4558712108446</v>
      </c>
      <c r="AU76" s="1">
        <f t="shared" si="82"/>
        <v>12626.163239639754</v>
      </c>
      <c r="AV76" s="1">
        <f t="shared" si="83"/>
        <v>3285.6482045286584</v>
      </c>
      <c r="AW76" s="1">
        <f t="shared" si="84"/>
        <v>1298.2911742421691</v>
      </c>
      <c r="AX76" s="1">
        <f t="shared" si="153"/>
        <v>44565.78761582337</v>
      </c>
      <c r="AY76" s="1">
        <f t="shared" si="140"/>
        <v>4684.9038914545617</v>
      </c>
      <c r="AZ76" s="1">
        <f t="shared" si="141"/>
        <v>1329.7088544176086</v>
      </c>
      <c r="BA76" s="1">
        <f t="shared" si="154"/>
        <v>12131.239812329037</v>
      </c>
      <c r="BB76" s="1">
        <f t="shared" si="155"/>
        <v>23710.735646544228</v>
      </c>
      <c r="BC76" s="1">
        <f t="shared" si="156"/>
        <v>28091.077982545292</v>
      </c>
      <c r="BD76" s="1">
        <f t="shared" si="157"/>
        <v>41036.194184927321</v>
      </c>
      <c r="BE76" s="2">
        <f t="shared" ref="BE76:BE139" si="164">BE75</f>
        <v>2.6562624979233451E-2</v>
      </c>
      <c r="BF76" s="2">
        <f t="shared" ref="BF76:BF139" si="165">BF75</f>
        <v>3.9296297366806017E-2</v>
      </c>
      <c r="BG76" s="2">
        <f t="shared" ref="BG76:BG139" si="166">BG75</f>
        <v>2.6781393583393952E-2</v>
      </c>
      <c r="BH76" s="2">
        <f t="shared" si="142"/>
        <v>3.2527583908740006E-2</v>
      </c>
      <c r="BI76" s="2">
        <f t="shared" si="158"/>
        <v>7.0557304578739693E-5</v>
      </c>
      <c r="BJ76" s="2">
        <f t="shared" si="143"/>
        <v>1.5441989867404456E-4</v>
      </c>
      <c r="BK76" s="2">
        <f t="shared" si="144"/>
        <v>7.1724304226865481E-5</v>
      </c>
      <c r="BL76" s="2">
        <f t="shared" si="145"/>
        <v>4.4543402268007437</v>
      </c>
      <c r="BM76" s="2">
        <f t="shared" si="146"/>
        <v>2.5368473141093593</v>
      </c>
      <c r="BN76" s="2">
        <f t="shared" si="147"/>
        <v>0.46559515578199873</v>
      </c>
      <c r="BO76" s="2">
        <f t="shared" si="159"/>
        <v>22.839542728037095</v>
      </c>
      <c r="BP76" s="2">
        <f t="shared" si="160"/>
        <v>6.1379148287425744</v>
      </c>
      <c r="BQ76" s="2">
        <f t="shared" si="161"/>
        <v>3.6464756215397962</v>
      </c>
      <c r="BR76" s="11">
        <f t="shared" si="162"/>
        <v>5.1158986050755723E-2</v>
      </c>
      <c r="BS76" s="17">
        <f t="shared" si="135"/>
        <v>0.45578810889952026</v>
      </c>
      <c r="BT76" s="17">
        <f t="shared" si="136"/>
        <v>0.64186194739671742</v>
      </c>
      <c r="BU76" s="12">
        <f>(BU$3*temperature!$I186+BU$4*temperature!$I186^2+BU$5*temperature!$I186^6)*(K76/K$56)^$BW$1</f>
        <v>3.1478062730456133</v>
      </c>
      <c r="BV76" s="12">
        <f>(BV$3*temperature!$I186+BV$4*temperature!$I186^2+BV$5*temperature!$I186^6)*(L76/L$56)^$BW$1</f>
        <v>1.6045398603710868</v>
      </c>
      <c r="BW76" s="12">
        <f>(BW$3*temperature!$I186+BW$4*temperature!$I186^2+BW$5*temperature!$I186^6)*(M76/M$56)^$BW$1</f>
        <v>0.60829230163174119</v>
      </c>
      <c r="BX76" s="12">
        <f>(BX$3*temperature!$M186+BX$4*temperature!$M186^2+BX$5*temperature!$M186^6)*(K76/K$56)^$BW$1</f>
        <v>3.1478075877757279</v>
      </c>
      <c r="BY76" s="12">
        <f>(BY$3*temperature!$M186+BY$4*temperature!$M186^2+BY$5*temperature!$M186^6)*(L76/L$56)^$BW$1</f>
        <v>1.6045400189890839</v>
      </c>
      <c r="BZ76" s="12">
        <f>(BZ$3*temperature!$M186+BZ$4*temperature!$M186^2+BZ$5*temperature!$M186^6)*(M76/M$56)^$BW$1</f>
        <v>0.60829170974522695</v>
      </c>
      <c r="CA76" s="19">
        <f t="shared" si="148"/>
        <v>1.3147301145544077E-6</v>
      </c>
      <c r="CB76" s="19">
        <f t="shared" si="149"/>
        <v>1.5861799718130953E-7</v>
      </c>
      <c r="CC76" s="19">
        <f t="shared" si="150"/>
        <v>-5.9188651424513239E-7</v>
      </c>
      <c r="CD76" s="19">
        <f t="shared" si="151"/>
        <v>8.1763594712407528E-4</v>
      </c>
      <c r="CE76" s="19">
        <f t="shared" si="152"/>
        <v>3.7266874210795044E-4</v>
      </c>
      <c r="CF76" s="19"/>
      <c r="CG76" s="19"/>
      <c r="CH76" s="19"/>
    </row>
    <row r="77" spans="1:86" x14ac:dyDescent="0.25">
      <c r="A77" s="2">
        <f t="shared" si="85"/>
        <v>2031</v>
      </c>
      <c r="B77" s="5">
        <f t="shared" si="86"/>
        <v>1134.8460925920244</v>
      </c>
      <c r="C77" s="5">
        <f t="shared" si="87"/>
        <v>2813.0386949826416</v>
      </c>
      <c r="D77" s="5">
        <f t="shared" si="88"/>
        <v>3927.4647013893245</v>
      </c>
      <c r="E77" s="15">
        <f t="shared" si="89"/>
        <v>1.3990192270432716E-3</v>
      </c>
      <c r="F77" s="15">
        <f t="shared" si="90"/>
        <v>2.7561616891819615E-3</v>
      </c>
      <c r="G77" s="15">
        <f t="shared" si="91"/>
        <v>5.6266060459001389E-3</v>
      </c>
      <c r="H77" s="5">
        <f t="shared" si="92"/>
        <v>64595.996044940446</v>
      </c>
      <c r="I77" s="5">
        <f t="shared" si="93"/>
        <v>16922.279343487633</v>
      </c>
      <c r="J77" s="5">
        <f t="shared" si="94"/>
        <v>6691.0465287204361</v>
      </c>
      <c r="K77" s="5">
        <f t="shared" si="95"/>
        <v>56920.490334862188</v>
      </c>
      <c r="L77" s="5">
        <f t="shared" si="96"/>
        <v>6015.6582181647009</v>
      </c>
      <c r="M77" s="5">
        <f t="shared" si="97"/>
        <v>1703.6554208503785</v>
      </c>
      <c r="N77" s="15">
        <f t="shared" si="98"/>
        <v>2.1779142790730344E-2</v>
      </c>
      <c r="O77" s="15">
        <f t="shared" si="99"/>
        <v>2.7241259593390632E-2</v>
      </c>
      <c r="P77" s="15">
        <f t="shared" si="100"/>
        <v>2.4979514991078311E-2</v>
      </c>
      <c r="Q77" s="5">
        <f t="shared" si="101"/>
        <v>7243.8192047881921</v>
      </c>
      <c r="R77" s="5">
        <f t="shared" si="102"/>
        <v>7840.8035504167383</v>
      </c>
      <c r="S77" s="5">
        <f t="shared" si="103"/>
        <v>3580.0434419071412</v>
      </c>
      <c r="T77" s="5">
        <f t="shared" si="104"/>
        <v>112.14037476484694</v>
      </c>
      <c r="U77" s="5">
        <f t="shared" si="105"/>
        <v>463.34204697041548</v>
      </c>
      <c r="V77" s="5">
        <f t="shared" si="106"/>
        <v>535.04985005563424</v>
      </c>
      <c r="W77" s="15">
        <f t="shared" si="107"/>
        <v>-1.0734613539272964E-2</v>
      </c>
      <c r="X77" s="15">
        <f t="shared" si="108"/>
        <v>-1.217998157191269E-2</v>
      </c>
      <c r="Y77" s="15">
        <f t="shared" si="109"/>
        <v>-9.7425357312937999E-3</v>
      </c>
      <c r="Z77" s="5">
        <f t="shared" si="130"/>
        <v>14808.340317651955</v>
      </c>
      <c r="AA77" s="5">
        <f t="shared" si="131"/>
        <v>21419.77362744038</v>
      </c>
      <c r="AB77" s="5">
        <f t="shared" si="132"/>
        <v>9833.5230822076228</v>
      </c>
      <c r="AC77" s="16">
        <f t="shared" si="113"/>
        <v>2.1257284061630632</v>
      </c>
      <c r="AD77" s="16">
        <f t="shared" si="114"/>
        <v>2.8934131863650729</v>
      </c>
      <c r="AE77" s="16">
        <f t="shared" si="115"/>
        <v>2.8807827447364742</v>
      </c>
      <c r="AF77" s="15">
        <f t="shared" si="116"/>
        <v>-4.0504037456468023E-3</v>
      </c>
      <c r="AG77" s="15">
        <f t="shared" si="117"/>
        <v>2.9673830763510267E-4</v>
      </c>
      <c r="AH77" s="15">
        <f t="shared" si="118"/>
        <v>9.7937136394747881E-3</v>
      </c>
      <c r="AI77" s="1">
        <f t="shared" si="76"/>
        <v>102549.21530453075</v>
      </c>
      <c r="AJ77" s="1">
        <f t="shared" si="77"/>
        <v>25354.350477957956</v>
      </c>
      <c r="AK77" s="1">
        <f t="shared" si="78"/>
        <v>9904.9060986465756</v>
      </c>
      <c r="AL77" s="14">
        <f t="shared" si="119"/>
        <v>22.42018904683998</v>
      </c>
      <c r="AM77" s="14">
        <f t="shared" si="120"/>
        <v>3.8147026699498738</v>
      </c>
      <c r="AN77" s="14">
        <f t="shared" si="121"/>
        <v>1.4074446670676504</v>
      </c>
      <c r="AO77" s="11">
        <f t="shared" si="122"/>
        <v>1.6697496310641987E-2</v>
      </c>
      <c r="AP77" s="11">
        <f t="shared" si="123"/>
        <v>2.1034441444644211E-2</v>
      </c>
      <c r="AQ77" s="11">
        <f t="shared" si="124"/>
        <v>1.9080892395922224E-2</v>
      </c>
      <c r="AR77" s="1">
        <f t="shared" si="133"/>
        <v>64595.996044940446</v>
      </c>
      <c r="AS77" s="1">
        <f t="shared" si="128"/>
        <v>16922.279343487633</v>
      </c>
      <c r="AT77" s="1">
        <f t="shared" si="129"/>
        <v>6691.0465287204361</v>
      </c>
      <c r="AU77" s="1">
        <f t="shared" si="82"/>
        <v>12919.19920898809</v>
      </c>
      <c r="AV77" s="1">
        <f t="shared" si="83"/>
        <v>3384.455868697527</v>
      </c>
      <c r="AW77" s="1">
        <f t="shared" si="84"/>
        <v>1338.2093057440873</v>
      </c>
      <c r="AX77" s="1">
        <f t="shared" si="153"/>
        <v>45536.392267889751</v>
      </c>
      <c r="AY77" s="1">
        <f t="shared" si="140"/>
        <v>4812.5265745317611</v>
      </c>
      <c r="AZ77" s="1">
        <f t="shared" si="141"/>
        <v>1362.924336680303</v>
      </c>
      <c r="BA77" s="1">
        <f t="shared" si="154"/>
        <v>12172.662323906679</v>
      </c>
      <c r="BB77" s="1">
        <f t="shared" si="155"/>
        <v>23851.691802966474</v>
      </c>
      <c r="BC77" s="1">
        <f t="shared" si="156"/>
        <v>28346.036283454025</v>
      </c>
      <c r="BD77" s="1">
        <f t="shared" si="157"/>
        <v>40113.499168407368</v>
      </c>
      <c r="BE77" s="2">
        <f t="shared" si="164"/>
        <v>2.6562624979233451E-2</v>
      </c>
      <c r="BF77" s="2">
        <f t="shared" si="165"/>
        <v>3.9296297366806017E-2</v>
      </c>
      <c r="BG77" s="2">
        <f t="shared" si="166"/>
        <v>2.6781393583393952E-2</v>
      </c>
      <c r="BH77" s="2">
        <f t="shared" si="142"/>
        <v>3.2530794237819211E-2</v>
      </c>
      <c r="BI77" s="2">
        <f t="shared" si="158"/>
        <v>7.0557304578739693E-5</v>
      </c>
      <c r="BJ77" s="2">
        <f t="shared" si="143"/>
        <v>1.5441989867404456E-4</v>
      </c>
      <c r="BK77" s="2">
        <f t="shared" si="144"/>
        <v>7.1724304226865481E-5</v>
      </c>
      <c r="BL77" s="2">
        <f t="shared" si="145"/>
        <v>4.5577193675099279</v>
      </c>
      <c r="BM77" s="2">
        <f t="shared" si="146"/>
        <v>2.6131366615552376</v>
      </c>
      <c r="BN77" s="2">
        <f t="shared" si="147"/>
        <v>0.4799106568220568</v>
      </c>
      <c r="BO77" s="2">
        <f t="shared" si="159"/>
        <v>23.173957125451423</v>
      </c>
      <c r="BP77" s="2">
        <f t="shared" si="160"/>
        <v>6.2090564799802976</v>
      </c>
      <c r="BQ77" s="2">
        <f t="shared" si="161"/>
        <v>3.6445849381223914</v>
      </c>
      <c r="BR77" s="11">
        <f t="shared" si="162"/>
        <v>5.1014599732735338E-2</v>
      </c>
      <c r="BS77" s="17">
        <f t="shared" si="135"/>
        <v>0.43360530133689246</v>
      </c>
      <c r="BT77" s="17">
        <f t="shared" si="136"/>
        <v>0.62316693922011401</v>
      </c>
      <c r="BU77" s="12">
        <f>(BU$3*temperature!$I187+BU$4*temperature!$I187^2+BU$5*temperature!$I187^6)*(K77/K$56)^$BW$1</f>
        <v>3.1525912759110883</v>
      </c>
      <c r="BV77" s="12">
        <f>(BV$3*temperature!$I187+BV$4*temperature!$I187^2+BV$5*temperature!$I187^6)*(L77/L$56)^$BW$1</f>
        <v>1.5958943906231113</v>
      </c>
      <c r="BW77" s="12">
        <f>(BW$3*temperature!$I187+BW$4*temperature!$I187^2+BW$5*temperature!$I187^6)*(M77/M$56)^$BW$1</f>
        <v>0.59394168962827032</v>
      </c>
      <c r="BX77" s="12">
        <f>(BX$3*temperature!$M187+BX$4*temperature!$M187^2+BX$5*temperature!$M187^6)*(K77/K$56)^$BW$1</f>
        <v>3.1525925262407006</v>
      </c>
      <c r="BY77" s="12">
        <f>(BY$3*temperature!$M187+BY$4*temperature!$M187^2+BY$5*temperature!$M187^6)*(L77/L$56)^$BW$1</f>
        <v>1.5958944795418082</v>
      </c>
      <c r="BZ77" s="12">
        <f>(BZ$3*temperature!$M187+BZ$4*temperature!$M187^2+BZ$5*temperature!$M187^6)*(M77/M$56)^$BW$1</f>
        <v>0.59394102503629154</v>
      </c>
      <c r="CA77" s="19">
        <f t="shared" si="148"/>
        <v>1.250329612290102E-6</v>
      </c>
      <c r="CB77" s="19">
        <f t="shared" si="149"/>
        <v>8.8918696850015522E-8</v>
      </c>
      <c r="CC77" s="19">
        <f t="shared" si="150"/>
        <v>-6.6459197878288023E-7</v>
      </c>
      <c r="CD77" s="19">
        <f t="shared" si="151"/>
        <v>7.7824177864667572E-4</v>
      </c>
      <c r="CE77" s="19">
        <f t="shared" si="152"/>
        <v>3.37449760943051E-4</v>
      </c>
      <c r="CF77" s="19"/>
      <c r="CG77" s="19"/>
      <c r="CH77" s="19"/>
    </row>
    <row r="78" spans="1:86" x14ac:dyDescent="0.25">
      <c r="A78" s="2">
        <f t="shared" si="85"/>
        <v>2032</v>
      </c>
      <c r="B78" s="5">
        <f t="shared" si="86"/>
        <v>1136.3543805201318</v>
      </c>
      <c r="C78" s="5">
        <f t="shared" si="87"/>
        <v>2820.4042249898744</v>
      </c>
      <c r="D78" s="5">
        <f t="shared" si="88"/>
        <v>3948.4580831915264</v>
      </c>
      <c r="E78" s="15">
        <f t="shared" si="89"/>
        <v>1.3290682656911079E-3</v>
      </c>
      <c r="F78" s="15">
        <f t="shared" si="90"/>
        <v>2.6183536047228633E-3</v>
      </c>
      <c r="G78" s="15">
        <f t="shared" si="91"/>
        <v>5.3452757436051315E-3</v>
      </c>
      <c r="H78" s="5">
        <f t="shared" si="92"/>
        <v>66074.737793959401</v>
      </c>
      <c r="I78" s="5">
        <f t="shared" si="93"/>
        <v>17423.77557817151</v>
      </c>
      <c r="J78" s="5">
        <f t="shared" si="94"/>
        <v>6893.0045136293347</v>
      </c>
      <c r="K78" s="5">
        <f t="shared" si="95"/>
        <v>58146.242868105714</v>
      </c>
      <c r="L78" s="5">
        <f t="shared" si="96"/>
        <v>6177.7582886134214</v>
      </c>
      <c r="M78" s="5">
        <f t="shared" si="97"/>
        <v>1745.7459009056367</v>
      </c>
      <c r="N78" s="15">
        <f t="shared" si="98"/>
        <v>2.1534468976504684E-2</v>
      </c>
      <c r="O78" s="15">
        <f t="shared" si="99"/>
        <v>2.6946356420191497E-2</v>
      </c>
      <c r="P78" s="15">
        <f t="shared" si="100"/>
        <v>2.4705981937502841E-2</v>
      </c>
      <c r="Q78" s="5">
        <f t="shared" si="101"/>
        <v>7330.1061739475454</v>
      </c>
      <c r="R78" s="5">
        <f t="shared" si="102"/>
        <v>7974.8368067964238</v>
      </c>
      <c r="S78" s="5">
        <f t="shared" si="103"/>
        <v>3652.1695753706604</v>
      </c>
      <c r="T78" s="5">
        <f t="shared" si="104"/>
        <v>110.93659117959707</v>
      </c>
      <c r="U78" s="5">
        <f t="shared" si="105"/>
        <v>457.69854937682351</v>
      </c>
      <c r="V78" s="5">
        <f t="shared" si="106"/>
        <v>529.83710777344379</v>
      </c>
      <c r="W78" s="15">
        <f t="shared" si="107"/>
        <v>-1.0734613539272964E-2</v>
      </c>
      <c r="X78" s="15">
        <f t="shared" si="108"/>
        <v>-1.217998157191269E-2</v>
      </c>
      <c r="Y78" s="15">
        <f t="shared" si="109"/>
        <v>-9.7425357312937999E-3</v>
      </c>
      <c r="Z78" s="5">
        <f t="shared" si="130"/>
        <v>14928.657531479503</v>
      </c>
      <c r="AA78" s="5">
        <f t="shared" si="131"/>
        <v>21801.649153963597</v>
      </c>
      <c r="AB78" s="5">
        <f t="shared" si="132"/>
        <v>10135.422792872783</v>
      </c>
      <c r="AC78" s="16">
        <f t="shared" si="113"/>
        <v>2.1171183478645124</v>
      </c>
      <c r="AD78" s="16">
        <f t="shared" si="114"/>
        <v>2.8942717728972842</v>
      </c>
      <c r="AE78" s="16">
        <f t="shared" si="115"/>
        <v>2.9089963059959634</v>
      </c>
      <c r="AF78" s="15">
        <f t="shared" si="116"/>
        <v>-4.0504037456468023E-3</v>
      </c>
      <c r="AG78" s="15">
        <f t="shared" si="117"/>
        <v>2.9673830763510267E-4</v>
      </c>
      <c r="AH78" s="15">
        <f t="shared" si="118"/>
        <v>9.7937136394747881E-3</v>
      </c>
      <c r="AI78" s="1">
        <f t="shared" si="76"/>
        <v>105213.49298306578</v>
      </c>
      <c r="AJ78" s="1">
        <f t="shared" si="77"/>
        <v>26203.371298859689</v>
      </c>
      <c r="AK78" s="1">
        <f t="shared" si="78"/>
        <v>10252.624794526006</v>
      </c>
      <c r="AL78" s="14">
        <f t="shared" si="119"/>
        <v>22.790806460494551</v>
      </c>
      <c r="AM78" s="14">
        <f t="shared" si="120"/>
        <v>3.8941404084902649</v>
      </c>
      <c r="AN78" s="14">
        <f t="shared" si="121"/>
        <v>1.4340314143107273</v>
      </c>
      <c r="AO78" s="11">
        <f t="shared" si="122"/>
        <v>1.6530521347535566E-2</v>
      </c>
      <c r="AP78" s="11">
        <f t="shared" si="123"/>
        <v>2.0824097030197768E-2</v>
      </c>
      <c r="AQ78" s="11">
        <f t="shared" si="124"/>
        <v>1.8890083471963002E-2</v>
      </c>
      <c r="AR78" s="1">
        <f t="shared" si="133"/>
        <v>66074.737793959401</v>
      </c>
      <c r="AS78" s="1">
        <f t="shared" si="128"/>
        <v>17423.77557817151</v>
      </c>
      <c r="AT78" s="1">
        <f t="shared" si="129"/>
        <v>6893.0045136293347</v>
      </c>
      <c r="AU78" s="1">
        <f t="shared" si="82"/>
        <v>13214.947558791881</v>
      </c>
      <c r="AV78" s="1">
        <f t="shared" si="83"/>
        <v>3484.755115634302</v>
      </c>
      <c r="AW78" s="1">
        <f t="shared" si="84"/>
        <v>1378.6009027258669</v>
      </c>
      <c r="AX78" s="1">
        <f t="shared" si="153"/>
        <v>46516.994294484568</v>
      </c>
      <c r="AY78" s="1">
        <f t="shared" si="140"/>
        <v>4942.2066308907379</v>
      </c>
      <c r="AZ78" s="1">
        <f t="shared" si="141"/>
        <v>1396.5967207245094</v>
      </c>
      <c r="BA78" s="1">
        <f t="shared" si="154"/>
        <v>12213.051651131116</v>
      </c>
      <c r="BB78" s="1">
        <f t="shared" si="155"/>
        <v>23989.13765796605</v>
      </c>
      <c r="BC78" s="1">
        <f t="shared" si="156"/>
        <v>28593.918644009598</v>
      </c>
      <c r="BD78" s="1">
        <f t="shared" si="157"/>
        <v>39202.710938362747</v>
      </c>
      <c r="BE78" s="2">
        <f t="shared" si="164"/>
        <v>2.6562624979233451E-2</v>
      </c>
      <c r="BF78" s="2">
        <f t="shared" si="165"/>
        <v>3.9296297366806017E-2</v>
      </c>
      <c r="BG78" s="2">
        <f t="shared" si="166"/>
        <v>2.6781393583393952E-2</v>
      </c>
      <c r="BH78" s="2">
        <f t="shared" si="142"/>
        <v>3.2533563087895963E-2</v>
      </c>
      <c r="BI78" s="2">
        <f t="shared" si="158"/>
        <v>7.0557304578739693E-5</v>
      </c>
      <c r="BJ78" s="2">
        <f t="shared" si="143"/>
        <v>1.5441989867404456E-4</v>
      </c>
      <c r="BK78" s="2">
        <f t="shared" si="144"/>
        <v>7.1724304226865481E-5</v>
      </c>
      <c r="BL78" s="2">
        <f t="shared" si="145"/>
        <v>4.6620553994887564</v>
      </c>
      <c r="BM78" s="2">
        <f t="shared" si="146"/>
        <v>2.6905776593005366</v>
      </c>
      <c r="BN78" s="2">
        <f t="shared" si="147"/>
        <v>0.49439595277270731</v>
      </c>
      <c r="BO78" s="2">
        <f t="shared" si="159"/>
        <v>23.513413405340351</v>
      </c>
      <c r="BP78" s="2">
        <f t="shared" si="160"/>
        <v>6.2810832477582705</v>
      </c>
      <c r="BQ78" s="2">
        <f t="shared" si="161"/>
        <v>3.6427541430522608</v>
      </c>
      <c r="BR78" s="11">
        <f t="shared" si="162"/>
        <v>5.0867205542495436E-2</v>
      </c>
      <c r="BS78" s="17">
        <f t="shared" si="135"/>
        <v>0.41255878029397008</v>
      </c>
      <c r="BT78" s="17">
        <f t="shared" si="136"/>
        <v>0.60501644584477088</v>
      </c>
      <c r="BU78" s="12">
        <f>(BU$3*temperature!$I188+BU$4*temperature!$I188^2+BU$5*temperature!$I188^6)*(K78/K$56)^$BW$1</f>
        <v>3.1559552918489406</v>
      </c>
      <c r="BV78" s="12">
        <f>(BV$3*temperature!$I188+BV$4*temperature!$I188^2+BV$5*temperature!$I188^6)*(L78/L$56)^$BW$1</f>
        <v>1.5861821016250082</v>
      </c>
      <c r="BW78" s="12">
        <f>(BW$3*temperature!$I188+BW$4*temperature!$I188^2+BW$5*temperature!$I188^6)*(M78/M$56)^$BW$1</f>
        <v>0.57870803707577834</v>
      </c>
      <c r="BX78" s="12">
        <f>(BX$3*temperature!$M188+BX$4*temperature!$M188^2+BX$5*temperature!$M188^6)*(K78/K$56)^$BW$1</f>
        <v>3.1559564672777665</v>
      </c>
      <c r="BY78" s="12">
        <f>(BY$3*temperature!$M188+BY$4*temperature!$M188^2+BY$5*temperature!$M188^6)*(L78/L$56)^$BW$1</f>
        <v>1.5861821157713119</v>
      </c>
      <c r="BZ78" s="12">
        <f>(BZ$3*temperature!$M188+BZ$4*temperature!$M188^2+BZ$5*temperature!$M188^6)*(M78/M$56)^$BW$1</f>
        <v>0.57870729799283893</v>
      </c>
      <c r="CA78" s="19">
        <f t="shared" si="148"/>
        <v>1.1754288258281065E-6</v>
      </c>
      <c r="CB78" s="19">
        <f t="shared" si="149"/>
        <v>1.4146303684015038E-8</v>
      </c>
      <c r="CC78" s="19">
        <f t="shared" si="150"/>
        <v>-7.3908293940494474E-7</v>
      </c>
      <c r="CD78" s="19">
        <f t="shared" si="151"/>
        <v>7.2818131445439931E-4</v>
      </c>
      <c r="CE78" s="19">
        <f t="shared" si="152"/>
        <v>3.0041759492416688E-4</v>
      </c>
      <c r="CF78" s="19"/>
      <c r="CG78" s="19"/>
      <c r="CH78" s="19"/>
    </row>
    <row r="79" spans="1:86" x14ac:dyDescent="0.25">
      <c r="A79" s="2">
        <f t="shared" si="85"/>
        <v>2033</v>
      </c>
      <c r="B79" s="5">
        <f t="shared" si="86"/>
        <v>1137.7891584385738</v>
      </c>
      <c r="C79" s="5">
        <f t="shared" si="87"/>
        <v>2827.4197997806882</v>
      </c>
      <c r="D79" s="5">
        <f t="shared" si="88"/>
        <v>3968.5084005474155</v>
      </c>
      <c r="E79" s="15">
        <f t="shared" si="89"/>
        <v>1.2626148524065525E-3</v>
      </c>
      <c r="F79" s="15">
        <f t="shared" si="90"/>
        <v>2.4874359244867199E-3</v>
      </c>
      <c r="G79" s="15">
        <f t="shared" si="91"/>
        <v>5.0780119564248745E-3</v>
      </c>
      <c r="H79" s="5">
        <f t="shared" si="92"/>
        <v>67566.825635640242</v>
      </c>
      <c r="I79" s="5">
        <f t="shared" si="93"/>
        <v>17932.685338064028</v>
      </c>
      <c r="J79" s="5">
        <f t="shared" si="94"/>
        <v>7097.2879120069829</v>
      </c>
      <c r="K79" s="5">
        <f t="shared" si="95"/>
        <v>59384.311350236858</v>
      </c>
      <c r="L79" s="5">
        <f t="shared" si="96"/>
        <v>6342.4205133793703</v>
      </c>
      <c r="M79" s="5">
        <f t="shared" si="97"/>
        <v>1788.4018869729452</v>
      </c>
      <c r="N79" s="15">
        <f t="shared" si="98"/>
        <v>2.1292321241451084E-2</v>
      </c>
      <c r="O79" s="15">
        <f t="shared" si="99"/>
        <v>2.6654041332346612E-2</v>
      </c>
      <c r="P79" s="15">
        <f t="shared" si="100"/>
        <v>2.4434246728106235E-2</v>
      </c>
      <c r="Q79" s="5">
        <f t="shared" si="101"/>
        <v>7415.1705859986578</v>
      </c>
      <c r="R79" s="5">
        <f t="shared" si="102"/>
        <v>8107.7936505965554</v>
      </c>
      <c r="S79" s="5">
        <f t="shared" si="103"/>
        <v>3723.7706056395182</v>
      </c>
      <c r="T79" s="5">
        <f t="shared" si="104"/>
        <v>109.74572974591977</v>
      </c>
      <c r="U79" s="5">
        <f t="shared" si="105"/>
        <v>452.12378947992261</v>
      </c>
      <c r="V79" s="5">
        <f t="shared" si="106"/>
        <v>524.67515081919566</v>
      </c>
      <c r="W79" s="15">
        <f t="shared" si="107"/>
        <v>-1.0734613539272964E-2</v>
      </c>
      <c r="X79" s="15">
        <f t="shared" si="108"/>
        <v>-1.217998157191269E-2</v>
      </c>
      <c r="Y79" s="15">
        <f t="shared" si="109"/>
        <v>-9.7425357312937999E-3</v>
      </c>
      <c r="Z79" s="5">
        <f t="shared" si="130"/>
        <v>15045.297441392477</v>
      </c>
      <c r="AA79" s="5">
        <f t="shared" si="131"/>
        <v>22180.913638381458</v>
      </c>
      <c r="AB79" s="5">
        <f t="shared" si="132"/>
        <v>10440.881580772748</v>
      </c>
      <c r="AC79" s="16">
        <f t="shared" si="113"/>
        <v>2.1085431637783443</v>
      </c>
      <c r="AD79" s="16">
        <f t="shared" si="114"/>
        <v>2.8951306142050099</v>
      </c>
      <c r="AE79" s="16">
        <f t="shared" si="115"/>
        <v>2.9374861827951779</v>
      </c>
      <c r="AF79" s="15">
        <f t="shared" si="116"/>
        <v>-4.0504037456468023E-3</v>
      </c>
      <c r="AG79" s="15">
        <f t="shared" si="117"/>
        <v>2.9673830763510267E-4</v>
      </c>
      <c r="AH79" s="15">
        <f t="shared" si="118"/>
        <v>9.7937136394747881E-3</v>
      </c>
      <c r="AI79" s="1">
        <f t="shared" si="76"/>
        <v>107907.09124355108</v>
      </c>
      <c r="AJ79" s="1">
        <f t="shared" si="77"/>
        <v>27067.789284608025</v>
      </c>
      <c r="AK79" s="1">
        <f t="shared" si="78"/>
        <v>10605.963217799272</v>
      </c>
      <c r="AL79" s="14">
        <f t="shared" si="119"/>
        <v>23.163782934090079</v>
      </c>
      <c r="AM79" s="14">
        <f t="shared" si="120"/>
        <v>3.9744214466287238</v>
      </c>
      <c r="AN79" s="14">
        <f t="shared" si="121"/>
        <v>1.4608494976972968</v>
      </c>
      <c r="AO79" s="11">
        <f t="shared" si="122"/>
        <v>1.6365216134060209E-2</v>
      </c>
      <c r="AP79" s="11">
        <f t="shared" si="123"/>
        <v>2.0615856059895788E-2</v>
      </c>
      <c r="AQ79" s="11">
        <f t="shared" si="124"/>
        <v>1.8701182637243373E-2</v>
      </c>
      <c r="AR79" s="1">
        <f t="shared" si="133"/>
        <v>67566.825635640242</v>
      </c>
      <c r="AS79" s="1">
        <f t="shared" si="128"/>
        <v>17932.685338064028</v>
      </c>
      <c r="AT79" s="1">
        <f t="shared" si="129"/>
        <v>7097.2879120069829</v>
      </c>
      <c r="AU79" s="1">
        <f t="shared" si="82"/>
        <v>13513.365127128049</v>
      </c>
      <c r="AV79" s="1">
        <f t="shared" si="83"/>
        <v>3586.5370676128059</v>
      </c>
      <c r="AW79" s="1">
        <f t="shared" si="84"/>
        <v>1419.4575824013966</v>
      </c>
      <c r="AX79" s="1">
        <f t="shared" si="153"/>
        <v>47507.449080189486</v>
      </c>
      <c r="AY79" s="1">
        <f t="shared" si="140"/>
        <v>5073.9364107034962</v>
      </c>
      <c r="AZ79" s="1">
        <f t="shared" si="141"/>
        <v>1430.7215095783563</v>
      </c>
      <c r="BA79" s="1">
        <f t="shared" si="154"/>
        <v>12252.44389168112</v>
      </c>
      <c r="BB79" s="1">
        <f t="shared" si="155"/>
        <v>24123.184409251309</v>
      </c>
      <c r="BC79" s="1">
        <f t="shared" si="156"/>
        <v>28834.920704809239</v>
      </c>
      <c r="BD79" s="1">
        <f t="shared" si="157"/>
        <v>38304.324845669973</v>
      </c>
      <c r="BE79" s="2">
        <f t="shared" si="164"/>
        <v>2.6562624979233451E-2</v>
      </c>
      <c r="BF79" s="2">
        <f t="shared" si="165"/>
        <v>3.9296297366806017E-2</v>
      </c>
      <c r="BG79" s="2">
        <f t="shared" si="166"/>
        <v>2.6781393583393952E-2</v>
      </c>
      <c r="BH79" s="2">
        <f t="shared" si="142"/>
        <v>3.2535899385656104E-2</v>
      </c>
      <c r="BI79" s="2">
        <f t="shared" si="158"/>
        <v>7.0557304578739693E-5</v>
      </c>
      <c r="BJ79" s="2">
        <f t="shared" si="143"/>
        <v>1.5441989867404456E-4</v>
      </c>
      <c r="BK79" s="2">
        <f t="shared" si="144"/>
        <v>7.1724304226865481E-5</v>
      </c>
      <c r="BL79" s="2">
        <f t="shared" si="145"/>
        <v>4.7673330957924653</v>
      </c>
      <c r="BM79" s="2">
        <f t="shared" si="146"/>
        <v>2.7691634528573719</v>
      </c>
      <c r="BN79" s="2">
        <f t="shared" si="147"/>
        <v>0.50904803738644377</v>
      </c>
      <c r="BO79" s="2">
        <f t="shared" si="159"/>
        <v>23.857982966279732</v>
      </c>
      <c r="BP79" s="2">
        <f t="shared" si="160"/>
        <v>6.3540045925840172</v>
      </c>
      <c r="BQ79" s="2">
        <f t="shared" si="161"/>
        <v>3.6409810699539698</v>
      </c>
      <c r="BR79" s="11">
        <f t="shared" si="162"/>
        <v>5.0717000452389555E-2</v>
      </c>
      <c r="BS79" s="17">
        <f t="shared" si="135"/>
        <v>0.39258888099090733</v>
      </c>
      <c r="BT79" s="17">
        <f t="shared" si="136"/>
        <v>0.58739460761628237</v>
      </c>
      <c r="BU79" s="12">
        <f>(BU$3*temperature!$I189+BU$4*temperature!$I189^2+BU$5*temperature!$I189^6)*(K79/K$56)^$BW$1</f>
        <v>3.1578545795411284</v>
      </c>
      <c r="BV79" s="12">
        <f>(BV$3*temperature!$I189+BV$4*temperature!$I189^2+BV$5*temperature!$I189^6)*(L79/L$56)^$BW$1</f>
        <v>1.5753768193122386</v>
      </c>
      <c r="BW79" s="12">
        <f>(BW$3*temperature!$I189+BW$4*temperature!$I189^2+BW$5*temperature!$I189^6)*(M79/M$56)^$BW$1</f>
        <v>0.56257161604691508</v>
      </c>
      <c r="BX79" s="12">
        <f>(BX$3*temperature!$M189+BX$4*temperature!$M189^2+BX$5*temperature!$M189^6)*(K79/K$56)^$BW$1</f>
        <v>3.157855670548555</v>
      </c>
      <c r="BY79" s="12">
        <f>(BY$3*temperature!$M189+BY$4*temperature!$M189^2+BY$5*temperature!$M189^6)*(L79/L$56)^$BW$1</f>
        <v>1.5753767541842176</v>
      </c>
      <c r="BZ79" s="12">
        <f>(BZ$3*temperature!$M189+BZ$4*temperature!$M189^2+BZ$5*temperature!$M189^6)*(M79/M$56)^$BW$1</f>
        <v>0.5625708009717022</v>
      </c>
      <c r="CA79" s="19">
        <f t="shared" si="148"/>
        <v>1.0910074266234915E-6</v>
      </c>
      <c r="CB79" s="19">
        <f t="shared" si="149"/>
        <v>-6.5128020976246148E-8</v>
      </c>
      <c r="CC79" s="19">
        <f t="shared" si="150"/>
        <v>-8.1507521287882412E-7</v>
      </c>
      <c r="CD79" s="19">
        <f t="shared" si="151"/>
        <v>6.6763164799258756E-4</v>
      </c>
      <c r="CE79" s="19">
        <f t="shared" si="152"/>
        <v>2.6210476159952529E-4</v>
      </c>
      <c r="CF79" s="19"/>
      <c r="CG79" s="19"/>
      <c r="CH79" s="19"/>
    </row>
    <row r="80" spans="1:86" x14ac:dyDescent="0.25">
      <c r="A80" s="2">
        <f t="shared" si="85"/>
        <v>2034</v>
      </c>
      <c r="B80" s="5">
        <f t="shared" si="86"/>
        <v>1139.1539184544079</v>
      </c>
      <c r="C80" s="5">
        <f t="shared" si="87"/>
        <v>2834.1011740850886</v>
      </c>
      <c r="D80" s="5">
        <f t="shared" si="88"/>
        <v>3987.6529269992102</v>
      </c>
      <c r="E80" s="15">
        <f t="shared" si="89"/>
        <v>1.1994841097862248E-3</v>
      </c>
      <c r="F80" s="15">
        <f t="shared" si="90"/>
        <v>2.3630641282623836E-3</v>
      </c>
      <c r="G80" s="15">
        <f t="shared" si="91"/>
        <v>4.8241113586036301E-3</v>
      </c>
      <c r="H80" s="5">
        <f t="shared" si="92"/>
        <v>69072.035092292659</v>
      </c>
      <c r="I80" s="5">
        <f t="shared" si="93"/>
        <v>18448.961682084937</v>
      </c>
      <c r="J80" s="5">
        <f t="shared" si="94"/>
        <v>7303.8553552973808</v>
      </c>
      <c r="K80" s="5">
        <f t="shared" si="95"/>
        <v>60634.505990207952</v>
      </c>
      <c r="L80" s="5">
        <f t="shared" si="96"/>
        <v>6509.6341128473214</v>
      </c>
      <c r="M80" s="5">
        <f t="shared" si="97"/>
        <v>1831.6176179338859</v>
      </c>
      <c r="N80" s="15">
        <f t="shared" si="98"/>
        <v>2.1052608198109724E-2</v>
      </c>
      <c r="O80" s="15">
        <f t="shared" si="99"/>
        <v>2.6364319287125904E-2</v>
      </c>
      <c r="P80" s="15">
        <f t="shared" si="100"/>
        <v>2.4164440484955918E-2</v>
      </c>
      <c r="Q80" s="5">
        <f t="shared" si="101"/>
        <v>7498.9886515300896</v>
      </c>
      <c r="R80" s="5">
        <f t="shared" si="102"/>
        <v>8239.6186291704853</v>
      </c>
      <c r="S80" s="5">
        <f t="shared" si="103"/>
        <v>3794.8165380615942</v>
      </c>
      <c r="T80" s="5">
        <f t="shared" si="104"/>
        <v>108.56765174951184</v>
      </c>
      <c r="U80" s="5">
        <f t="shared" si="105"/>
        <v>446.61693005583379</v>
      </c>
      <c r="V80" s="5">
        <f t="shared" si="106"/>
        <v>519.56348441501768</v>
      </c>
      <c r="W80" s="15">
        <f t="shared" si="107"/>
        <v>-1.0734613539272964E-2</v>
      </c>
      <c r="X80" s="15">
        <f t="shared" si="108"/>
        <v>-1.217998157191269E-2</v>
      </c>
      <c r="Y80" s="15">
        <f t="shared" si="109"/>
        <v>-9.7425357312937999E-3</v>
      </c>
      <c r="Z80" s="5">
        <f t="shared" si="130"/>
        <v>15158.248380649049</v>
      </c>
      <c r="AA80" s="5">
        <f t="shared" si="131"/>
        <v>22557.406505485345</v>
      </c>
      <c r="AB80" s="5">
        <f t="shared" si="132"/>
        <v>10749.835487286307</v>
      </c>
      <c r="AC80" s="16">
        <f t="shared" si="113"/>
        <v>2.1000027126499186</v>
      </c>
      <c r="AD80" s="16">
        <f t="shared" si="114"/>
        <v>2.8959897103638519</v>
      </c>
      <c r="AE80" s="16">
        <f t="shared" si="115"/>
        <v>2.966255081289388</v>
      </c>
      <c r="AF80" s="15">
        <f t="shared" si="116"/>
        <v>-4.0504037456468023E-3</v>
      </c>
      <c r="AG80" s="15">
        <f t="shared" si="117"/>
        <v>2.9673830763510267E-4</v>
      </c>
      <c r="AH80" s="15">
        <f t="shared" si="118"/>
        <v>9.7937136394747881E-3</v>
      </c>
      <c r="AI80" s="1">
        <f t="shared" si="76"/>
        <v>110629.74724632403</v>
      </c>
      <c r="AJ80" s="1">
        <f t="shared" si="77"/>
        <v>27947.547423760028</v>
      </c>
      <c r="AK80" s="1">
        <f t="shared" si="78"/>
        <v>10964.824478420742</v>
      </c>
      <c r="AL80" s="14">
        <f t="shared" si="119"/>
        <v>23.539072445146928</v>
      </c>
      <c r="AM80" s="14">
        <f t="shared" si="120"/>
        <v>4.0555381860891337</v>
      </c>
      <c r="AN80" s="14">
        <f t="shared" si="121"/>
        <v>1.4878959148266395</v>
      </c>
      <c r="AO80" s="11">
        <f t="shared" si="122"/>
        <v>1.6201563972719608E-2</v>
      </c>
      <c r="AP80" s="11">
        <f t="shared" si="123"/>
        <v>2.0409697499296831E-2</v>
      </c>
      <c r="AQ80" s="11">
        <f t="shared" si="124"/>
        <v>1.851417081087094E-2</v>
      </c>
      <c r="AR80" s="1">
        <f t="shared" si="133"/>
        <v>69072.035092292659</v>
      </c>
      <c r="AS80" s="1">
        <f t="shared" si="128"/>
        <v>18448.961682084937</v>
      </c>
      <c r="AT80" s="1">
        <f t="shared" si="129"/>
        <v>7303.8553552973808</v>
      </c>
      <c r="AU80" s="1">
        <f t="shared" si="82"/>
        <v>13814.407018458533</v>
      </c>
      <c r="AV80" s="1">
        <f t="shared" si="83"/>
        <v>3689.7923364169874</v>
      </c>
      <c r="AW80" s="1">
        <f t="shared" si="84"/>
        <v>1460.7710710594763</v>
      </c>
      <c r="AX80" s="1">
        <f t="shared" si="153"/>
        <v>48507.60479216637</v>
      </c>
      <c r="AY80" s="1">
        <f t="shared" si="140"/>
        <v>5207.7072902778573</v>
      </c>
      <c r="AZ80" s="1">
        <f t="shared" si="141"/>
        <v>1465.2940943471085</v>
      </c>
      <c r="BA80" s="1">
        <f t="shared" si="154"/>
        <v>12290.873709082818</v>
      </c>
      <c r="BB80" s="1">
        <f t="shared" si="155"/>
        <v>24253.940206108455</v>
      </c>
      <c r="BC80" s="1">
        <f t="shared" si="156"/>
        <v>29069.237161550474</v>
      </c>
      <c r="BD80" s="1">
        <f t="shared" si="157"/>
        <v>37418.776491589735</v>
      </c>
      <c r="BE80" s="2">
        <f t="shared" si="164"/>
        <v>2.6562624979233451E-2</v>
      </c>
      <c r="BF80" s="2">
        <f t="shared" si="165"/>
        <v>3.9296297366806017E-2</v>
      </c>
      <c r="BG80" s="2">
        <f t="shared" si="166"/>
        <v>2.6781393583393952E-2</v>
      </c>
      <c r="BH80" s="2">
        <f t="shared" si="142"/>
        <v>3.2537811624976612E-2</v>
      </c>
      <c r="BI80" s="2">
        <f t="shared" si="158"/>
        <v>7.0557304578739693E-5</v>
      </c>
      <c r="BJ80" s="2">
        <f t="shared" si="143"/>
        <v>1.5441989867404456E-4</v>
      </c>
      <c r="BK80" s="2">
        <f t="shared" si="144"/>
        <v>7.1724304226865481E-5</v>
      </c>
      <c r="BL80" s="2">
        <f t="shared" si="145"/>
        <v>4.8735366178802897</v>
      </c>
      <c r="BM80" s="2">
        <f t="shared" si="146"/>
        <v>2.8488867935888869</v>
      </c>
      <c r="BN80" s="2">
        <f t="shared" si="147"/>
        <v>0.52386394353236998</v>
      </c>
      <c r="BO80" s="2">
        <f t="shared" si="159"/>
        <v>24.207738501649519</v>
      </c>
      <c r="BP80" s="2">
        <f t="shared" si="160"/>
        <v>6.4278301159463966</v>
      </c>
      <c r="BQ80" s="2">
        <f t="shared" si="161"/>
        <v>3.6392635994800342</v>
      </c>
      <c r="BR80" s="11">
        <f t="shared" si="162"/>
        <v>5.0564175513271054E-2</v>
      </c>
      <c r="BS80" s="17">
        <f t="shared" si="135"/>
        <v>0.37363903013073635</v>
      </c>
      <c r="BT80" s="17">
        <f t="shared" si="136"/>
        <v>0.57028602681192464</v>
      </c>
      <c r="BU80" s="12">
        <f>(BU$3*temperature!$I190+BU$4*temperature!$I190^2+BU$5*temperature!$I190^6)*(K80/K$56)^$BW$1</f>
        <v>3.1582453905441534</v>
      </c>
      <c r="BV80" s="12">
        <f>(BV$3*temperature!$I190+BV$4*temperature!$I190^2+BV$5*temperature!$I190^6)*(L80/L$56)^$BW$1</f>
        <v>1.5634526185173223</v>
      </c>
      <c r="BW80" s="12">
        <f>(BW$3*temperature!$I190+BW$4*temperature!$I190^2+BW$5*temperature!$I190^6)*(M80/M$56)^$BW$1</f>
        <v>0.54551304744010765</v>
      </c>
      <c r="BX80" s="12">
        <f>(BX$3*temperature!$M190+BX$4*temperature!$M190^2+BX$5*temperature!$M190^6)*(K80/K$56)^$BW$1</f>
        <v>3.1582463885245309</v>
      </c>
      <c r="BY80" s="12">
        <f>(BY$3*temperature!$M190+BY$4*temperature!$M190^2+BY$5*temperature!$M190^6)*(L80/L$56)^$BW$1</f>
        <v>1.5634524701440193</v>
      </c>
      <c r="BZ80" s="12">
        <f>(BZ$3*temperature!$M190+BZ$4*temperature!$M190^2+BZ$5*temperature!$M190^6)*(M80/M$56)^$BW$1</f>
        <v>0.54551215513529039</v>
      </c>
      <c r="CA80" s="19">
        <f t="shared" si="148"/>
        <v>9.9798037744847079E-7</v>
      </c>
      <c r="CB80" s="19">
        <f t="shared" si="149"/>
        <v>-1.4837330297723383E-7</v>
      </c>
      <c r="CC80" s="19">
        <f t="shared" si="150"/>
        <v>-8.9230481725710575E-7</v>
      </c>
      <c r="CD80" s="19">
        <f t="shared" si="151"/>
        <v>5.9677936953187914E-4</v>
      </c>
      <c r="CE80" s="19">
        <f t="shared" si="152"/>
        <v>2.2298006483392364E-4</v>
      </c>
      <c r="CF80" s="19"/>
      <c r="CG80" s="19"/>
      <c r="CH80" s="19"/>
    </row>
    <row r="81" spans="1:86" x14ac:dyDescent="0.25">
      <c r="A81" s="2">
        <f t="shared" si="85"/>
        <v>2035</v>
      </c>
      <c r="B81" s="5">
        <f t="shared" si="86"/>
        <v>1140.4519956270053</v>
      </c>
      <c r="C81" s="5">
        <f t="shared" si="87"/>
        <v>2840.4634787644177</v>
      </c>
      <c r="D81" s="5">
        <f t="shared" si="88"/>
        <v>4005.9279646895507</v>
      </c>
      <c r="E81" s="15">
        <f t="shared" si="89"/>
        <v>1.1395099042969135E-3</v>
      </c>
      <c r="F81" s="15">
        <f t="shared" si="90"/>
        <v>2.2449109218492642E-3</v>
      </c>
      <c r="G81" s="15">
        <f t="shared" si="91"/>
        <v>4.5829057906734486E-3</v>
      </c>
      <c r="H81" s="5">
        <f t="shared" si="92"/>
        <v>70590.133162098369</v>
      </c>
      <c r="I81" s="5">
        <f t="shared" si="93"/>
        <v>18972.555072475923</v>
      </c>
      <c r="J81" s="5">
        <f t="shared" si="94"/>
        <v>7512.6659669036417</v>
      </c>
      <c r="K81" s="5">
        <f t="shared" si="95"/>
        <v>61896.628207738679</v>
      </c>
      <c r="L81" s="5">
        <f t="shared" si="96"/>
        <v>6679.3870839447845</v>
      </c>
      <c r="M81" s="5">
        <f t="shared" si="97"/>
        <v>1875.3871844737114</v>
      </c>
      <c r="N81" s="15">
        <f t="shared" si="98"/>
        <v>2.0815246977266444E-2</v>
      </c>
      <c r="O81" s="15">
        <f t="shared" si="99"/>
        <v>2.6077190845863463E-2</v>
      </c>
      <c r="P81" s="15">
        <f t="shared" si="100"/>
        <v>2.3896672597634616E-2</v>
      </c>
      <c r="Q81" s="5">
        <f t="shared" si="101"/>
        <v>7581.53700924241</v>
      </c>
      <c r="R81" s="5">
        <f t="shared" si="102"/>
        <v>8370.2576627384387</v>
      </c>
      <c r="S81" s="5">
        <f t="shared" si="103"/>
        <v>3865.2787999988177</v>
      </c>
      <c r="T81" s="5">
        <f t="shared" si="104"/>
        <v>107.40221996511445</v>
      </c>
      <c r="U81" s="5">
        <f t="shared" si="105"/>
        <v>441.17714407804954</v>
      </c>
      <c r="V81" s="5">
        <f t="shared" si="106"/>
        <v>514.50161860342882</v>
      </c>
      <c r="W81" s="15">
        <f t="shared" si="107"/>
        <v>-1.0734613539272964E-2</v>
      </c>
      <c r="X81" s="15">
        <f t="shared" si="108"/>
        <v>-1.217998157191269E-2</v>
      </c>
      <c r="Y81" s="15">
        <f t="shared" si="109"/>
        <v>-9.7425357312937999E-3</v>
      </c>
      <c r="Z81" s="5">
        <f t="shared" si="130"/>
        <v>15267.500008155872</v>
      </c>
      <c r="AA81" s="5">
        <f t="shared" si="131"/>
        <v>22930.970862852118</v>
      </c>
      <c r="AB81" s="5">
        <f t="shared" si="132"/>
        <v>11062.221391077414</v>
      </c>
      <c r="AC81" s="16">
        <f t="shared" si="113"/>
        <v>2.0914968537967327</v>
      </c>
      <c r="AD81" s="16">
        <f t="shared" si="114"/>
        <v>2.896849061449434</v>
      </c>
      <c r="AE81" s="16">
        <f t="shared" si="115"/>
        <v>2.9953057341371734</v>
      </c>
      <c r="AF81" s="15">
        <f t="shared" si="116"/>
        <v>-4.0504037456468023E-3</v>
      </c>
      <c r="AG81" s="15">
        <f t="shared" si="117"/>
        <v>2.9673830763510267E-4</v>
      </c>
      <c r="AH81" s="15">
        <f t="shared" si="118"/>
        <v>9.7937136394747881E-3</v>
      </c>
      <c r="AI81" s="1">
        <f t="shared" si="76"/>
        <v>113381.17954015016</v>
      </c>
      <c r="AJ81" s="1">
        <f t="shared" si="77"/>
        <v>28842.585017801015</v>
      </c>
      <c r="AK81" s="1">
        <f t="shared" si="78"/>
        <v>11329.113101638144</v>
      </c>
      <c r="AL81" s="14">
        <f t="shared" si="119"/>
        <v>23.916628535344675</v>
      </c>
      <c r="AM81" s="14">
        <f t="shared" si="120"/>
        <v>4.1374827705883108</v>
      </c>
      <c r="AN81" s="14">
        <f t="shared" si="121"/>
        <v>1.515167602351378</v>
      </c>
      <c r="AO81" s="11">
        <f t="shared" si="122"/>
        <v>1.6039548332992412E-2</v>
      </c>
      <c r="AP81" s="11">
        <f t="shared" si="123"/>
        <v>2.0205600524303861E-2</v>
      </c>
      <c r="AQ81" s="11">
        <f t="shared" si="124"/>
        <v>1.8329029102762229E-2</v>
      </c>
      <c r="AR81" s="1">
        <f t="shared" si="133"/>
        <v>70590.133162098369</v>
      </c>
      <c r="AS81" s="1">
        <f t="shared" si="128"/>
        <v>18972.555072475923</v>
      </c>
      <c r="AT81" s="1">
        <f t="shared" si="129"/>
        <v>7512.6659669036417</v>
      </c>
      <c r="AU81" s="1">
        <f t="shared" si="82"/>
        <v>14118.026632419675</v>
      </c>
      <c r="AV81" s="1">
        <f t="shared" si="83"/>
        <v>3794.511014495185</v>
      </c>
      <c r="AW81" s="1">
        <f t="shared" si="84"/>
        <v>1502.5331933807283</v>
      </c>
      <c r="AX81" s="1">
        <f t="shared" si="153"/>
        <v>49517.302566190949</v>
      </c>
      <c r="AY81" s="1">
        <f t="shared" si="140"/>
        <v>5343.5096671558276</v>
      </c>
      <c r="AZ81" s="1">
        <f t="shared" si="141"/>
        <v>1500.3097475789691</v>
      </c>
      <c r="BA81" s="1">
        <f t="shared" si="154"/>
        <v>12328.374382797128</v>
      </c>
      <c r="BB81" s="1">
        <f t="shared" si="155"/>
        <v>24381.51013209661</v>
      </c>
      <c r="BC81" s="1">
        <f t="shared" si="156"/>
        <v>29297.061192844038</v>
      </c>
      <c r="BD81" s="1">
        <f t="shared" si="157"/>
        <v>36546.445446268153</v>
      </c>
      <c r="BE81" s="2">
        <f t="shared" si="164"/>
        <v>2.6562624979233451E-2</v>
      </c>
      <c r="BF81" s="2">
        <f t="shared" si="165"/>
        <v>3.9296297366806017E-2</v>
      </c>
      <c r="BG81" s="2">
        <f t="shared" si="166"/>
        <v>2.6781393583393952E-2</v>
      </c>
      <c r="BH81" s="2">
        <f t="shared" si="142"/>
        <v>3.2539307882160806E-2</v>
      </c>
      <c r="BI81" s="2">
        <f t="shared" si="158"/>
        <v>7.0557304578739693E-5</v>
      </c>
      <c r="BJ81" s="2">
        <f t="shared" si="143"/>
        <v>1.5441989867404456E-4</v>
      </c>
      <c r="BK81" s="2">
        <f t="shared" si="144"/>
        <v>7.1724304226865481E-5</v>
      </c>
      <c r="BL81" s="2">
        <f t="shared" si="145"/>
        <v>4.9806495257719678</v>
      </c>
      <c r="BM81" s="2">
        <f t="shared" si="146"/>
        <v>2.9297400318794624</v>
      </c>
      <c r="BN81" s="2">
        <f t="shared" si="147"/>
        <v>0.53884073936501531</v>
      </c>
      <c r="BO81" s="2">
        <f t="shared" si="159"/>
        <v>24.562753999244361</v>
      </c>
      <c r="BP81" s="2">
        <f t="shared" si="160"/>
        <v>6.5025695631919458</v>
      </c>
      <c r="BQ81" s="2">
        <f t="shared" si="161"/>
        <v>3.6375996647924498</v>
      </c>
      <c r="BR81" s="11">
        <f t="shared" si="162"/>
        <v>5.0408915555752082E-2</v>
      </c>
      <c r="BS81" s="17">
        <f t="shared" si="135"/>
        <v>0.35565559804872332</v>
      </c>
      <c r="BT81" s="17">
        <f t="shared" si="136"/>
        <v>0.55367575418633463</v>
      </c>
      <c r="BU81" s="12">
        <f>(BU$3*temperature!$I191+BU$4*temperature!$I191^2+BU$5*temperature!$I191^6)*(K81/K$56)^$BW$1</f>
        <v>3.1570841730085442</v>
      </c>
      <c r="BV81" s="12">
        <f>(BV$3*temperature!$I191+BV$4*temperature!$I191^2+BV$5*temperature!$I191^6)*(L81/L$56)^$BW$1</f>
        <v>1.5503839402334387</v>
      </c>
      <c r="BW81" s="12">
        <f>(BW$3*temperature!$I191+BW$4*temperature!$I191^2+BW$5*temperature!$I191^6)*(M81/M$56)^$BW$1</f>
        <v>0.52751336527545178</v>
      </c>
      <c r="BX81" s="12">
        <f>(BX$3*temperature!$M191+BX$4*temperature!$M191^2+BX$5*temperature!$M191^6)*(K81/K$56)^$BW$1</f>
        <v>3.157085070210901</v>
      </c>
      <c r="BY81" s="12">
        <f>(BY$3*temperature!$M191+BY$4*temperature!$M191^2+BY$5*temperature!$M191^6)*(L81/L$56)^$BW$1</f>
        <v>1.5503837051374854</v>
      </c>
      <c r="BZ81" s="12">
        <f>(BZ$3*temperature!$M191+BZ$4*temperature!$M191^2+BZ$5*temperature!$M191^6)*(M81/M$56)^$BW$1</f>
        <v>0.52751239474883516</v>
      </c>
      <c r="CA81" s="19">
        <f t="shared" si="148"/>
        <v>8.9720235685319949E-7</v>
      </c>
      <c r="CB81" s="19">
        <f t="shared" si="149"/>
        <v>-2.3509595337145583E-7</v>
      </c>
      <c r="CC81" s="19">
        <f t="shared" si="150"/>
        <v>-9.7052661662822004E-7</v>
      </c>
      <c r="CD81" s="19">
        <f t="shared" si="151"/>
        <v>5.1582020638242716E-4</v>
      </c>
      <c r="CE81" s="19">
        <f t="shared" si="152"/>
        <v>1.8345434398655801E-4</v>
      </c>
      <c r="CF81" s="19"/>
      <c r="CG81" s="19"/>
      <c r="CH81" s="19"/>
    </row>
    <row r="82" spans="1:86" x14ac:dyDescent="0.25">
      <c r="A82" s="2">
        <f t="shared" si="85"/>
        <v>2036</v>
      </c>
      <c r="B82" s="5">
        <f t="shared" si="86"/>
        <v>1141.6865741541778</v>
      </c>
      <c r="C82" s="5">
        <f t="shared" si="87"/>
        <v>2846.5212368766802</v>
      </c>
      <c r="D82" s="5">
        <f t="shared" si="88"/>
        <v>4023.368815632627</v>
      </c>
      <c r="E82" s="15">
        <f t="shared" si="89"/>
        <v>1.0825344090820677E-3</v>
      </c>
      <c r="F82" s="15">
        <f t="shared" si="90"/>
        <v>2.1326653757568008E-3</v>
      </c>
      <c r="G82" s="15">
        <f t="shared" si="91"/>
        <v>4.3537605011397763E-3</v>
      </c>
      <c r="H82" s="5">
        <f t="shared" si="92"/>
        <v>72120.878466466776</v>
      </c>
      <c r="I82" s="5">
        <f t="shared" si="93"/>
        <v>19503.413335593283</v>
      </c>
      <c r="J82" s="5">
        <f t="shared" si="94"/>
        <v>7723.6793099649158</v>
      </c>
      <c r="K82" s="5">
        <f t="shared" si="95"/>
        <v>63170.470862283517</v>
      </c>
      <c r="L82" s="5">
        <f t="shared" si="96"/>
        <v>6851.6661962421294</v>
      </c>
      <c r="M82" s="5">
        <f t="shared" si="97"/>
        <v>1919.7045222289569</v>
      </c>
      <c r="N82" s="15">
        <f t="shared" si="98"/>
        <v>2.0580162303341254E-2</v>
      </c>
      <c r="O82" s="15">
        <f t="shared" si="99"/>
        <v>2.5792652848560138E-2</v>
      </c>
      <c r="P82" s="15">
        <f t="shared" si="100"/>
        <v>2.363103369914632E-2</v>
      </c>
      <c r="Q82" s="5">
        <f t="shared" si="101"/>
        <v>7662.7927544009226</v>
      </c>
      <c r="R82" s="5">
        <f t="shared" si="102"/>
        <v>8499.6580285573546</v>
      </c>
      <c r="S82" s="5">
        <f t="shared" si="103"/>
        <v>3935.1301747125513</v>
      </c>
      <c r="T82" s="5">
        <f t="shared" si="104"/>
        <v>106.24929864052896</v>
      </c>
      <c r="U82" s="5">
        <f t="shared" si="105"/>
        <v>435.80361459322984</v>
      </c>
      <c r="V82" s="5">
        <f t="shared" si="106"/>
        <v>509.48906820037644</v>
      </c>
      <c r="W82" s="15">
        <f t="shared" si="107"/>
        <v>-1.0734613539272964E-2</v>
      </c>
      <c r="X82" s="15">
        <f t="shared" si="108"/>
        <v>-1.217998157191269E-2</v>
      </c>
      <c r="Y82" s="15">
        <f t="shared" si="109"/>
        <v>-9.7425357312937999E-3</v>
      </c>
      <c r="Z82" s="5">
        <f t="shared" si="130"/>
        <v>15373.043346544042</v>
      </c>
      <c r="AA82" s="5">
        <f t="shared" si="131"/>
        <v>23301.453455179428</v>
      </c>
      <c r="AB82" s="5">
        <f t="shared" si="132"/>
        <v>11377.976927013215</v>
      </c>
      <c r="AC82" s="16">
        <f t="shared" si="113"/>
        <v>2.083025447106106</v>
      </c>
      <c r="AD82" s="16">
        <f t="shared" si="114"/>
        <v>2.8977086675374029</v>
      </c>
      <c r="AE82" s="16">
        <f t="shared" si="115"/>
        <v>3.0246409007599895</v>
      </c>
      <c r="AF82" s="15">
        <f t="shared" si="116"/>
        <v>-4.0504037456468023E-3</v>
      </c>
      <c r="AG82" s="15">
        <f t="shared" si="117"/>
        <v>2.9673830763510267E-4</v>
      </c>
      <c r="AH82" s="15">
        <f t="shared" si="118"/>
        <v>9.7937136394747881E-3</v>
      </c>
      <c r="AI82" s="1">
        <f t="shared" si="76"/>
        <v>116161.08821855481</v>
      </c>
      <c r="AJ82" s="1">
        <f t="shared" si="77"/>
        <v>29752.837530516103</v>
      </c>
      <c r="AK82" s="1">
        <f t="shared" si="78"/>
        <v>11698.734984855058</v>
      </c>
      <c r="AL82" s="14">
        <f t="shared" si="119"/>
        <v>24.296404335506011</v>
      </c>
      <c r="AM82" s="14">
        <f t="shared" si="120"/>
        <v>4.2202470913866206</v>
      </c>
      <c r="AN82" s="14">
        <f t="shared" si="121"/>
        <v>1.5426614379196482</v>
      </c>
      <c r="AO82" s="11">
        <f t="shared" si="122"/>
        <v>1.5879152849662487E-2</v>
      </c>
      <c r="AP82" s="11">
        <f t="shared" si="123"/>
        <v>2.0003544519060824E-2</v>
      </c>
      <c r="AQ82" s="11">
        <f t="shared" si="124"/>
        <v>1.8145738811734608E-2</v>
      </c>
      <c r="AR82" s="1">
        <f t="shared" si="133"/>
        <v>72120.878466466776</v>
      </c>
      <c r="AS82" s="1">
        <f t="shared" si="128"/>
        <v>19503.413335593283</v>
      </c>
      <c r="AT82" s="1">
        <f t="shared" si="129"/>
        <v>7723.6793099649158</v>
      </c>
      <c r="AU82" s="1">
        <f t="shared" si="82"/>
        <v>14424.175693293357</v>
      </c>
      <c r="AV82" s="1">
        <f t="shared" si="83"/>
        <v>3900.6826671186568</v>
      </c>
      <c r="AW82" s="1">
        <f t="shared" si="84"/>
        <v>1544.7358619929832</v>
      </c>
      <c r="AX82" s="1">
        <f t="shared" si="153"/>
        <v>50536.376689826808</v>
      </c>
      <c r="AY82" s="1">
        <f t="shared" si="140"/>
        <v>5481.3329569937032</v>
      </c>
      <c r="AZ82" s="1">
        <f t="shared" si="141"/>
        <v>1535.7636177831655</v>
      </c>
      <c r="BA82" s="1">
        <f t="shared" si="154"/>
        <v>12364.977857376107</v>
      </c>
      <c r="BB82" s="1">
        <f t="shared" si="155"/>
        <v>24505.99620137392</v>
      </c>
      <c r="BC82" s="1">
        <f t="shared" si="156"/>
        <v>29518.583958200463</v>
      </c>
      <c r="BD82" s="1">
        <f t="shared" si="157"/>
        <v>35687.658839934455</v>
      </c>
      <c r="BE82" s="2">
        <f t="shared" si="164"/>
        <v>2.6562624979233451E-2</v>
      </c>
      <c r="BF82" s="2">
        <f t="shared" si="165"/>
        <v>3.9296297366806017E-2</v>
      </c>
      <c r="BG82" s="2">
        <f t="shared" si="166"/>
        <v>2.6781393583393952E-2</v>
      </c>
      <c r="BH82" s="2">
        <f t="shared" si="142"/>
        <v>3.2540395832369874E-2</v>
      </c>
      <c r="BI82" s="2">
        <f t="shared" si="158"/>
        <v>7.0557304578739693E-5</v>
      </c>
      <c r="BJ82" s="2">
        <f t="shared" si="143"/>
        <v>1.5441989867404456E-4</v>
      </c>
      <c r="BK82" s="2">
        <f t="shared" si="144"/>
        <v>7.1724304226865481E-5</v>
      </c>
      <c r="BL82" s="2">
        <f t="shared" si="145"/>
        <v>5.0886547884447655</v>
      </c>
      <c r="BM82" s="2">
        <f t="shared" si="146"/>
        <v>3.0117151110803242</v>
      </c>
      <c r="BN82" s="2">
        <f t="shared" si="147"/>
        <v>0.55397552457867005</v>
      </c>
      <c r="BO82" s="2">
        <f t="shared" si="159"/>
        <v>24.923104745011948</v>
      </c>
      <c r="BP82" s="2">
        <f t="shared" si="160"/>
        <v>6.5782328263548404</v>
      </c>
      <c r="BQ82" s="2">
        <f t="shared" si="161"/>
        <v>3.6359872557130704</v>
      </c>
      <c r="BR82" s="11">
        <f t="shared" si="162"/>
        <v>5.025139905435913E-2</v>
      </c>
      <c r="BS82" s="17">
        <f t="shared" si="135"/>
        <v>0.33858775642679351</v>
      </c>
      <c r="BT82" s="17">
        <f t="shared" si="136"/>
        <v>0.53754927590906276</v>
      </c>
      <c r="BU82" s="12">
        <f>(BU$3*temperature!$I192+BU$4*temperature!$I192^2+BU$5*temperature!$I192^6)*(K82/K$56)^$BW$1</f>
        <v>3.1543277512840451</v>
      </c>
      <c r="BV82" s="12">
        <f>(BV$3*temperature!$I192+BV$4*temperature!$I192^2+BV$5*temperature!$I192^6)*(L82/L$56)^$BW$1</f>
        <v>1.5361456960812789</v>
      </c>
      <c r="BW82" s="12">
        <f>(BW$3*temperature!$I192+BW$4*temperature!$I192^2+BW$5*temperature!$I192^6)*(M82/M$56)^$BW$1</f>
        <v>0.50855407662660734</v>
      </c>
      <c r="BX82" s="12">
        <f>(BX$3*temperature!$M192+BX$4*temperature!$M192^2+BX$5*temperature!$M192^6)*(K82/K$56)^$BW$1</f>
        <v>3.1543285407557993</v>
      </c>
      <c r="BY82" s="12">
        <f>(BY$3*temperature!$M192+BY$4*temperature!$M192^2+BY$5*temperature!$M192^6)*(L82/L$56)^$BW$1</f>
        <v>1.5361453712440656</v>
      </c>
      <c r="BZ82" s="12">
        <f>(BZ$3*temperature!$M192+BZ$4*temperature!$M192^2+BZ$5*temperature!$M192^6)*(M82/M$56)^$BW$1</f>
        <v>0.50855302711352979</v>
      </c>
      <c r="CA82" s="19">
        <f t="shared" si="148"/>
        <v>7.8947175419230575E-7</v>
      </c>
      <c r="CB82" s="19">
        <f t="shared" si="149"/>
        <v>-3.2483721335019311E-7</v>
      </c>
      <c r="CC82" s="19">
        <f t="shared" si="150"/>
        <v>-1.0495130775556305E-6</v>
      </c>
      <c r="CD82" s="19">
        <f t="shared" si="151"/>
        <v>4.2495859555406469E-4</v>
      </c>
      <c r="CE82" s="19">
        <f t="shared" si="152"/>
        <v>1.438857774429319E-4</v>
      </c>
      <c r="CF82" s="19"/>
      <c r="CG82" s="19"/>
      <c r="CH82" s="19"/>
    </row>
    <row r="83" spans="1:86" x14ac:dyDescent="0.25">
      <c r="A83" s="2">
        <f t="shared" si="85"/>
        <v>2037</v>
      </c>
      <c r="B83" s="5">
        <f t="shared" si="86"/>
        <v>1142.8606934050413</v>
      </c>
      <c r="C83" s="5">
        <f t="shared" si="87"/>
        <v>2852.2883802957613</v>
      </c>
      <c r="D83" s="5">
        <f t="shared" si="88"/>
        <v>4040.0097606520953</v>
      </c>
      <c r="E83" s="15">
        <f t="shared" si="89"/>
        <v>1.0284076886279642E-3</v>
      </c>
      <c r="F83" s="15">
        <f t="shared" si="90"/>
        <v>2.0260321069689607E-3</v>
      </c>
      <c r="G83" s="15">
        <f t="shared" si="91"/>
        <v>4.1360724760827871E-3</v>
      </c>
      <c r="H83" s="5">
        <f t="shared" si="92"/>
        <v>73664.021404900981</v>
      </c>
      <c r="I83" s="5">
        <f t="shared" si="93"/>
        <v>20041.481628183916</v>
      </c>
      <c r="J83" s="5">
        <f t="shared" si="94"/>
        <v>7936.8553366492724</v>
      </c>
      <c r="K83" s="5">
        <f t="shared" si="95"/>
        <v>64455.81848250136</v>
      </c>
      <c r="L83" s="5">
        <f t="shared" si="96"/>
        <v>7026.4569903362162</v>
      </c>
      <c r="M83" s="5">
        <f t="shared" si="97"/>
        <v>1964.5634062448873</v>
      </c>
      <c r="N83" s="15">
        <f t="shared" si="98"/>
        <v>2.0347285728168796E-2</v>
      </c>
      <c r="O83" s="15">
        <f t="shared" si="99"/>
        <v>2.5510699016533023E-2</v>
      </c>
      <c r="P83" s="15">
        <f t="shared" si="100"/>
        <v>2.3367598240506826E-2</v>
      </c>
      <c r="Q83" s="5">
        <f t="shared" si="101"/>
        <v>7742.7334662524127</v>
      </c>
      <c r="R83" s="5">
        <f t="shared" si="102"/>
        <v>8627.7683476712791</v>
      </c>
      <c r="S83" s="5">
        <f t="shared" si="103"/>
        <v>4004.3447384386204</v>
      </c>
      <c r="T83" s="5">
        <f t="shared" si="104"/>
        <v>105.10875348080408</v>
      </c>
      <c r="U83" s="5">
        <f t="shared" si="105"/>
        <v>430.49553459851137</v>
      </c>
      <c r="V83" s="5">
        <f t="shared" si="106"/>
        <v>504.52535274873071</v>
      </c>
      <c r="W83" s="15">
        <f t="shared" si="107"/>
        <v>-1.0734613539272964E-2</v>
      </c>
      <c r="X83" s="15">
        <f t="shared" si="108"/>
        <v>-1.217998157191269E-2</v>
      </c>
      <c r="Y83" s="15">
        <f t="shared" si="109"/>
        <v>-9.7425357312937999E-3</v>
      </c>
      <c r="Z83" s="5">
        <f t="shared" si="130"/>
        <v>15474.870815985276</v>
      </c>
      <c r="AA83" s="5">
        <f t="shared" si="131"/>
        <v>23668.704625737744</v>
      </c>
      <c r="AB83" s="5">
        <f t="shared" si="132"/>
        <v>11697.040406909382</v>
      </c>
      <c r="AC83" s="16">
        <f t="shared" si="113"/>
        <v>2.0745883530328699</v>
      </c>
      <c r="AD83" s="16">
        <f t="shared" si="114"/>
        <v>2.8985685287034273</v>
      </c>
      <c r="AE83" s="16">
        <f t="shared" si="115"/>
        <v>3.0542633676042761</v>
      </c>
      <c r="AF83" s="15">
        <f t="shared" si="116"/>
        <v>-4.0504037456468023E-3</v>
      </c>
      <c r="AG83" s="15">
        <f t="shared" si="117"/>
        <v>2.9673830763510267E-4</v>
      </c>
      <c r="AH83" s="15">
        <f t="shared" si="118"/>
        <v>9.7937136394747881E-3</v>
      </c>
      <c r="AI83" s="1">
        <f t="shared" si="76"/>
        <v>118969.15508999268</v>
      </c>
      <c r="AJ83" s="1">
        <f t="shared" si="77"/>
        <v>30678.236444583152</v>
      </c>
      <c r="AK83" s="1">
        <f t="shared" si="78"/>
        <v>12073.597348362537</v>
      </c>
      <c r="AL83" s="14">
        <f t="shared" si="119"/>
        <v>24.678352590465305</v>
      </c>
      <c r="AM83" s="14">
        <f t="shared" si="120"/>
        <v>4.30382279295487</v>
      </c>
      <c r="AN83" s="14">
        <f t="shared" si="121"/>
        <v>1.5703742421317985</v>
      </c>
      <c r="AO83" s="11">
        <f t="shared" si="122"/>
        <v>1.5720361321165863E-2</v>
      </c>
      <c r="AP83" s="11">
        <f t="shared" si="123"/>
        <v>1.9803509073870216E-2</v>
      </c>
      <c r="AQ83" s="11">
        <f t="shared" si="124"/>
        <v>1.7964281423617261E-2</v>
      </c>
      <c r="AR83" s="1">
        <f t="shared" si="133"/>
        <v>73664.021404900981</v>
      </c>
      <c r="AS83" s="1">
        <f t="shared" si="128"/>
        <v>20041.481628183916</v>
      </c>
      <c r="AT83" s="1">
        <f t="shared" si="129"/>
        <v>7936.8553366492724</v>
      </c>
      <c r="AU83" s="1">
        <f t="shared" si="82"/>
        <v>14732.804280980197</v>
      </c>
      <c r="AV83" s="1">
        <f t="shared" si="83"/>
        <v>4008.2963256367834</v>
      </c>
      <c r="AW83" s="1">
        <f t="shared" si="84"/>
        <v>1587.3710673298547</v>
      </c>
      <c r="AX83" s="1">
        <f t="shared" si="153"/>
        <v>51564.654786001083</v>
      </c>
      <c r="AY83" s="1">
        <f t="shared" si="140"/>
        <v>5621.1655922689733</v>
      </c>
      <c r="AZ83" s="1">
        <f t="shared" si="141"/>
        <v>1571.6507249959097</v>
      </c>
      <c r="BA83" s="1">
        <f t="shared" si="154"/>
        <v>12400.714790680504</v>
      </c>
      <c r="BB83" s="1">
        <f t="shared" si="155"/>
        <v>24627.49736710151</v>
      </c>
      <c r="BC83" s="1">
        <f t="shared" si="156"/>
        <v>29733.99416051387</v>
      </c>
      <c r="BD83" s="1">
        <f t="shared" si="157"/>
        <v>34842.694819894568</v>
      </c>
      <c r="BE83" s="2">
        <f t="shared" si="164"/>
        <v>2.6562624979233451E-2</v>
      </c>
      <c r="BF83" s="2">
        <f t="shared" si="165"/>
        <v>3.9296297366806017E-2</v>
      </c>
      <c r="BG83" s="2">
        <f t="shared" si="166"/>
        <v>2.6781393583393952E-2</v>
      </c>
      <c r="BH83" s="2">
        <f t="shared" si="142"/>
        <v>3.2541082766801198E-2</v>
      </c>
      <c r="BI83" s="2">
        <f t="shared" si="158"/>
        <v>7.0557304578739693E-5</v>
      </c>
      <c r="BJ83" s="2">
        <f t="shared" si="143"/>
        <v>1.5441989867404456E-4</v>
      </c>
      <c r="BK83" s="2">
        <f t="shared" si="144"/>
        <v>7.1724304226865481E-5</v>
      </c>
      <c r="BL83" s="2">
        <f t="shared" si="145"/>
        <v>5.1975347947603989</v>
      </c>
      <c r="BM83" s="2">
        <f t="shared" si="146"/>
        <v>3.0948035623018861</v>
      </c>
      <c r="BN83" s="2">
        <f t="shared" si="147"/>
        <v>0.56926542677045322</v>
      </c>
      <c r="BO83" s="2">
        <f t="shared" si="159"/>
        <v>25.288867329598165</v>
      </c>
      <c r="BP83" s="2">
        <f t="shared" si="160"/>
        <v>6.6548299468496745</v>
      </c>
      <c r="BQ83" s="2">
        <f t="shared" si="161"/>
        <v>3.6344244217487143</v>
      </c>
      <c r="BR83" s="11">
        <f t="shared" si="162"/>
        <v>5.0091798095105861E-2</v>
      </c>
      <c r="BS83" s="17">
        <f t="shared" si="135"/>
        <v>0.32238734148000769</v>
      </c>
      <c r="BT83" s="17">
        <f t="shared" si="136"/>
        <v>0.52189250088258521</v>
      </c>
      <c r="BU83" s="12">
        <f>(BU$3*temperature!$I193+BU$4*temperature!$I193^2+BU$5*temperature!$I193^6)*(K83/K$56)^$BW$1</f>
        <v>3.1499334871669182</v>
      </c>
      <c r="BV83" s="12">
        <f>(BV$3*temperature!$I193+BV$4*temperature!$I193^2+BV$5*temperature!$I193^6)*(L83/L$56)^$BW$1</f>
        <v>1.5207133623898221</v>
      </c>
      <c r="BW83" s="12">
        <f>(BW$3*temperature!$I193+BW$4*temperature!$I193^2+BW$5*temperature!$I193^6)*(M83/M$56)^$BW$1</f>
        <v>0.48861721724736884</v>
      </c>
      <c r="BX83" s="12">
        <f>(BX$3*temperature!$M193+BX$4*temperature!$M193^2+BX$5*temperature!$M193^6)*(K83/K$56)^$BW$1</f>
        <v>3.1499341627012485</v>
      </c>
      <c r="BY83" s="12">
        <f>(BY$3*temperature!$M193+BY$4*temperature!$M193^2+BY$5*temperature!$M193^6)*(L83/L$56)^$BW$1</f>
        <v>1.5207129452190076</v>
      </c>
      <c r="BZ83" s="12">
        <f>(BZ$3*temperature!$M193+BZ$4*temperature!$M193^2+BZ$5*temperature!$M193^6)*(M83/M$56)^$BW$1</f>
        <v>0.48861608819426289</v>
      </c>
      <c r="CA83" s="19">
        <f t="shared" si="148"/>
        <v>6.7553433025224763E-7</v>
      </c>
      <c r="CB83" s="19">
        <f t="shared" si="149"/>
        <v>-4.1717081455949767E-7</v>
      </c>
      <c r="CC83" s="19">
        <f t="shared" si="150"/>
        <v>-1.129053105952682E-6</v>
      </c>
      <c r="CD83" s="19">
        <f t="shared" si="151"/>
        <v>3.2440722978297344E-4</v>
      </c>
      <c r="CE83" s="19">
        <f t="shared" si="152"/>
        <v>1.0458478436662678E-4</v>
      </c>
      <c r="CF83" s="19"/>
      <c r="CG83" s="19"/>
      <c r="CH83" s="19"/>
    </row>
    <row r="84" spans="1:86" x14ac:dyDescent="0.25">
      <c r="A84" s="2">
        <f t="shared" si="85"/>
        <v>2038</v>
      </c>
      <c r="B84" s="5">
        <f t="shared" si="86"/>
        <v>1143.9772537929632</v>
      </c>
      <c r="C84" s="5">
        <f t="shared" si="87"/>
        <v>2857.7782667407346</v>
      </c>
      <c r="D84" s="5">
        <f t="shared" si="88"/>
        <v>4055.8840451675278</v>
      </c>
      <c r="E84" s="15">
        <f t="shared" si="89"/>
        <v>9.7698730419656585E-4</v>
      </c>
      <c r="F84" s="15">
        <f t="shared" si="90"/>
        <v>1.9247305016205126E-3</v>
      </c>
      <c r="G84" s="15">
        <f t="shared" si="91"/>
        <v>3.9292688522786475E-3</v>
      </c>
      <c r="H84" s="5">
        <f t="shared" si="92"/>
        <v>75219.304319674993</v>
      </c>
      <c r="I84" s="5">
        <f t="shared" si="93"/>
        <v>20586.702409403184</v>
      </c>
      <c r="J84" s="5">
        <f t="shared" si="94"/>
        <v>8152.1543392271296</v>
      </c>
      <c r="K84" s="5">
        <f t="shared" si="95"/>
        <v>65752.447498652953</v>
      </c>
      <c r="L84" s="5">
        <f t="shared" si="96"/>
        <v>7203.7437785129832</v>
      </c>
      <c r="M84" s="5">
        <f t="shared" si="97"/>
        <v>2009.9574466237993</v>
      </c>
      <c r="N84" s="15">
        <f t="shared" si="98"/>
        <v>2.0116554977943624E-2</v>
      </c>
      <c r="O84" s="15">
        <f t="shared" si="99"/>
        <v>2.5231320482085984E-2</v>
      </c>
      <c r="P84" s="15">
        <f t="shared" si="100"/>
        <v>2.3106426717821815E-2</v>
      </c>
      <c r="Q84" s="5">
        <f t="shared" si="101"/>
        <v>7821.3372346492552</v>
      </c>
      <c r="R84" s="5">
        <f t="shared" si="102"/>
        <v>8754.5385741401424</v>
      </c>
      <c r="S84" s="5">
        <f t="shared" si="103"/>
        <v>4072.8978006623615</v>
      </c>
      <c r="T84" s="5">
        <f t="shared" si="104"/>
        <v>103.98045163259295</v>
      </c>
      <c r="U84" s="5">
        <f t="shared" si="105"/>
        <v>425.25210692031078</v>
      </c>
      <c r="V84" s="5">
        <f t="shared" si="106"/>
        <v>499.60999647223258</v>
      </c>
      <c r="W84" s="15">
        <f t="shared" si="107"/>
        <v>-1.0734613539272964E-2</v>
      </c>
      <c r="X84" s="15">
        <f t="shared" si="108"/>
        <v>-1.217998157191269E-2</v>
      </c>
      <c r="Y84" s="15">
        <f t="shared" si="109"/>
        <v>-9.7425357312937999E-3</v>
      </c>
      <c r="Z84" s="5">
        <f t="shared" si="130"/>
        <v>15572.97626479487</v>
      </c>
      <c r="AA84" s="5">
        <f t="shared" si="131"/>
        <v>24032.578284937059</v>
      </c>
      <c r="AB84" s="5">
        <f t="shared" si="132"/>
        <v>12019.350742592154</v>
      </c>
      <c r="AC84" s="16">
        <f t="shared" si="113"/>
        <v>2.0661854325970705</v>
      </c>
      <c r="AD84" s="16">
        <f t="shared" si="114"/>
        <v>2.8994286450231992</v>
      </c>
      <c r="AE84" s="16">
        <f t="shared" si="115"/>
        <v>3.0841759484061302</v>
      </c>
      <c r="AF84" s="15">
        <f t="shared" si="116"/>
        <v>-4.0504037456468023E-3</v>
      </c>
      <c r="AG84" s="15">
        <f t="shared" si="117"/>
        <v>2.9673830763510267E-4</v>
      </c>
      <c r="AH84" s="15">
        <f t="shared" si="118"/>
        <v>9.7937136394747881E-3</v>
      </c>
      <c r="AI84" s="1">
        <f t="shared" si="76"/>
        <v>121805.04386197361</v>
      </c>
      <c r="AJ84" s="1">
        <f t="shared" si="77"/>
        <v>31618.709125761619</v>
      </c>
      <c r="AK84" s="1">
        <f t="shared" si="78"/>
        <v>12453.608680856138</v>
      </c>
      <c r="AL84" s="14">
        <f t="shared" si="119"/>
        <v>25.06242568380322</v>
      </c>
      <c r="AM84" s="14">
        <f t="shared" si="120"/>
        <v>4.388201278750155</v>
      </c>
      <c r="AN84" s="14">
        <f t="shared" si="121"/>
        <v>1.5983027805095935</v>
      </c>
      <c r="AO84" s="11">
        <f t="shared" si="122"/>
        <v>1.5563157707954205E-2</v>
      </c>
      <c r="AP84" s="11">
        <f t="shared" si="123"/>
        <v>1.9605473983131512E-2</v>
      </c>
      <c r="AQ84" s="11">
        <f t="shared" si="124"/>
        <v>1.7784638609381089E-2</v>
      </c>
      <c r="AR84" s="1">
        <f t="shared" si="133"/>
        <v>75219.304319674993</v>
      </c>
      <c r="AS84" s="1">
        <f t="shared" si="128"/>
        <v>20586.702409403184</v>
      </c>
      <c r="AT84" s="1">
        <f t="shared" si="129"/>
        <v>8152.1543392271296</v>
      </c>
      <c r="AU84" s="1">
        <f t="shared" si="82"/>
        <v>15043.860863934999</v>
      </c>
      <c r="AV84" s="1">
        <f t="shared" si="83"/>
        <v>4117.3404818806366</v>
      </c>
      <c r="AW84" s="1">
        <f t="shared" si="84"/>
        <v>1630.4308678454261</v>
      </c>
      <c r="AX84" s="1">
        <f t="shared" si="153"/>
        <v>52601.957998922357</v>
      </c>
      <c r="AY84" s="1">
        <f t="shared" si="140"/>
        <v>5762.9950228103862</v>
      </c>
      <c r="AZ84" s="1">
        <f t="shared" si="141"/>
        <v>1607.9659572990392</v>
      </c>
      <c r="BA84" s="1">
        <f t="shared" si="154"/>
        <v>12435.614601125371</v>
      </c>
      <c r="BB84" s="1">
        <f t="shared" si="155"/>
        <v>24746.109540476027</v>
      </c>
      <c r="BC84" s="1">
        <f t="shared" si="156"/>
        <v>29943.477667656753</v>
      </c>
      <c r="BD84" s="1">
        <f t="shared" si="157"/>
        <v>34011.785868429099</v>
      </c>
      <c r="BE84" s="2">
        <f t="shared" si="164"/>
        <v>2.6562624979233451E-2</v>
      </c>
      <c r="BF84" s="2">
        <f t="shared" si="165"/>
        <v>3.9296297366806017E-2</v>
      </c>
      <c r="BG84" s="2">
        <f t="shared" si="166"/>
        <v>2.6781393583393952E-2</v>
      </c>
      <c r="BH84" s="2">
        <f t="shared" si="142"/>
        <v>3.2541375610275168E-2</v>
      </c>
      <c r="BI84" s="2">
        <f t="shared" si="158"/>
        <v>7.0557304578739693E-5</v>
      </c>
      <c r="BJ84" s="2">
        <f t="shared" si="143"/>
        <v>1.5441989867404456E-4</v>
      </c>
      <c r="BK84" s="2">
        <f t="shared" si="144"/>
        <v>7.1724304226865481E-5</v>
      </c>
      <c r="BL84" s="2">
        <f t="shared" si="145"/>
        <v>5.3072713650842189</v>
      </c>
      <c r="BM84" s="2">
        <f t="shared" si="146"/>
        <v>3.1789965000927487</v>
      </c>
      <c r="BN84" s="2">
        <f t="shared" si="147"/>
        <v>0.58470759793108817</v>
      </c>
      <c r="BO84" s="2">
        <f t="shared" si="159"/>
        <v>25.660119656885385</v>
      </c>
      <c r="BP84" s="2">
        <f t="shared" si="160"/>
        <v>6.7323711179910806</v>
      </c>
      <c r="BQ84" s="2">
        <f t="shared" si="161"/>
        <v>3.6329092741714821</v>
      </c>
      <c r="BR84" s="11">
        <f t="shared" si="162"/>
        <v>4.9930278409990841E-2</v>
      </c>
      <c r="BS84" s="17">
        <f t="shared" si="135"/>
        <v>0.3070087225372361</v>
      </c>
      <c r="BT84" s="17">
        <f t="shared" si="136"/>
        <v>0.50669174842969433</v>
      </c>
      <c r="BU84" s="12">
        <f>(BU$3*temperature!$I194+BU$4*temperature!$I194^2+BU$5*temperature!$I194^6)*(K84/K$56)^$BW$1</f>
        <v>3.1438594262410771</v>
      </c>
      <c r="BV84" s="12">
        <f>(BV$3*temperature!$I194+BV$4*temperature!$I194^2+BV$5*temperature!$I194^6)*(L84/L$56)^$BW$1</f>
        <v>1.504063065360782</v>
      </c>
      <c r="BW84" s="12">
        <f>(BW$3*temperature!$I194+BW$4*temperature!$I194^2+BW$5*temperature!$I194^6)*(M84/M$56)^$BW$1</f>
        <v>0.46768540293070271</v>
      </c>
      <c r="BX84" s="12">
        <f>(BX$3*temperature!$M194+BX$4*temperature!$M194^2+BX$5*temperature!$M194^6)*(K84/K$56)^$BW$1</f>
        <v>3.1438599823276254</v>
      </c>
      <c r="BY84" s="12">
        <f>(BY$3*temperature!$M194+BY$4*temperature!$M194^2+BY$5*temperature!$M194^6)*(L84/L$56)^$BW$1</f>
        <v>1.5040625536599446</v>
      </c>
      <c r="BZ84" s="12">
        <f>(BZ$3*temperature!$M194+BZ$4*temperature!$M194^2+BZ$5*temperature!$M194^6)*(M84/M$56)^$BW$1</f>
        <v>0.46768419397971217</v>
      </c>
      <c r="CA84" s="19">
        <f t="shared" si="148"/>
        <v>5.5608654836447613E-7</v>
      </c>
      <c r="CB84" s="19">
        <f t="shared" si="149"/>
        <v>-5.1170083747997808E-7</v>
      </c>
      <c r="CC84" s="19">
        <f t="shared" si="150"/>
        <v>-1.2089509905388596E-6</v>
      </c>
      <c r="CD84" s="19">
        <f t="shared" si="151"/>
        <v>2.1438655382228209E-4</v>
      </c>
      <c r="CE84" s="19">
        <f t="shared" si="152"/>
        <v>6.5818542018139233E-5</v>
      </c>
      <c r="CF84" s="19"/>
      <c r="CG84" s="19"/>
      <c r="CH84" s="19"/>
    </row>
    <row r="85" spans="1:86" x14ac:dyDescent="0.25">
      <c r="A85" s="2">
        <f t="shared" si="85"/>
        <v>2039</v>
      </c>
      <c r="B85" s="5">
        <f t="shared" si="86"/>
        <v>1145.0390224835462</v>
      </c>
      <c r="C85" s="5">
        <f t="shared" si="87"/>
        <v>2863.003697087755</v>
      </c>
      <c r="D85" s="5">
        <f t="shared" si="88"/>
        <v>4071.0238710723024</v>
      </c>
      <c r="E85" s="15">
        <f t="shared" si="89"/>
        <v>9.2813793898673753E-4</v>
      </c>
      <c r="F85" s="15">
        <f t="shared" si="90"/>
        <v>1.8284939765394869E-3</v>
      </c>
      <c r="G85" s="15">
        <f t="shared" si="91"/>
        <v>3.732805409664715E-3</v>
      </c>
      <c r="H85" s="5">
        <f t="shared" si="92"/>
        <v>76786.461671537327</v>
      </c>
      <c r="I85" s="5">
        <f t="shared" si="93"/>
        <v>21139.015418705112</v>
      </c>
      <c r="J85" s="5">
        <f t="shared" si="94"/>
        <v>8369.536903141583</v>
      </c>
      <c r="K85" s="5">
        <f t="shared" si="95"/>
        <v>67060.126479349507</v>
      </c>
      <c r="L85" s="5">
        <f t="shared" si="96"/>
        <v>7383.5096476500194</v>
      </c>
      <c r="M85" s="5">
        <f t="shared" si="97"/>
        <v>2055.8800852565519</v>
      </c>
      <c r="N85" s="15">
        <f t="shared" si="98"/>
        <v>1.9887913384871947E-2</v>
      </c>
      <c r="O85" s="15">
        <f t="shared" si="99"/>
        <v>2.4954506248991537E-2</v>
      </c>
      <c r="P85" s="15">
        <f t="shared" si="100"/>
        <v>2.2847567598951235E-2</v>
      </c>
      <c r="Q85" s="5">
        <f t="shared" si="101"/>
        <v>7898.5826859929293</v>
      </c>
      <c r="R85" s="5">
        <f t="shared" si="102"/>
        <v>8879.919986590523</v>
      </c>
      <c r="S85" s="5">
        <f t="shared" si="103"/>
        <v>4140.7658475736334</v>
      </c>
      <c r="T85" s="5">
        <f t="shared" si="104"/>
        <v>102.864261668678</v>
      </c>
      <c r="U85" s="5">
        <f t="shared" si="105"/>
        <v>420.07254409460432</v>
      </c>
      <c r="V85" s="5">
        <f t="shared" si="106"/>
        <v>494.7425282298903</v>
      </c>
      <c r="W85" s="15">
        <f t="shared" si="107"/>
        <v>-1.0734613539272964E-2</v>
      </c>
      <c r="X85" s="15">
        <f t="shared" si="108"/>
        <v>-1.217998157191269E-2</v>
      </c>
      <c r="Y85" s="15">
        <f t="shared" si="109"/>
        <v>-9.7425357312937999E-3</v>
      </c>
      <c r="Z85" s="5">
        <f t="shared" si="130"/>
        <v>15667.354997385262</v>
      </c>
      <c r="AA85" s="5">
        <f t="shared" si="131"/>
        <v>24392.9318857383</v>
      </c>
      <c r="AB85" s="5">
        <f t="shared" si="132"/>
        <v>12344.847371677066</v>
      </c>
      <c r="AC85" s="16">
        <f t="shared" si="113"/>
        <v>2.0578165473816785</v>
      </c>
      <c r="AD85" s="16">
        <f t="shared" si="114"/>
        <v>2.9002890165724322</v>
      </c>
      <c r="AE85" s="16">
        <f t="shared" si="115"/>
        <v>3.1143814844585753</v>
      </c>
      <c r="AF85" s="15">
        <f t="shared" si="116"/>
        <v>-4.0504037456468023E-3</v>
      </c>
      <c r="AG85" s="15">
        <f t="shared" si="117"/>
        <v>2.9673830763510267E-4</v>
      </c>
      <c r="AH85" s="15">
        <f t="shared" si="118"/>
        <v>9.7937136394747881E-3</v>
      </c>
      <c r="AI85" s="1">
        <f t="shared" si="76"/>
        <v>124668.40033971125</v>
      </c>
      <c r="AJ85" s="1">
        <f t="shared" si="77"/>
        <v>32574.178695066097</v>
      </c>
      <c r="AK85" s="1">
        <f t="shared" si="78"/>
        <v>12838.678680615949</v>
      </c>
      <c r="AL85" s="14">
        <f t="shared" si="119"/>
        <v>25.448575662429519</v>
      </c>
      <c r="AM85" s="14">
        <f t="shared" si="120"/>
        <v>4.473373717093402</v>
      </c>
      <c r="AN85" s="14">
        <f t="shared" si="121"/>
        <v>1.6264437654759281</v>
      </c>
      <c r="AO85" s="11">
        <f t="shared" si="122"/>
        <v>1.5407526130874663E-2</v>
      </c>
      <c r="AP85" s="11">
        <f t="shared" si="123"/>
        <v>1.9409419243300197E-2</v>
      </c>
      <c r="AQ85" s="11">
        <f t="shared" si="124"/>
        <v>1.7606792223287277E-2</v>
      </c>
      <c r="AR85" s="1">
        <f t="shared" si="133"/>
        <v>76786.461671537327</v>
      </c>
      <c r="AS85" s="1">
        <f t="shared" si="128"/>
        <v>21139.015418705112</v>
      </c>
      <c r="AT85" s="1">
        <f t="shared" si="129"/>
        <v>8369.536903141583</v>
      </c>
      <c r="AU85" s="1">
        <f t="shared" si="82"/>
        <v>15357.292334307465</v>
      </c>
      <c r="AV85" s="1">
        <f t="shared" si="83"/>
        <v>4227.8030837410224</v>
      </c>
      <c r="AW85" s="1">
        <f t="shared" si="84"/>
        <v>1673.9073806283168</v>
      </c>
      <c r="AX85" s="1">
        <f t="shared" si="153"/>
        <v>53648.101183479601</v>
      </c>
      <c r="AY85" s="1">
        <f t="shared" si="140"/>
        <v>5906.807718120016</v>
      </c>
      <c r="AZ85" s="1">
        <f t="shared" si="141"/>
        <v>1644.7040682052414</v>
      </c>
      <c r="BA85" s="1">
        <f t="shared" si="154"/>
        <v>12469.705513911058</v>
      </c>
      <c r="BB85" s="1">
        <f t="shared" si="155"/>
        <v>24861.925619052599</v>
      </c>
      <c r="BC85" s="1">
        <f t="shared" si="156"/>
        <v>30147.217188099155</v>
      </c>
      <c r="BD85" s="1">
        <f t="shared" si="157"/>
        <v>33195.121978467439</v>
      </c>
      <c r="BE85" s="2">
        <f t="shared" si="164"/>
        <v>2.6562624979233451E-2</v>
      </c>
      <c r="BF85" s="2">
        <f t="shared" si="165"/>
        <v>3.9296297366806017E-2</v>
      </c>
      <c r="BG85" s="2">
        <f t="shared" si="166"/>
        <v>2.6781393583393952E-2</v>
      </c>
      <c r="BH85" s="2">
        <f t="shared" si="142"/>
        <v>3.2541280938973481E-2</v>
      </c>
      <c r="BI85" s="2">
        <f t="shared" si="158"/>
        <v>7.0557304578739693E-5</v>
      </c>
      <c r="BJ85" s="2">
        <f t="shared" si="143"/>
        <v>1.5441989867404456E-4</v>
      </c>
      <c r="BK85" s="2">
        <f t="shared" si="144"/>
        <v>7.1724304226865481E-5</v>
      </c>
      <c r="BL85" s="2">
        <f t="shared" si="145"/>
        <v>5.4178457636823802</v>
      </c>
      <c r="BM85" s="2">
        <f t="shared" si="146"/>
        <v>3.264284619025509</v>
      </c>
      <c r="BN85" s="2">
        <f t="shared" si="147"/>
        <v>0.60029921107890449</v>
      </c>
      <c r="BO85" s="2">
        <f t="shared" si="159"/>
        <v>26.036940954024828</v>
      </c>
      <c r="BP85" s="2">
        <f t="shared" si="160"/>
        <v>6.8108666873341797</v>
      </c>
      <c r="BQ85" s="2">
        <f t="shared" si="161"/>
        <v>3.6314399873106589</v>
      </c>
      <c r="BR85" s="11">
        <f t="shared" si="162"/>
        <v>4.9766999455887778E-2</v>
      </c>
      <c r="BS85" s="17">
        <f t="shared" si="135"/>
        <v>0.29240867593814757</v>
      </c>
      <c r="BT85" s="17">
        <f t="shared" si="136"/>
        <v>0.49193373633950904</v>
      </c>
      <c r="BU85" s="12">
        <f>(BU$3*temperature!$I195+BU$4*temperature!$I195^2+BU$5*temperature!$I195^6)*(K85/K$56)^$BW$1</f>
        <v>3.1360644314334341</v>
      </c>
      <c r="BV85" s="12">
        <f>(BV$3*temperature!$I195+BV$4*temperature!$I195^2+BV$5*temperature!$I195^6)*(L85/L$56)^$BW$1</f>
        <v>1.486171658256122</v>
      </c>
      <c r="BW85" s="12">
        <f>(BW$3*temperature!$I195+BW$4*temperature!$I195^2+BW$5*temperature!$I195^6)*(M85/M$56)^$BW$1</f>
        <v>0.44574187664933534</v>
      </c>
      <c r="BX85" s="12">
        <f>(BX$3*temperature!$M195+BX$4*temperature!$M195^2+BX$5*temperature!$M195^6)*(K85/K$56)^$BW$1</f>
        <v>3.1360648632121029</v>
      </c>
      <c r="BY85" s="12">
        <f>(BY$3*temperature!$M195+BY$4*temperature!$M195^2+BY$5*temperature!$M195^6)*(L85/L$56)^$BW$1</f>
        <v>1.4861710501963998</v>
      </c>
      <c r="BZ85" s="12">
        <f>(BZ$3*temperature!$M195+BZ$4*temperature!$M195^2+BZ$5*temperature!$M195^6)*(M85/M$56)^$BW$1</f>
        <v>0.4457405876239246</v>
      </c>
      <c r="CA85" s="19">
        <f t="shared" si="148"/>
        <v>4.3177866881904947E-7</v>
      </c>
      <c r="CB85" s="19">
        <f t="shared" si="149"/>
        <v>-6.0805972212918391E-7</v>
      </c>
      <c r="CC85" s="19">
        <f t="shared" si="150"/>
        <v>-1.2890254107444932E-6</v>
      </c>
      <c r="CD85" s="19">
        <f t="shared" si="151"/>
        <v>9.5124266179657125E-5</v>
      </c>
      <c r="CE85" s="19">
        <f t="shared" si="152"/>
        <v>2.7815160723181451E-5</v>
      </c>
      <c r="CF85" s="19"/>
      <c r="CG85" s="19"/>
      <c r="CH85" s="19"/>
    </row>
    <row r="86" spans="1:86" x14ac:dyDescent="0.25">
      <c r="A86" s="2">
        <f t="shared" si="85"/>
        <v>2040</v>
      </c>
      <c r="B86" s="5">
        <f t="shared" si="86"/>
        <v>1146.0486389340142</v>
      </c>
      <c r="C86" s="5">
        <f t="shared" si="87"/>
        <v>2867.9769328519437</v>
      </c>
      <c r="D86" s="5">
        <f t="shared" si="88"/>
        <v>4085.4603940046745</v>
      </c>
      <c r="E86" s="15">
        <f t="shared" si="89"/>
        <v>8.8173104203740065E-4</v>
      </c>
      <c r="F86" s="15">
        <f t="shared" si="90"/>
        <v>1.7370692777125124E-3</v>
      </c>
      <c r="G86" s="15">
        <f t="shared" si="91"/>
        <v>3.5461651391814793E-3</v>
      </c>
      <c r="H86" s="5">
        <f t="shared" si="92"/>
        <v>78365.220226972582</v>
      </c>
      <c r="I86" s="5">
        <f t="shared" si="93"/>
        <v>21698.357659651978</v>
      </c>
      <c r="J86" s="5">
        <f t="shared" si="94"/>
        <v>8588.9638622502916</v>
      </c>
      <c r="K86" s="5">
        <f t="shared" si="95"/>
        <v>68378.616373440498</v>
      </c>
      <c r="L86" s="5">
        <f t="shared" si="96"/>
        <v>7565.7364643009605</v>
      </c>
      <c r="M86" s="5">
        <f t="shared" si="97"/>
        <v>2102.3245935401583</v>
      </c>
      <c r="N86" s="15">
        <f t="shared" si="98"/>
        <v>1.9661309384750414E-2</v>
      </c>
      <c r="O86" s="15">
        <f t="shared" si="99"/>
        <v>2.4680243589705331E-2</v>
      </c>
      <c r="P86" s="15">
        <f t="shared" si="100"/>
        <v>2.259105899058822E-2</v>
      </c>
      <c r="Q86" s="5">
        <f t="shared" si="101"/>
        <v>7974.4490085301932</v>
      </c>
      <c r="R86" s="5">
        <f t="shared" si="102"/>
        <v>9003.8651819025017</v>
      </c>
      <c r="S86" s="5">
        <f t="shared" si="103"/>
        <v>4207.9264886568608</v>
      </c>
      <c r="T86" s="5">
        <f t="shared" si="104"/>
        <v>101.76005357266209</v>
      </c>
      <c r="U86" s="5">
        <f t="shared" si="105"/>
        <v>414.95606824866559</v>
      </c>
      <c r="V86" s="5">
        <f t="shared" si="106"/>
        <v>489.92248147081995</v>
      </c>
      <c r="W86" s="15">
        <f t="shared" si="107"/>
        <v>-1.0734613539272964E-2</v>
      </c>
      <c r="X86" s="15">
        <f t="shared" si="108"/>
        <v>-1.217998157191269E-2</v>
      </c>
      <c r="Y86" s="15">
        <f t="shared" si="109"/>
        <v>-9.7425357312937999E-3</v>
      </c>
      <c r="Z86" s="5">
        <f t="shared" si="130"/>
        <v>15758.00379985528</v>
      </c>
      <c r="AA86" s="5">
        <f t="shared" si="131"/>
        <v>24749.626405487932</v>
      </c>
      <c r="AB86" s="5">
        <f t="shared" si="132"/>
        <v>12673.470186391176</v>
      </c>
      <c r="AC86" s="16">
        <f t="shared" si="113"/>
        <v>2.0494815595303097</v>
      </c>
      <c r="AD86" s="16">
        <f t="shared" si="114"/>
        <v>2.9011496434268627</v>
      </c>
      <c r="AE86" s="16">
        <f t="shared" si="115"/>
        <v>3.1448828448814452</v>
      </c>
      <c r="AF86" s="15">
        <f t="shared" si="116"/>
        <v>-4.0504037456468023E-3</v>
      </c>
      <c r="AG86" s="15">
        <f t="shared" si="117"/>
        <v>2.9673830763510267E-4</v>
      </c>
      <c r="AH86" s="15">
        <f t="shared" si="118"/>
        <v>9.7937136394747881E-3</v>
      </c>
      <c r="AI86" s="1">
        <f t="shared" si="76"/>
        <v>127558.8526400476</v>
      </c>
      <c r="AJ86" s="1">
        <f t="shared" si="77"/>
        <v>33544.563909300516</v>
      </c>
      <c r="AK86" s="1">
        <f t="shared" si="78"/>
        <v>13228.718193182671</v>
      </c>
      <c r="AL86" s="14">
        <f t="shared" si="119"/>
        <v>25.836754260996816</v>
      </c>
      <c r="AM86" s="14">
        <f t="shared" si="120"/>
        <v>4.5593310471413577</v>
      </c>
      <c r="AN86" s="14">
        <f t="shared" si="121"/>
        <v>1.6547938583431077</v>
      </c>
      <c r="AO86" s="11">
        <f t="shared" si="122"/>
        <v>1.5253450869565916E-2</v>
      </c>
      <c r="AP86" s="11">
        <f t="shared" si="123"/>
        <v>1.9215325050867194E-2</v>
      </c>
      <c r="AQ86" s="11">
        <f t="shared" si="124"/>
        <v>1.7430724301054405E-2</v>
      </c>
      <c r="AR86" s="1">
        <f t="shared" si="133"/>
        <v>78365.220226972582</v>
      </c>
      <c r="AS86" s="1">
        <f t="shared" si="128"/>
        <v>21698.357659651978</v>
      </c>
      <c r="AT86" s="1">
        <f t="shared" si="129"/>
        <v>8588.9638622502916</v>
      </c>
      <c r="AU86" s="1">
        <f t="shared" si="82"/>
        <v>15673.044045394518</v>
      </c>
      <c r="AV86" s="1">
        <f t="shared" si="83"/>
        <v>4339.6715319303958</v>
      </c>
      <c r="AW86" s="1">
        <f t="shared" si="84"/>
        <v>1717.7927724500585</v>
      </c>
      <c r="AX86" s="1">
        <f t="shared" si="153"/>
        <v>54702.8930987524</v>
      </c>
      <c r="AY86" s="1">
        <f t="shared" si="140"/>
        <v>6052.589171440768</v>
      </c>
      <c r="AZ86" s="1">
        <f t="shared" si="141"/>
        <v>1681.8596748321263</v>
      </c>
      <c r="BA86" s="1">
        <f t="shared" si="154"/>
        <v>12503.01460619568</v>
      </c>
      <c r="BB86" s="1">
        <f t="shared" si="155"/>
        <v>24975.035523132206</v>
      </c>
      <c r="BC86" s="1">
        <f t="shared" si="156"/>
        <v>30345.391995767637</v>
      </c>
      <c r="BD86" s="1">
        <f t="shared" si="157"/>
        <v>32392.853685441445</v>
      </c>
      <c r="BE86" s="2">
        <f t="shared" si="164"/>
        <v>2.6562624979233451E-2</v>
      </c>
      <c r="BF86" s="2">
        <f t="shared" si="165"/>
        <v>3.9296297366806017E-2</v>
      </c>
      <c r="BG86" s="2">
        <f t="shared" si="166"/>
        <v>2.6781393583393952E-2</v>
      </c>
      <c r="BH86" s="2">
        <f t="shared" si="142"/>
        <v>3.254080499813089E-2</v>
      </c>
      <c r="BI86" s="2">
        <f t="shared" si="158"/>
        <v>7.0557304578739693E-5</v>
      </c>
      <c r="BJ86" s="2">
        <f t="shared" si="143"/>
        <v>1.5441989867404456E-4</v>
      </c>
      <c r="BK86" s="2">
        <f t="shared" si="144"/>
        <v>7.1724304226865481E-5</v>
      </c>
      <c r="BL86" s="2">
        <f t="shared" si="145"/>
        <v>5.529238711934517</v>
      </c>
      <c r="BM86" s="2">
        <f t="shared" si="146"/>
        <v>3.3506581911966373</v>
      </c>
      <c r="BN86" s="2">
        <f t="shared" si="147"/>
        <v>0.61603745704959345</v>
      </c>
      <c r="BO86" s="2">
        <f t="shared" si="159"/>
        <v>26.419411782642538</v>
      </c>
      <c r="BP86" s="2">
        <f t="shared" si="160"/>
        <v>6.8903271588449426</v>
      </c>
      <c r="BQ86" s="2">
        <f t="shared" si="161"/>
        <v>3.6300147991901017</v>
      </c>
      <c r="BR86" s="11">
        <f t="shared" si="162"/>
        <v>4.9602114523322499E-2</v>
      </c>
      <c r="BS86" s="17">
        <f t="shared" si="135"/>
        <v>0.27854626416119765</v>
      </c>
      <c r="BT86" s="17">
        <f t="shared" si="136"/>
        <v>0.47760556926165926</v>
      </c>
      <c r="BU86" s="12">
        <f>(BU$3*temperature!$I196+BU$4*temperature!$I196^2+BU$5*temperature!$I196^6)*(K86/K$56)^$BW$1</f>
        <v>3.1265083051366958</v>
      </c>
      <c r="BV86" s="12">
        <f>(BV$3*temperature!$I196+BV$4*temperature!$I196^2+BV$5*temperature!$I196^6)*(L86/L$56)^$BW$1</f>
        <v>1.4670167912496559</v>
      </c>
      <c r="BW86" s="12">
        <f>(BW$3*temperature!$I196+BW$4*temperature!$I196^2+BW$5*temperature!$I196^6)*(M86/M$56)^$BW$1</f>
        <v>0.42277055154772775</v>
      </c>
      <c r="BX86" s="12">
        <f>(BX$3*temperature!$M196+BX$4*temperature!$M196^2+BX$5*temperature!$M196^6)*(K86/K$56)^$BW$1</f>
        <v>3.1265086083543019</v>
      </c>
      <c r="BY86" s="12">
        <f>(BY$3*temperature!$M196+BY$4*temperature!$M196^2+BY$5*temperature!$M196^6)*(L86/L$56)^$BW$1</f>
        <v>1.467016085343221</v>
      </c>
      <c r="BZ86" s="12">
        <f>(BZ$3*temperature!$M196+BZ$4*temperature!$M196^2+BZ$5*temperature!$M196^6)*(M86/M$56)^$BW$1</f>
        <v>0.42276918243919609</v>
      </c>
      <c r="CA86" s="19">
        <f t="shared" si="148"/>
        <v>3.0321760613460924E-7</v>
      </c>
      <c r="CB86" s="19">
        <f t="shared" si="149"/>
        <v>-7.0590643486134752E-7</v>
      </c>
      <c r="CC86" s="19">
        <f t="shared" si="150"/>
        <v>-1.3691085316569485E-6</v>
      </c>
      <c r="CD86" s="19">
        <f t="shared" si="151"/>
        <v>-3.3145195183373419E-5</v>
      </c>
      <c r="CE86" s="19">
        <f t="shared" si="152"/>
        <v>-9.2324702932223892E-6</v>
      </c>
      <c r="CF86" s="19"/>
      <c r="CG86" s="19"/>
      <c r="CH86" s="19"/>
    </row>
    <row r="87" spans="1:86" x14ac:dyDescent="0.25">
      <c r="A87" s="2">
        <f t="shared" si="85"/>
        <v>2041</v>
      </c>
      <c r="B87" s="5">
        <f t="shared" si="86"/>
        <v>1147.0086202616155</v>
      </c>
      <c r="C87" s="5">
        <f t="shared" si="87"/>
        <v>2872.709713740227</v>
      </c>
      <c r="D87" s="5">
        <f t="shared" si="88"/>
        <v>4099.2237253700641</v>
      </c>
      <c r="E87" s="15">
        <f t="shared" si="89"/>
        <v>8.3764448993553053E-4</v>
      </c>
      <c r="F87" s="15">
        <f t="shared" si="90"/>
        <v>1.6502158138268868E-3</v>
      </c>
      <c r="G87" s="15">
        <f t="shared" si="91"/>
        <v>3.3688568822224053E-3</v>
      </c>
      <c r="H87" s="5">
        <f t="shared" si="92"/>
        <v>79955.299257137041</v>
      </c>
      <c r="I87" s="5">
        <f t="shared" si="93"/>
        <v>22264.663389633501</v>
      </c>
      <c r="J87" s="5">
        <f t="shared" si="94"/>
        <v>8810.3962563785499</v>
      </c>
      <c r="K87" s="5">
        <f t="shared" si="95"/>
        <v>69707.67075743548</v>
      </c>
      <c r="L87" s="5">
        <f t="shared" si="96"/>
        <v>7750.4048818929314</v>
      </c>
      <c r="M87" s="5">
        <f t="shared" si="97"/>
        <v>2149.2840709939969</v>
      </c>
      <c r="N87" s="15">
        <f t="shared" si="98"/>
        <v>1.9436696067913095E-2</v>
      </c>
      <c r="O87" s="15">
        <f t="shared" si="99"/>
        <v>2.440851838592728E-2</v>
      </c>
      <c r="P87" s="15">
        <f t="shared" si="100"/>
        <v>2.2336930081173767E-2</v>
      </c>
      <c r="Q87" s="5">
        <f t="shared" si="101"/>
        <v>8048.9159769906482</v>
      </c>
      <c r="R87" s="5">
        <f t="shared" si="102"/>
        <v>9126.3280708316961</v>
      </c>
      <c r="S87" s="5">
        <f t="shared" si="103"/>
        <v>4274.3584063517246</v>
      </c>
      <c r="T87" s="5">
        <f t="shared" si="104"/>
        <v>100.66769872382385</v>
      </c>
      <c r="U87" s="5">
        <f t="shared" si="105"/>
        <v>409.9019109842435</v>
      </c>
      <c r="V87" s="5">
        <f t="shared" si="106"/>
        <v>485.14939418952633</v>
      </c>
      <c r="W87" s="15">
        <f t="shared" si="107"/>
        <v>-1.0734613539272964E-2</v>
      </c>
      <c r="X87" s="15">
        <f t="shared" si="108"/>
        <v>-1.217998157191269E-2</v>
      </c>
      <c r="Y87" s="15">
        <f t="shared" si="109"/>
        <v>-9.7425357312937999E-3</v>
      </c>
      <c r="Z87" s="5">
        <f t="shared" si="130"/>
        <v>15844.920963335355</v>
      </c>
      <c r="AA87" s="5">
        <f t="shared" si="131"/>
        <v>25102.526333670779</v>
      </c>
      <c r="AB87" s="5">
        <f t="shared" si="132"/>
        <v>13005.159465702245</v>
      </c>
      <c r="AC87" s="16">
        <f t="shared" si="113"/>
        <v>2.0411803317449539</v>
      </c>
      <c r="AD87" s="16">
        <f t="shared" si="114"/>
        <v>2.9020105256622495</v>
      </c>
      <c r="AE87" s="16">
        <f t="shared" si="115"/>
        <v>3.1756829268939111</v>
      </c>
      <c r="AF87" s="15">
        <f t="shared" si="116"/>
        <v>-4.0504037456468023E-3</v>
      </c>
      <c r="AG87" s="15">
        <f t="shared" si="117"/>
        <v>2.9673830763510267E-4</v>
      </c>
      <c r="AH87" s="15">
        <f t="shared" si="118"/>
        <v>9.7937136394747881E-3</v>
      </c>
      <c r="AI87" s="1">
        <f t="shared" si="76"/>
        <v>130476.01142143736</v>
      </c>
      <c r="AJ87" s="1">
        <f t="shared" si="77"/>
        <v>34529.779050300858</v>
      </c>
      <c r="AK87" s="1">
        <f t="shared" si="78"/>
        <v>13623.639146314463</v>
      </c>
      <c r="AL87" s="14">
        <f t="shared" si="119"/>
        <v>26.226912926128485</v>
      </c>
      <c r="AM87" s="14">
        <f t="shared" si="120"/>
        <v>4.6460639849458367</v>
      </c>
      <c r="AN87" s="14">
        <f t="shared" si="121"/>
        <v>1.6833496713077658</v>
      </c>
      <c r="AO87" s="11">
        <f t="shared" si="122"/>
        <v>1.5100916360870256E-2</v>
      </c>
      <c r="AP87" s="11">
        <f t="shared" si="123"/>
        <v>1.9023171800358521E-2</v>
      </c>
      <c r="AQ87" s="11">
        <f t="shared" si="124"/>
        <v>1.7256417058043861E-2</v>
      </c>
      <c r="AR87" s="1">
        <f t="shared" si="133"/>
        <v>79955.299257137041</v>
      </c>
      <c r="AS87" s="1">
        <f t="shared" si="128"/>
        <v>22264.663389633501</v>
      </c>
      <c r="AT87" s="1">
        <f t="shared" si="129"/>
        <v>8810.3962563785499</v>
      </c>
      <c r="AU87" s="1">
        <f t="shared" si="82"/>
        <v>15991.05985142741</v>
      </c>
      <c r="AV87" s="1">
        <f t="shared" si="83"/>
        <v>4452.9326779267003</v>
      </c>
      <c r="AW87" s="1">
        <f t="shared" si="84"/>
        <v>1762.07925127571</v>
      </c>
      <c r="AX87" s="1">
        <f t="shared" si="153"/>
        <v>55766.136605948392</v>
      </c>
      <c r="AY87" s="1">
        <f t="shared" si="140"/>
        <v>6200.3239055143449</v>
      </c>
      <c r="AZ87" s="1">
        <f t="shared" si="141"/>
        <v>1719.4272567951975</v>
      </c>
      <c r="BA87" s="1">
        <f t="shared" si="154"/>
        <v>12535.567851168504</v>
      </c>
      <c r="BB87" s="1">
        <f t="shared" si="155"/>
        <v>25085.526239095634</v>
      </c>
      <c r="BC87" s="1">
        <f t="shared" si="156"/>
        <v>30538.177699660093</v>
      </c>
      <c r="BD87" s="1">
        <f t="shared" si="157"/>
        <v>31605.094955035835</v>
      </c>
      <c r="BE87" s="2">
        <f t="shared" si="164"/>
        <v>2.6562624979233451E-2</v>
      </c>
      <c r="BF87" s="2">
        <f t="shared" si="165"/>
        <v>3.9296297366806017E-2</v>
      </c>
      <c r="BG87" s="2">
        <f t="shared" si="166"/>
        <v>2.6781393583393952E-2</v>
      </c>
      <c r="BH87" s="2">
        <f t="shared" si="142"/>
        <v>3.2539953719528489E-2</v>
      </c>
      <c r="BI87" s="2">
        <f t="shared" si="158"/>
        <v>7.0557304578739693E-5</v>
      </c>
      <c r="BJ87" s="2">
        <f t="shared" si="143"/>
        <v>1.5441989867404456E-4</v>
      </c>
      <c r="BK87" s="2">
        <f t="shared" si="144"/>
        <v>7.1724304226865481E-5</v>
      </c>
      <c r="BL87" s="2">
        <f t="shared" si="145"/>
        <v>5.6414304023700979</v>
      </c>
      <c r="BM87" s="2">
        <f t="shared" si="146"/>
        <v>3.4381070646389147</v>
      </c>
      <c r="BN87" s="2">
        <f t="shared" si="147"/>
        <v>0.63191954145173179</v>
      </c>
      <c r="BO87" s="2">
        <f t="shared" si="159"/>
        <v>26.807614051015751</v>
      </c>
      <c r="BP87" s="2">
        <f t="shared" si="160"/>
        <v>6.9707631949165378</v>
      </c>
      <c r="BQ87" s="2">
        <f t="shared" si="161"/>
        <v>3.6286320116259132</v>
      </c>
      <c r="BR87" s="11">
        <f t="shared" si="162"/>
        <v>4.943577086574022E-2</v>
      </c>
      <c r="BS87" s="17">
        <f t="shared" si="135"/>
        <v>0.2653827200869347</v>
      </c>
      <c r="BT87" s="17">
        <f t="shared" si="136"/>
        <v>0.4636947274385041</v>
      </c>
      <c r="BU87" s="12">
        <f>(BU$3*temperature!$I197+BU$4*temperature!$I197^2+BU$5*temperature!$I197^6)*(K87/K$56)^$BW$1</f>
        <v>3.1151519008116439</v>
      </c>
      <c r="BV87" s="12">
        <f>(BV$3*temperature!$I197+BV$4*temperature!$I197^2+BV$5*temperature!$I197^6)*(L87/L$56)^$BW$1</f>
        <v>1.4465769744158328</v>
      </c>
      <c r="BW87" s="12">
        <f>(BW$3*temperature!$I197+BW$4*temperature!$I197^2+BW$5*temperature!$I197^6)*(M87/M$56)^$BW$1</f>
        <v>0.39875604987565166</v>
      </c>
      <c r="BX87" s="12">
        <f>(BX$3*temperature!$M197+BX$4*temperature!$M197^2+BX$5*temperature!$M197^6)*(K87/K$56)^$BW$1</f>
        <v>3.1151520717812162</v>
      </c>
      <c r="BY87" s="12">
        <f>(BY$3*temperature!$M197+BY$4*temperature!$M197^2+BY$5*temperature!$M197^6)*(L87/L$56)^$BW$1</f>
        <v>1.4465761694910517</v>
      </c>
      <c r="BZ87" s="12">
        <f>(BZ$3*temperature!$M197+BZ$4*temperature!$M197^2+BZ$5*temperature!$M197^6)*(M87/M$56)^$BW$1</f>
        <v>0.39875460083049297</v>
      </c>
      <c r="CA87" s="19">
        <f t="shared" si="148"/>
        <v>1.7096957227735743E-7</v>
      </c>
      <c r="CB87" s="19">
        <f t="shared" si="149"/>
        <v>-8.0492478105043119E-7</v>
      </c>
      <c r="CC87" s="19">
        <f t="shared" si="150"/>
        <v>-1.4490451586968156E-6</v>
      </c>
      <c r="CD87" s="19">
        <f t="shared" si="151"/>
        <v>-1.701811803026735E-4</v>
      </c>
      <c r="CE87" s="19">
        <f t="shared" si="152"/>
        <v>-4.5163144536328565E-5</v>
      </c>
      <c r="CF87" s="19"/>
      <c r="CG87" s="19"/>
      <c r="CH87" s="19"/>
    </row>
    <row r="88" spans="1:86" x14ac:dyDescent="0.25">
      <c r="A88" s="2">
        <f t="shared" si="85"/>
        <v>2042</v>
      </c>
      <c r="B88" s="5">
        <f t="shared" si="86"/>
        <v>1147.9213664397525</v>
      </c>
      <c r="C88" s="5">
        <f t="shared" si="87"/>
        <v>2877.2132751884678</v>
      </c>
      <c r="D88" s="5">
        <f t="shared" si="88"/>
        <v>4112.342938526097</v>
      </c>
      <c r="E88" s="15">
        <f t="shared" si="89"/>
        <v>7.9576226543875397E-4</v>
      </c>
      <c r="F88" s="15">
        <f t="shared" si="90"/>
        <v>1.5677050231355423E-3</v>
      </c>
      <c r="G88" s="15">
        <f t="shared" si="91"/>
        <v>3.2004140381112849E-3</v>
      </c>
      <c r="H88" s="5">
        <f t="shared" si="92"/>
        <v>81556.410748312323</v>
      </c>
      <c r="I88" s="5">
        <f t="shared" si="93"/>
        <v>22837.864115446348</v>
      </c>
      <c r="J88" s="5">
        <f t="shared" si="94"/>
        <v>9033.7952912906185</v>
      </c>
      <c r="K88" s="5">
        <f t="shared" si="95"/>
        <v>71047.036088593202</v>
      </c>
      <c r="L88" s="5">
        <f t="shared" si="96"/>
        <v>7937.4943499627725</v>
      </c>
      <c r="M88" s="5">
        <f t="shared" si="97"/>
        <v>2196.7514446955188</v>
      </c>
      <c r="N88" s="15">
        <f t="shared" si="98"/>
        <v>1.9214030774580948E-2</v>
      </c>
      <c r="O88" s="15">
        <f t="shared" si="99"/>
        <v>2.4139315419112295E-2</v>
      </c>
      <c r="P88" s="15">
        <f t="shared" si="100"/>
        <v>2.2085202390007552E-2</v>
      </c>
      <c r="Q88" s="5">
        <f t="shared" si="101"/>
        <v>8121.9639765283373</v>
      </c>
      <c r="R88" s="5">
        <f t="shared" si="102"/>
        <v>9247.2638753599895</v>
      </c>
      <c r="S88" s="5">
        <f t="shared" si="103"/>
        <v>4340.0413087033849</v>
      </c>
      <c r="T88" s="5">
        <f t="shared" si="104"/>
        <v>99.587069882135637</v>
      </c>
      <c r="U88" s="5">
        <f t="shared" si="105"/>
        <v>404.90931326216361</v>
      </c>
      <c r="V88" s="5">
        <f t="shared" si="106"/>
        <v>480.42280888161935</v>
      </c>
      <c r="W88" s="15">
        <f t="shared" si="107"/>
        <v>-1.0734613539272964E-2</v>
      </c>
      <c r="X88" s="15">
        <f t="shared" si="108"/>
        <v>-1.217998157191269E-2</v>
      </c>
      <c r="Y88" s="15">
        <f t="shared" si="109"/>
        <v>-9.7425357312937999E-3</v>
      </c>
      <c r="Z88" s="5">
        <f t="shared" si="130"/>
        <v>15928.106305117963</v>
      </c>
      <c r="AA88" s="5">
        <f t="shared" si="131"/>
        <v>25451.4996650332</v>
      </c>
      <c r="AB88" s="5">
        <f t="shared" si="132"/>
        <v>13339.855810965308</v>
      </c>
      <c r="AC88" s="16">
        <f t="shared" si="113"/>
        <v>2.0329127272837137</v>
      </c>
      <c r="AD88" s="16">
        <f t="shared" si="114"/>
        <v>2.9028716633543739</v>
      </c>
      <c r="AE88" s="16">
        <f t="shared" si="115"/>
        <v>3.2067846560896793</v>
      </c>
      <c r="AF88" s="15">
        <f t="shared" si="116"/>
        <v>-4.0504037456468023E-3</v>
      </c>
      <c r="AG88" s="15">
        <f t="shared" si="117"/>
        <v>2.9673830763510267E-4</v>
      </c>
      <c r="AH88" s="15">
        <f t="shared" si="118"/>
        <v>9.7937136394747881E-3</v>
      </c>
      <c r="AI88" s="1">
        <f t="shared" si="76"/>
        <v>133419.47013072105</v>
      </c>
      <c r="AJ88" s="1">
        <f t="shared" si="77"/>
        <v>35529.733823197472</v>
      </c>
      <c r="AK88" s="1">
        <f t="shared" si="78"/>
        <v>14023.354482958728</v>
      </c>
      <c r="AL88" s="14">
        <f t="shared" si="119"/>
        <v>26.619002840444768</v>
      </c>
      <c r="AM88" s="14">
        <f t="shared" si="120"/>
        <v>4.7335630295931095</v>
      </c>
      <c r="AN88" s="14">
        <f t="shared" si="121"/>
        <v>1.7121077694505478</v>
      </c>
      <c r="AO88" s="11">
        <f t="shared" si="122"/>
        <v>1.4949907197261553E-2</v>
      </c>
      <c r="AP88" s="11">
        <f t="shared" si="123"/>
        <v>1.8832940082354935E-2</v>
      </c>
      <c r="AQ88" s="11">
        <f t="shared" si="124"/>
        <v>1.7083852887463422E-2</v>
      </c>
      <c r="AR88" s="1">
        <f t="shared" si="133"/>
        <v>81556.410748312323</v>
      </c>
      <c r="AS88" s="1">
        <f t="shared" si="128"/>
        <v>22837.864115446348</v>
      </c>
      <c r="AT88" s="1">
        <f t="shared" si="129"/>
        <v>9033.7952912906185</v>
      </c>
      <c r="AU88" s="1">
        <f t="shared" si="82"/>
        <v>16311.282149662466</v>
      </c>
      <c r="AV88" s="1">
        <f t="shared" si="83"/>
        <v>4567.5728230892701</v>
      </c>
      <c r="AW88" s="1">
        <f t="shared" si="84"/>
        <v>1806.7590582581238</v>
      </c>
      <c r="AX88" s="1">
        <f t="shared" si="153"/>
        <v>56837.628870874563</v>
      </c>
      <c r="AY88" s="1">
        <f t="shared" si="140"/>
        <v>6349.9954799702173</v>
      </c>
      <c r="AZ88" s="1">
        <f t="shared" si="141"/>
        <v>1757.4011557564152</v>
      </c>
      <c r="BA88" s="1">
        <f t="shared" si="154"/>
        <v>12567.390160989422</v>
      </c>
      <c r="BB88" s="1">
        <f t="shared" si="155"/>
        <v>25193.481868669402</v>
      </c>
      <c r="BC88" s="1">
        <f t="shared" si="156"/>
        <v>30725.746054026891</v>
      </c>
      <c r="BD88" s="1">
        <f t="shared" si="157"/>
        <v>30831.925927669487</v>
      </c>
      <c r="BE88" s="2">
        <f t="shared" si="164"/>
        <v>2.6562624979233451E-2</v>
      </c>
      <c r="BF88" s="2">
        <f t="shared" si="165"/>
        <v>3.9296297366806017E-2</v>
      </c>
      <c r="BG88" s="2">
        <f t="shared" si="166"/>
        <v>2.6781393583393952E-2</v>
      </c>
      <c r="BH88" s="2">
        <f t="shared" si="142"/>
        <v>3.2538732738671666E-2</v>
      </c>
      <c r="BI88" s="2">
        <f t="shared" si="158"/>
        <v>7.0557304578739693E-5</v>
      </c>
      <c r="BJ88" s="2">
        <f t="shared" si="143"/>
        <v>1.5441989867404456E-4</v>
      </c>
      <c r="BK88" s="2">
        <f t="shared" si="144"/>
        <v>7.1724304226865481E-5</v>
      </c>
      <c r="BL88" s="2">
        <f t="shared" si="145"/>
        <v>5.7544005135174725</v>
      </c>
      <c r="BM88" s="2">
        <f t="shared" si="146"/>
        <v>3.5266206626388232</v>
      </c>
      <c r="BN88" s="2">
        <f t="shared" si="147"/>
        <v>0.64794268179575321</v>
      </c>
      <c r="BO88" s="2">
        <f t="shared" si="159"/>
        <v>27.201631027081476</v>
      </c>
      <c r="BP88" s="2">
        <f t="shared" si="160"/>
        <v>7.0521856182506184</v>
      </c>
      <c r="BQ88" s="2">
        <f t="shared" si="161"/>
        <v>3.6272899898812003</v>
      </c>
      <c r="BR88" s="11">
        <f t="shared" si="162"/>
        <v>4.9268109842796476E-2</v>
      </c>
      <c r="BS88" s="17">
        <f t="shared" si="135"/>
        <v>0.25288133628988568</v>
      </c>
      <c r="BT88" s="17">
        <f t="shared" si="136"/>
        <v>0.45018905576553797</v>
      </c>
      <c r="BU88" s="12">
        <f>(BU$3*temperature!$I198+BU$4*temperature!$I198^2+BU$5*temperature!$I198^6)*(K88/K$56)^$BW$1</f>
        <v>3.1019572247279976</v>
      </c>
      <c r="BV88" s="12">
        <f>(BV$3*temperature!$I198+BV$4*temperature!$I198^2+BV$5*temperature!$I198^6)*(L88/L$56)^$BW$1</f>
        <v>1.4248316342340661</v>
      </c>
      <c r="BW88" s="12">
        <f>(BW$3*temperature!$I198+BW$4*temperature!$I198^2+BW$5*temperature!$I198^6)*(M88/M$56)^$BW$1</f>
        <v>0.37368373797039434</v>
      </c>
      <c r="BX88" s="12">
        <f>(BX$3*temperature!$M198+BX$4*temperature!$M198^2+BX$5*temperature!$M198^6)*(K88/K$56)^$BW$1</f>
        <v>3.1019572602905465</v>
      </c>
      <c r="BY88" s="12">
        <f>(BY$3*temperature!$M198+BY$4*temperature!$M198^2+BY$5*temperature!$M198^6)*(L88/L$56)^$BW$1</f>
        <v>1.4248307294122493</v>
      </c>
      <c r="BZ88" s="12">
        <f>(BZ$3*temperature!$M198+BZ$4*temperature!$M198^2+BZ$5*temperature!$M198^6)*(M88/M$56)^$BW$1</f>
        <v>0.37368220927843537</v>
      </c>
      <c r="CA88" s="19">
        <f t="shared" si="148"/>
        <v>3.5562548905687663E-8</v>
      </c>
      <c r="CB88" s="19">
        <f t="shared" si="149"/>
        <v>-9.0482181680506812E-7</v>
      </c>
      <c r="CC88" s="19">
        <f t="shared" si="150"/>
        <v>-1.528691958962991E-6</v>
      </c>
      <c r="CD88" s="19">
        <f t="shared" si="151"/>
        <v>-3.1573734075789924E-4</v>
      </c>
      <c r="CE88" s="19">
        <f t="shared" si="152"/>
        <v>-7.9844080647472549E-5</v>
      </c>
      <c r="CF88" s="19"/>
      <c r="CG88" s="19"/>
      <c r="CH88" s="19"/>
    </row>
    <row r="89" spans="1:86" x14ac:dyDescent="0.25">
      <c r="A89" s="2">
        <f t="shared" si="85"/>
        <v>2043</v>
      </c>
      <c r="B89" s="5">
        <f t="shared" si="86"/>
        <v>1148.7891653215011</v>
      </c>
      <c r="C89" s="5">
        <f t="shared" si="87"/>
        <v>2881.4983658074057</v>
      </c>
      <c r="D89" s="5">
        <f t="shared" si="88"/>
        <v>4124.8460785925845</v>
      </c>
      <c r="E89" s="15">
        <f t="shared" si="89"/>
        <v>7.5597415216681623E-4</v>
      </c>
      <c r="F89" s="15">
        <f t="shared" si="90"/>
        <v>1.489319771978765E-3</v>
      </c>
      <c r="G89" s="15">
        <f t="shared" si="91"/>
        <v>3.0403933362057206E-3</v>
      </c>
      <c r="H89" s="5">
        <f t="shared" si="92"/>
        <v>83168.259623546794</v>
      </c>
      <c r="I89" s="5">
        <f t="shared" si="93"/>
        <v>23417.88859465452</v>
      </c>
      <c r="J89" s="5">
        <f t="shared" si="94"/>
        <v>9259.1223011592974</v>
      </c>
      <c r="K89" s="5">
        <f t="shared" si="95"/>
        <v>72396.451963638829</v>
      </c>
      <c r="L89" s="5">
        <f t="shared" si="96"/>
        <v>8126.9831253549046</v>
      </c>
      <c r="M89" s="5">
        <f t="shared" si="97"/>
        <v>2244.7194694640702</v>
      </c>
      <c r="N89" s="15">
        <f t="shared" si="98"/>
        <v>1.899327472806811E-2</v>
      </c>
      <c r="O89" s="15">
        <f t="shared" si="99"/>
        <v>2.3872618617110763E-2</v>
      </c>
      <c r="P89" s="15">
        <f t="shared" si="100"/>
        <v>2.183589084890758E-2</v>
      </c>
      <c r="Q89" s="5">
        <f t="shared" si="101"/>
        <v>8193.5740259161248</v>
      </c>
      <c r="R89" s="5">
        <f t="shared" si="102"/>
        <v>9366.6291275678323</v>
      </c>
      <c r="S89" s="5">
        <f t="shared" si="103"/>
        <v>4404.9558849085988</v>
      </c>
      <c r="T89" s="5">
        <f t="shared" si="104"/>
        <v>98.518041173442342</v>
      </c>
      <c r="U89" s="5">
        <f t="shared" si="105"/>
        <v>399.97752528833462</v>
      </c>
      <c r="V89" s="5">
        <f t="shared" si="106"/>
        <v>475.74227249996164</v>
      </c>
      <c r="W89" s="15">
        <f t="shared" si="107"/>
        <v>-1.0734613539272964E-2</v>
      </c>
      <c r="X89" s="15">
        <f t="shared" si="108"/>
        <v>-1.217998157191269E-2</v>
      </c>
      <c r="Y89" s="15">
        <f t="shared" si="109"/>
        <v>-9.7425357312937999E-3</v>
      </c>
      <c r="Z89" s="5">
        <f t="shared" si="130"/>
        <v>16007.561187551115</v>
      </c>
      <c r="AA89" s="5">
        <f t="shared" si="131"/>
        <v>25796.417897511659</v>
      </c>
      <c r="AB89" s="5">
        <f t="shared" si="132"/>
        <v>13677.500085247642</v>
      </c>
      <c r="AC89" s="16">
        <f t="shared" si="113"/>
        <v>2.0246786099585505</v>
      </c>
      <c r="AD89" s="16">
        <f t="shared" si="114"/>
        <v>2.9037330565790396</v>
      </c>
      <c r="AE89" s="16">
        <f t="shared" si="115"/>
        <v>3.2381909867148835</v>
      </c>
      <c r="AF89" s="15">
        <f t="shared" si="116"/>
        <v>-4.0504037456468023E-3</v>
      </c>
      <c r="AG89" s="15">
        <f t="shared" si="117"/>
        <v>2.9673830763510267E-4</v>
      </c>
      <c r="AH89" s="15">
        <f t="shared" si="118"/>
        <v>9.7937136394747881E-3</v>
      </c>
      <c r="AI89" s="1">
        <f t="shared" si="76"/>
        <v>136388.8052673114</v>
      </c>
      <c r="AJ89" s="1">
        <f t="shared" si="77"/>
        <v>36544.333263966997</v>
      </c>
      <c r="AK89" s="1">
        <f t="shared" si="78"/>
        <v>14427.778092920978</v>
      </c>
      <c r="AL89" s="14">
        <f t="shared" si="119"/>
        <v>27.012974946371578</v>
      </c>
      <c r="AM89" s="14">
        <f t="shared" si="120"/>
        <v>4.8218184694163639</v>
      </c>
      <c r="AN89" s="14">
        <f t="shared" si="121"/>
        <v>1.7410646727387162</v>
      </c>
      <c r="AO89" s="11">
        <f t="shared" si="122"/>
        <v>1.4800408125288936E-2</v>
      </c>
      <c r="AP89" s="11">
        <f t="shared" si="123"/>
        <v>1.8644610681531386E-2</v>
      </c>
      <c r="AQ89" s="11">
        <f t="shared" si="124"/>
        <v>1.6913014358588788E-2</v>
      </c>
      <c r="AR89" s="1">
        <f t="shared" si="133"/>
        <v>83168.259623546794</v>
      </c>
      <c r="AS89" s="1">
        <f t="shared" si="128"/>
        <v>23417.88859465452</v>
      </c>
      <c r="AT89" s="1">
        <f t="shared" si="129"/>
        <v>9259.1223011592974</v>
      </c>
      <c r="AU89" s="1">
        <f t="shared" si="82"/>
        <v>16633.65192470936</v>
      </c>
      <c r="AV89" s="1">
        <f t="shared" si="83"/>
        <v>4683.5777189309038</v>
      </c>
      <c r="AW89" s="1">
        <f t="shared" si="84"/>
        <v>1851.8244602318596</v>
      </c>
      <c r="AX89" s="1">
        <f t="shared" si="153"/>
        <v>57917.161570911063</v>
      </c>
      <c r="AY89" s="1">
        <f t="shared" si="140"/>
        <v>6501.5865002839237</v>
      </c>
      <c r="AZ89" s="1">
        <f t="shared" si="141"/>
        <v>1795.7755755712562</v>
      </c>
      <c r="BA89" s="1">
        <f t="shared" si="154"/>
        <v>12598.505428566126</v>
      </c>
      <c r="BB89" s="1">
        <f t="shared" si="155"/>
        <v>25298.983683205428</v>
      </c>
      <c r="BC89" s="1">
        <f t="shared" si="156"/>
        <v>30908.264805216382</v>
      </c>
      <c r="BD89" s="1">
        <f t="shared" si="157"/>
        <v>30073.39552148035</v>
      </c>
      <c r="BE89" s="2">
        <f t="shared" si="164"/>
        <v>2.6562624979233451E-2</v>
      </c>
      <c r="BF89" s="2">
        <f t="shared" si="165"/>
        <v>3.9296297366806017E-2</v>
      </c>
      <c r="BG89" s="2">
        <f t="shared" si="166"/>
        <v>2.6781393583393952E-2</v>
      </c>
      <c r="BH89" s="2">
        <f t="shared" si="142"/>
        <v>3.2537147411563674E-2</v>
      </c>
      <c r="BI89" s="2">
        <f t="shared" si="158"/>
        <v>7.0557304578739693E-5</v>
      </c>
      <c r="BJ89" s="2">
        <f t="shared" si="143"/>
        <v>1.5441989867404456E-4</v>
      </c>
      <c r="BK89" s="2">
        <f t="shared" si="144"/>
        <v>7.1724304226865481E-5</v>
      </c>
      <c r="BL89" s="2">
        <f t="shared" si="145"/>
        <v>5.8681282255422902</v>
      </c>
      <c r="BM89" s="2">
        <f t="shared" si="146"/>
        <v>3.6161879839466149</v>
      </c>
      <c r="BN89" s="2">
        <f t="shared" si="147"/>
        <v>0.66410410480210424</v>
      </c>
      <c r="BO89" s="2">
        <f t="shared" si="159"/>
        <v>27.601547352183037</v>
      </c>
      <c r="BP89" s="2">
        <f t="shared" si="160"/>
        <v>7.1346054136225296</v>
      </c>
      <c r="BQ89" s="2">
        <f t="shared" si="161"/>
        <v>3.6259871619607851</v>
      </c>
      <c r="BR89" s="11">
        <f t="shared" si="162"/>
        <v>4.9099267073189984E-2</v>
      </c>
      <c r="BS89" s="17">
        <f t="shared" si="135"/>
        <v>0.24100735924183656</v>
      </c>
      <c r="BT89" s="17">
        <f t="shared" si="136"/>
        <v>0.43707675317042521</v>
      </c>
      <c r="BU89" s="12">
        <f>(BU$3*temperature!$I199+BU$4*temperature!$I199^2+BU$5*temperature!$I199^6)*(K89/K$56)^$BW$1</f>
        <v>3.0868875283584409</v>
      </c>
      <c r="BV89" s="12">
        <f>(BV$3*temperature!$I199+BV$4*temperature!$I199^2+BV$5*temperature!$I199^6)*(L89/L$56)^$BW$1</f>
        <v>1.4017611639331204</v>
      </c>
      <c r="BW89" s="12">
        <f>(BW$3*temperature!$I199+BW$4*temperature!$I199^2+BW$5*temperature!$I199^6)*(M89/M$56)^$BW$1</f>
        <v>0.3475397574071063</v>
      </c>
      <c r="BX89" s="12">
        <f>(BX$3*temperature!$M199+BX$4*temperature!$M199^2+BX$5*temperature!$M199^6)*(K89/K$56)^$BW$1</f>
        <v>3.086887425847014</v>
      </c>
      <c r="BY89" s="12">
        <f>(BY$3*temperature!$M199+BY$4*temperature!$M199^2+BY$5*temperature!$M199^6)*(L89/L$56)^$BW$1</f>
        <v>1.4017601586067208</v>
      </c>
      <c r="BZ89" s="12">
        <f>(BZ$3*temperature!$M199+BZ$4*temperature!$M199^2+BZ$5*temperature!$M199^6)*(M89/M$56)^$BW$1</f>
        <v>0.34753814949037021</v>
      </c>
      <c r="CA89" s="19">
        <f t="shared" si="148"/>
        <v>-1.0251142690265169E-7</v>
      </c>
      <c r="CB89" s="19">
        <f t="shared" si="149"/>
        <v>-1.0053263996834261E-6</v>
      </c>
      <c r="CC89" s="19">
        <f t="shared" si="150"/>
        <v>-1.6079167360905089E-6</v>
      </c>
      <c r="CD89" s="19">
        <f t="shared" si="151"/>
        <v>-4.6956216305614473E-4</v>
      </c>
      <c r="CE89" s="19">
        <f t="shared" si="152"/>
        <v>-1.1316793691804611E-4</v>
      </c>
      <c r="CF89" s="19"/>
      <c r="CG89" s="19"/>
      <c r="CH89" s="19"/>
    </row>
    <row r="90" spans="1:86" x14ac:dyDescent="0.25">
      <c r="A90" s="2">
        <f t="shared" si="85"/>
        <v>2044</v>
      </c>
      <c r="B90" s="5">
        <f t="shared" si="86"/>
        <v>1149.6141974910097</v>
      </c>
      <c r="C90" s="5">
        <f t="shared" si="87"/>
        <v>2885.5752646720712</v>
      </c>
      <c r="D90" s="5">
        <f t="shared" si="88"/>
        <v>4136.7601753962999</v>
      </c>
      <c r="E90" s="15">
        <f t="shared" si="89"/>
        <v>7.1817544455847536E-4</v>
      </c>
      <c r="F90" s="15">
        <f t="shared" si="90"/>
        <v>1.4148537833798267E-3</v>
      </c>
      <c r="G90" s="15">
        <f t="shared" si="91"/>
        <v>2.8883736693954346E-3</v>
      </c>
      <c r="H90" s="5">
        <f t="shared" si="92"/>
        <v>84790.543975038396</v>
      </c>
      <c r="I90" s="5">
        <f t="shared" si="93"/>
        <v>24004.662842627698</v>
      </c>
      <c r="J90" s="5">
        <f t="shared" si="94"/>
        <v>9486.338713588455</v>
      </c>
      <c r="K90" s="5">
        <f t="shared" si="95"/>
        <v>73755.651382951444</v>
      </c>
      <c r="L90" s="5">
        <f t="shared" si="96"/>
        <v>8318.8482853021997</v>
      </c>
      <c r="M90" s="5">
        <f t="shared" si="97"/>
        <v>2293.1807287280481</v>
      </c>
      <c r="N90" s="15">
        <f t="shared" si="98"/>
        <v>1.8774392700836806E-2</v>
      </c>
      <c r="O90" s="15">
        <f t="shared" si="99"/>
        <v>2.3608411262563855E-2</v>
      </c>
      <c r="P90" s="15">
        <f t="shared" si="100"/>
        <v>2.1589004738996609E-2</v>
      </c>
      <c r="Q90" s="5">
        <f t="shared" si="101"/>
        <v>8263.7277999349717</v>
      </c>
      <c r="R90" s="5">
        <f t="shared" si="102"/>
        <v>9484.3816698239825</v>
      </c>
      <c r="S90" s="5">
        <f t="shared" si="103"/>
        <v>4469.0837636535225</v>
      </c>
      <c r="T90" s="5">
        <f t="shared" si="104"/>
        <v>97.460488074799258</v>
      </c>
      <c r="U90" s="5">
        <f t="shared" si="105"/>
        <v>395.10580640114347</v>
      </c>
      <c r="V90" s="5">
        <f t="shared" si="106"/>
        <v>471.10733641124386</v>
      </c>
      <c r="W90" s="15">
        <f t="shared" si="107"/>
        <v>-1.0734613539272964E-2</v>
      </c>
      <c r="X90" s="15">
        <f t="shared" si="108"/>
        <v>-1.217998157191269E-2</v>
      </c>
      <c r="Y90" s="15">
        <f t="shared" si="109"/>
        <v>-9.7425357312937999E-3</v>
      </c>
      <c r="Z90" s="5">
        <f t="shared" si="130"/>
        <v>16083.288534647043</v>
      </c>
      <c r="AA90" s="5">
        <f t="shared" si="131"/>
        <v>26137.156034398831</v>
      </c>
      <c r="AB90" s="5">
        <f t="shared" si="132"/>
        <v>14018.033356452122</v>
      </c>
      <c r="AC90" s="16">
        <f t="shared" si="113"/>
        <v>2.0164778441330435</v>
      </c>
      <c r="AD90" s="16">
        <f t="shared" si="114"/>
        <v>2.9045947054120731</v>
      </c>
      <c r="AE90" s="16">
        <f t="shared" si="115"/>
        <v>3.2699049019486974</v>
      </c>
      <c r="AF90" s="15">
        <f t="shared" si="116"/>
        <v>-4.0504037456468023E-3</v>
      </c>
      <c r="AG90" s="15">
        <f t="shared" si="117"/>
        <v>2.9673830763510267E-4</v>
      </c>
      <c r="AH90" s="15">
        <f t="shared" si="118"/>
        <v>9.7937136394747881E-3</v>
      </c>
      <c r="AI90" s="1">
        <f t="shared" si="76"/>
        <v>139383.57666528961</v>
      </c>
      <c r="AJ90" s="1">
        <f t="shared" si="77"/>
        <v>37573.4776565012</v>
      </c>
      <c r="AK90" s="1">
        <f t="shared" si="78"/>
        <v>14836.82474386074</v>
      </c>
      <c r="AL90" s="14">
        <f t="shared" si="119"/>
        <v>27.408779969717241</v>
      </c>
      <c r="AM90" s="14">
        <f t="shared" si="120"/>
        <v>4.9108203882742574</v>
      </c>
      <c r="AN90" s="14">
        <f t="shared" si="121"/>
        <v>1.7702168580298854</v>
      </c>
      <c r="AO90" s="11">
        <f t="shared" si="122"/>
        <v>1.4652404044036046E-2</v>
      </c>
      <c r="AP90" s="11">
        <f t="shared" si="123"/>
        <v>1.8458164574716072E-2</v>
      </c>
      <c r="AQ90" s="11">
        <f t="shared" si="124"/>
        <v>1.6743884215002898E-2</v>
      </c>
      <c r="AR90" s="1">
        <f t="shared" si="133"/>
        <v>84790.543975038396</v>
      </c>
      <c r="AS90" s="1">
        <f t="shared" si="128"/>
        <v>24004.662842627698</v>
      </c>
      <c r="AT90" s="1">
        <f t="shared" si="129"/>
        <v>9486.338713588455</v>
      </c>
      <c r="AU90" s="1">
        <f t="shared" si="82"/>
        <v>16958.10879500768</v>
      </c>
      <c r="AV90" s="1">
        <f t="shared" si="83"/>
        <v>4800.9325685255399</v>
      </c>
      <c r="AW90" s="1">
        <f t="shared" si="84"/>
        <v>1897.2677427176911</v>
      </c>
      <c r="AX90" s="1">
        <f t="shared" si="153"/>
        <v>59004.52110636115</v>
      </c>
      <c r="AY90" s="1">
        <f t="shared" si="140"/>
        <v>6655.0786282417594</v>
      </c>
      <c r="AZ90" s="1">
        <f t="shared" si="141"/>
        <v>1834.5445829824382</v>
      </c>
      <c r="BA90" s="1">
        <f t="shared" si="154"/>
        <v>12628.936568147414</v>
      </c>
      <c r="BB90" s="1">
        <f t="shared" si="155"/>
        <v>25402.110182145956</v>
      </c>
      <c r="BC90" s="1">
        <f t="shared" si="156"/>
        <v>31085.897571559795</v>
      </c>
      <c r="BD90" s="1">
        <f t="shared" si="157"/>
        <v>29329.523896365667</v>
      </c>
      <c r="BE90" s="2">
        <f t="shared" si="164"/>
        <v>2.6562624979233451E-2</v>
      </c>
      <c r="BF90" s="2">
        <f t="shared" si="165"/>
        <v>3.9296297366806017E-2</v>
      </c>
      <c r="BG90" s="2">
        <f t="shared" si="166"/>
        <v>2.6781393583393952E-2</v>
      </c>
      <c r="BH90" s="2">
        <f t="shared" si="142"/>
        <v>3.2535202831008442E-2</v>
      </c>
      <c r="BI90" s="2">
        <f t="shared" si="158"/>
        <v>7.0557304578739693E-5</v>
      </c>
      <c r="BJ90" s="2">
        <f t="shared" si="143"/>
        <v>1.5441989867404456E-4</v>
      </c>
      <c r="BK90" s="2">
        <f t="shared" si="144"/>
        <v>7.1724304226865481E-5</v>
      </c>
      <c r="BL90" s="2">
        <f t="shared" si="145"/>
        <v>5.9825922366438062</v>
      </c>
      <c r="BM90" s="2">
        <f t="shared" si="146"/>
        <v>3.7067976038631718</v>
      </c>
      <c r="BN90" s="2">
        <f t="shared" si="147"/>
        <v>0.6804010438925101</v>
      </c>
      <c r="BO90" s="2">
        <f t="shared" si="159"/>
        <v>28.007449055487264</v>
      </c>
      <c r="BP90" s="2">
        <f t="shared" si="160"/>
        <v>7.2180337295485204</v>
      </c>
      <c r="BQ90" s="2">
        <f t="shared" si="161"/>
        <v>3.6247220176154564</v>
      </c>
      <c r="BR90" s="11">
        <f t="shared" si="162"/>
        <v>4.8929372593766923E-2</v>
      </c>
      <c r="BS90" s="17">
        <f t="shared" si="135"/>
        <v>0.22972788830003327</v>
      </c>
      <c r="BT90" s="17">
        <f t="shared" si="136"/>
        <v>0.42434636230138367</v>
      </c>
      <c r="BU90" s="12">
        <f>(BU$3*temperature!$I200+BU$4*temperature!$I200^2+BU$5*temperature!$I200^6)*(K90/K$56)^$BW$1</f>
        <v>3.069907391858036</v>
      </c>
      <c r="BV90" s="12">
        <f>(BV$3*temperature!$I200+BV$4*temperature!$I200^2+BV$5*temperature!$I200^6)*(L90/L$56)^$BW$1</f>
        <v>1.3773469679688162</v>
      </c>
      <c r="BW90" s="12">
        <f>(BW$3*temperature!$I200+BW$4*temperature!$I200^2+BW$5*temperature!$I200^6)*(M90/M$56)^$BW$1</f>
        <v>0.32031105244560426</v>
      </c>
      <c r="BX90" s="12">
        <f>(BX$3*temperature!$M200+BX$4*temperature!$M200^2+BX$5*temperature!$M200^6)*(K90/K$56)^$BW$1</f>
        <v>3.0699071490639209</v>
      </c>
      <c r="BY90" s="12">
        <f>(BY$3*temperature!$M200+BY$4*temperature!$M200^2+BY$5*temperature!$M200^6)*(L90/L$56)^$BW$1</f>
        <v>1.3773458617809982</v>
      </c>
      <c r="BZ90" s="12">
        <f>(BZ$3*temperature!$M200+BZ$4*temperature!$M200^2+BZ$5*temperature!$M200^6)*(M90/M$56)^$BW$1</f>
        <v>0.32030936584784947</v>
      </c>
      <c r="CA90" s="19">
        <f t="shared" si="148"/>
        <v>-2.427941150351387E-7</v>
      </c>
      <c r="CB90" s="19">
        <f t="shared" si="149"/>
        <v>-1.1061878180118612E-6</v>
      </c>
      <c r="CC90" s="19">
        <f t="shared" si="150"/>
        <v>-1.6865977547908528E-6</v>
      </c>
      <c r="CD90" s="19">
        <f t="shared" si="151"/>
        <v>-6.3139948275288025E-4</v>
      </c>
      <c r="CE90" s="19">
        <f t="shared" si="152"/>
        <v>-1.4505006984655245E-4</v>
      </c>
      <c r="CF90" s="19"/>
      <c r="CG90" s="19"/>
      <c r="CH90" s="19"/>
    </row>
    <row r="91" spans="1:86" x14ac:dyDescent="0.25">
      <c r="A91" s="2">
        <f t="shared" si="85"/>
        <v>2045</v>
      </c>
      <c r="B91" s="5">
        <f t="shared" si="86"/>
        <v>1150.3985409439958</v>
      </c>
      <c r="C91" s="5">
        <f t="shared" si="87"/>
        <v>2889.4537983984969</v>
      </c>
      <c r="D91" s="5">
        <f t="shared" si="88"/>
        <v>4148.1112591051569</v>
      </c>
      <c r="E91" s="15">
        <f t="shared" si="89"/>
        <v>6.8226667233055153E-4</v>
      </c>
      <c r="F91" s="15">
        <f t="shared" si="90"/>
        <v>1.3441110942108354E-3</v>
      </c>
      <c r="G91" s="15">
        <f t="shared" si="91"/>
        <v>2.7439549859256626E-3</v>
      </c>
      <c r="H91" s="5">
        <f t="shared" si="92"/>
        <v>86422.955306729142</v>
      </c>
      <c r="I91" s="5">
        <f t="shared" si="93"/>
        <v>24598.110145136383</v>
      </c>
      <c r="J91" s="5">
        <f t="shared" si="94"/>
        <v>9715.4060172212576</v>
      </c>
      <c r="K91" s="5">
        <f t="shared" si="95"/>
        <v>75124.361019974909</v>
      </c>
      <c r="L91" s="5">
        <f t="shared" si="96"/>
        <v>8513.0657423109114</v>
      </c>
      <c r="M91" s="5">
        <f t="shared" si="97"/>
        <v>2342.1276360164684</v>
      </c>
      <c r="N91" s="15">
        <f t="shared" si="98"/>
        <v>1.8557352709379416E-2</v>
      </c>
      <c r="O91" s="15">
        <f t="shared" si="99"/>
        <v>2.3346676168124914E-2</v>
      </c>
      <c r="P91" s="15">
        <f t="shared" si="100"/>
        <v>2.1344548502101546E-2</v>
      </c>
      <c r="Q91" s="5">
        <f t="shared" si="101"/>
        <v>8332.4076508975177</v>
      </c>
      <c r="R91" s="5">
        <f t="shared" si="102"/>
        <v>9600.4806560940597</v>
      </c>
      <c r="S91" s="5">
        <f t="shared" si="103"/>
        <v>4532.4074741311251</v>
      </c>
      <c r="T91" s="5">
        <f t="shared" si="104"/>
        <v>96.414287399967364</v>
      </c>
      <c r="U91" s="5">
        <f t="shared" si="105"/>
        <v>390.29342496022184</v>
      </c>
      <c r="V91" s="5">
        <f t="shared" si="106"/>
        <v>466.51755635298269</v>
      </c>
      <c r="W91" s="15">
        <f t="shared" si="107"/>
        <v>-1.0734613539272964E-2</v>
      </c>
      <c r="X91" s="15">
        <f t="shared" si="108"/>
        <v>-1.217998157191269E-2</v>
      </c>
      <c r="Y91" s="15">
        <f t="shared" si="109"/>
        <v>-9.7425357312937999E-3</v>
      </c>
      <c r="Z91" s="5">
        <f t="shared" si="130"/>
        <v>16155.292846347709</v>
      </c>
      <c r="AA91" s="5">
        <f t="shared" si="131"/>
        <v>26473.592590186207</v>
      </c>
      <c r="AB91" s="5">
        <f t="shared" si="132"/>
        <v>14361.396844320525</v>
      </c>
      <c r="AC91" s="16">
        <f t="shared" si="113"/>
        <v>2.0083102947201534</v>
      </c>
      <c r="AD91" s="16">
        <f t="shared" si="114"/>
        <v>2.9054566099293231</v>
      </c>
      <c r="AE91" s="16">
        <f t="shared" si="115"/>
        <v>3.3019294141866977</v>
      </c>
      <c r="AF91" s="15">
        <f t="shared" si="116"/>
        <v>-4.0504037456468023E-3</v>
      </c>
      <c r="AG91" s="15">
        <f t="shared" si="117"/>
        <v>2.9673830763510267E-4</v>
      </c>
      <c r="AH91" s="15">
        <f t="shared" si="118"/>
        <v>9.7937136394747881E-3</v>
      </c>
      <c r="AI91" s="1">
        <f t="shared" si="76"/>
        <v>142403.32779376835</v>
      </c>
      <c r="AJ91" s="1">
        <f t="shared" si="77"/>
        <v>38617.062459376619</v>
      </c>
      <c r="AK91" s="1">
        <f t="shared" si="78"/>
        <v>15250.410012192357</v>
      </c>
      <c r="AL91" s="14">
        <f t="shared" si="119"/>
        <v>27.806368443002917</v>
      </c>
      <c r="AM91" s="14">
        <f t="shared" si="120"/>
        <v>5.0005586718886583</v>
      </c>
      <c r="AN91" s="14">
        <f t="shared" si="121"/>
        <v>1.7995607610751212</v>
      </c>
      <c r="AO91" s="11">
        <f t="shared" si="122"/>
        <v>1.4505880003595685E-2</v>
      </c>
      <c r="AP91" s="11">
        <f t="shared" si="123"/>
        <v>1.8273582928968912E-2</v>
      </c>
      <c r="AQ91" s="11">
        <f t="shared" si="124"/>
        <v>1.6576445372852869E-2</v>
      </c>
      <c r="AR91" s="1">
        <f t="shared" si="133"/>
        <v>86422.955306729142</v>
      </c>
      <c r="AS91" s="1">
        <f t="shared" si="128"/>
        <v>24598.110145136383</v>
      </c>
      <c r="AT91" s="1">
        <f t="shared" si="129"/>
        <v>9715.4060172212576</v>
      </c>
      <c r="AU91" s="1">
        <f t="shared" si="82"/>
        <v>17284.591061345829</v>
      </c>
      <c r="AV91" s="1">
        <f t="shared" si="83"/>
        <v>4919.6220290272768</v>
      </c>
      <c r="AW91" s="1">
        <f t="shared" si="84"/>
        <v>1943.0812034442515</v>
      </c>
      <c r="AX91" s="1">
        <f t="shared" si="153"/>
        <v>60099.488815979937</v>
      </c>
      <c r="AY91" s="1">
        <f t="shared" si="140"/>
        <v>6810.4525938487286</v>
      </c>
      <c r="AZ91" s="1">
        <f t="shared" si="141"/>
        <v>1873.7021088131746</v>
      </c>
      <c r="BA91" s="1">
        <f t="shared" si="154"/>
        <v>12658.705554717611</v>
      </c>
      <c r="BB91" s="1">
        <f t="shared" si="155"/>
        <v>25502.937154928626</v>
      </c>
      <c r="BC91" s="1">
        <f t="shared" si="156"/>
        <v>31258.803752937358</v>
      </c>
      <c r="BD91" s="1">
        <f t="shared" si="157"/>
        <v>28600.304782267289</v>
      </c>
      <c r="BE91" s="2">
        <f t="shared" si="164"/>
        <v>2.6562624979233451E-2</v>
      </c>
      <c r="BF91" s="2">
        <f t="shared" si="165"/>
        <v>3.9296297366806017E-2</v>
      </c>
      <c r="BG91" s="2">
        <f t="shared" si="166"/>
        <v>2.6781393583393952E-2</v>
      </c>
      <c r="BH91" s="2">
        <f t="shared" si="142"/>
        <v>3.2532903842393796E-2</v>
      </c>
      <c r="BI91" s="2">
        <f t="shared" si="158"/>
        <v>7.0557304578739693E-5</v>
      </c>
      <c r="BJ91" s="2">
        <f t="shared" si="143"/>
        <v>1.5441989867404456E-4</v>
      </c>
      <c r="BK91" s="2">
        <f t="shared" si="144"/>
        <v>7.1724304226865481E-5</v>
      </c>
      <c r="BL91" s="2">
        <f t="shared" si="145"/>
        <v>6.0977707801716958</v>
      </c>
      <c r="BM91" s="2">
        <f t="shared" si="146"/>
        <v>3.7984376761849479</v>
      </c>
      <c r="BN91" s="2">
        <f t="shared" si="147"/>
        <v>0.69683073686669694</v>
      </c>
      <c r="BO91" s="2">
        <f t="shared" si="159"/>
        <v>28.419423569021589</v>
      </c>
      <c r="BP91" s="2">
        <f t="shared" si="160"/>
        <v>7.3024818798718876</v>
      </c>
      <c r="BQ91" s="2">
        <f t="shared" si="161"/>
        <v>3.6234931071147729</v>
      </c>
      <c r="BR91" s="11">
        <f t="shared" si="162"/>
        <v>4.8758551022437951E-2</v>
      </c>
      <c r="BS91" s="17">
        <f t="shared" si="135"/>
        <v>0.21901177934598948</v>
      </c>
      <c r="BT91" s="17">
        <f t="shared" si="136"/>
        <v>0.41198675951590646</v>
      </c>
      <c r="BU91" s="12">
        <f>(BU$3*temperature!$I201+BU$4*temperature!$I201^2+BU$5*temperature!$I201^6)*(K91/K$56)^$BW$1</f>
        <v>3.0509827990145046</v>
      </c>
      <c r="BV91" s="12">
        <f>(BV$3*temperature!$I201+BV$4*temperature!$I201^2+BV$5*temperature!$I201^6)*(L91/L$56)^$BW$1</f>
        <v>1.3515715009096534</v>
      </c>
      <c r="BW91" s="12">
        <f>(BW$3*temperature!$I201+BW$4*temperature!$I201^2+BW$5*temperature!$I201^6)*(M91/M$56)^$BW$1</f>
        <v>0.29198539390773343</v>
      </c>
      <c r="BX91" s="12">
        <f>(BX$3*temperature!$M201+BX$4*temperature!$M201^2+BX$5*temperature!$M201^6)*(K91/K$56)^$BW$1</f>
        <v>3.0509824141554263</v>
      </c>
      <c r="BY91" s="12">
        <f>(BY$3*temperature!$M201+BY$4*temperature!$M201^2+BY$5*temperature!$M201^6)*(L91/L$56)^$BW$1</f>
        <v>1.3515702937351253</v>
      </c>
      <c r="BZ91" s="12">
        <f>(BZ$3*temperature!$M201+BZ$4*temperature!$M201^2+BZ$5*temperature!$M201^6)*(M91/M$56)^$BW$1</f>
        <v>0.29198362928461657</v>
      </c>
      <c r="CA91" s="19">
        <f t="shared" si="148"/>
        <v>-3.8485907838392563E-7</v>
      </c>
      <c r="CB91" s="19">
        <f t="shared" si="149"/>
        <v>-1.2071745281172497E-6</v>
      </c>
      <c r="CC91" s="19">
        <f t="shared" si="150"/>
        <v>-1.7646231168511051E-6</v>
      </c>
      <c r="CD91" s="19">
        <f t="shared" si="151"/>
        <v>-8.0098900985177066E-4</v>
      </c>
      <c r="CE91" s="19">
        <f t="shared" si="152"/>
        <v>-1.7542602828421859E-4</v>
      </c>
      <c r="CF91" s="19"/>
      <c r="CG91" s="19"/>
      <c r="CH91" s="19"/>
    </row>
    <row r="92" spans="1:86" x14ac:dyDescent="0.25">
      <c r="A92" s="2">
        <f t="shared" si="85"/>
        <v>2046</v>
      </c>
      <c r="B92" s="5">
        <f t="shared" si="86"/>
        <v>1151.1441755991602</v>
      </c>
      <c r="C92" s="5">
        <f t="shared" si="87"/>
        <v>2893.1433579598024</v>
      </c>
      <c r="D92" s="5">
        <f t="shared" si="88"/>
        <v>4158.9243781481728</v>
      </c>
      <c r="E92" s="15">
        <f t="shared" si="89"/>
        <v>6.481533387140239E-4</v>
      </c>
      <c r="F92" s="15">
        <f t="shared" si="90"/>
        <v>1.2769055395002935E-3</v>
      </c>
      <c r="G92" s="15">
        <f t="shared" si="91"/>
        <v>2.6067572366293792E-3</v>
      </c>
      <c r="H92" s="5">
        <f t="shared" si="92"/>
        <v>88065.178786527074</v>
      </c>
      <c r="I92" s="5">
        <f t="shared" si="93"/>
        <v>25198.151076365521</v>
      </c>
      <c r="J92" s="5">
        <f t="shared" si="94"/>
        <v>9946.2857319474897</v>
      </c>
      <c r="K92" s="5">
        <f t="shared" si="95"/>
        <v>76502.301495544583</v>
      </c>
      <c r="L92" s="5">
        <f t="shared" si="96"/>
        <v>8709.6102607700886</v>
      </c>
      <c r="M92" s="5">
        <f t="shared" si="97"/>
        <v>2391.5524370212838</v>
      </c>
      <c r="N92" s="15">
        <f t="shared" si="98"/>
        <v>1.8342125734730708E-2</v>
      </c>
      <c r="O92" s="15">
        <f t="shared" si="99"/>
        <v>2.3087395822908752E-2</v>
      </c>
      <c r="P92" s="15">
        <f t="shared" si="100"/>
        <v>2.1102522443601002E-2</v>
      </c>
      <c r="Q92" s="5">
        <f t="shared" si="101"/>
        <v>8399.5966292460816</v>
      </c>
      <c r="R92" s="5">
        <f t="shared" si="102"/>
        <v>9714.8865541753621</v>
      </c>
      <c r="S92" s="5">
        <f t="shared" si="103"/>
        <v>4594.9104096202054</v>
      </c>
      <c r="T92" s="5">
        <f t="shared" si="104"/>
        <v>95.379317285064317</v>
      </c>
      <c r="U92" s="5">
        <f t="shared" si="105"/>
        <v>385.53965823656767</v>
      </c>
      <c r="V92" s="5">
        <f t="shared" si="106"/>
        <v>461.97249239093787</v>
      </c>
      <c r="W92" s="15">
        <f t="shared" si="107"/>
        <v>-1.0734613539272964E-2</v>
      </c>
      <c r="X92" s="15">
        <f t="shared" si="108"/>
        <v>-1.217998157191269E-2</v>
      </c>
      <c r="Y92" s="15">
        <f t="shared" si="109"/>
        <v>-9.7425357312937999E-3</v>
      </c>
      <c r="Z92" s="5">
        <f t="shared" si="130"/>
        <v>16223.580210386423</v>
      </c>
      <c r="AA92" s="5">
        <f t="shared" si="131"/>
        <v>26805.60959953623</v>
      </c>
      <c r="AB92" s="5">
        <f t="shared" si="132"/>
        <v>14707.531871365311</v>
      </c>
      <c r="AC92" s="16">
        <f t="shared" si="113"/>
        <v>2.0001758271799979</v>
      </c>
      <c r="AD92" s="16">
        <f t="shared" si="114"/>
        <v>2.9063187702066609</v>
      </c>
      <c r="AE92" s="16">
        <f t="shared" si="115"/>
        <v>3.3342675653270009</v>
      </c>
      <c r="AF92" s="15">
        <f t="shared" si="116"/>
        <v>-4.0504037456468023E-3</v>
      </c>
      <c r="AG92" s="15">
        <f t="shared" si="117"/>
        <v>2.9673830763510267E-4</v>
      </c>
      <c r="AH92" s="15">
        <f t="shared" si="118"/>
        <v>9.7937136394747881E-3</v>
      </c>
      <c r="AI92" s="1">
        <f t="shared" si="76"/>
        <v>145447.58607573734</v>
      </c>
      <c r="AJ92" s="1">
        <f t="shared" si="77"/>
        <v>39674.978242466233</v>
      </c>
      <c r="AK92" s="1">
        <f t="shared" si="78"/>
        <v>15668.450214417373</v>
      </c>
      <c r="AL92" s="14">
        <f t="shared" si="119"/>
        <v>28.205690728533188</v>
      </c>
      <c r="AM92" s="14">
        <f t="shared" si="120"/>
        <v>5.0910230142347714</v>
      </c>
      <c r="AN92" s="14">
        <f t="shared" si="121"/>
        <v>1.8290927785197013</v>
      </c>
      <c r="AO92" s="11">
        <f t="shared" si="122"/>
        <v>1.4360821203559727E-2</v>
      </c>
      <c r="AP92" s="11">
        <f t="shared" si="123"/>
        <v>1.8090847099679223E-2</v>
      </c>
      <c r="AQ92" s="11">
        <f t="shared" si="124"/>
        <v>1.641068091912434E-2</v>
      </c>
      <c r="AR92" s="1">
        <f t="shared" si="133"/>
        <v>88065.178786527074</v>
      </c>
      <c r="AS92" s="1">
        <f t="shared" si="128"/>
        <v>25198.151076365521</v>
      </c>
      <c r="AT92" s="1">
        <f t="shared" si="129"/>
        <v>9946.2857319474897</v>
      </c>
      <c r="AU92" s="1">
        <f t="shared" si="82"/>
        <v>17613.035757305417</v>
      </c>
      <c r="AV92" s="1">
        <f t="shared" si="83"/>
        <v>5039.6302152731041</v>
      </c>
      <c r="AW92" s="1">
        <f t="shared" si="84"/>
        <v>1989.2571463894981</v>
      </c>
      <c r="AX92" s="1">
        <f t="shared" si="153"/>
        <v>61201.841196435664</v>
      </c>
      <c r="AY92" s="1">
        <f t="shared" si="140"/>
        <v>6967.6882086160704</v>
      </c>
      <c r="AZ92" s="1">
        <f t="shared" si="141"/>
        <v>1913.2419496170269</v>
      </c>
      <c r="BA92" s="1">
        <f t="shared" si="154"/>
        <v>12687.83346218318</v>
      </c>
      <c r="BB92" s="1">
        <f t="shared" si="155"/>
        <v>25601.53774566279</v>
      </c>
      <c r="BC92" s="1">
        <f t="shared" si="156"/>
        <v>31427.138466921624</v>
      </c>
      <c r="BD92" s="1">
        <f t="shared" si="157"/>
        <v>27885.707675404705</v>
      </c>
      <c r="BE92" s="2">
        <f t="shared" si="164"/>
        <v>2.6562624979233451E-2</v>
      </c>
      <c r="BF92" s="2">
        <f t="shared" si="165"/>
        <v>3.9296297366806017E-2</v>
      </c>
      <c r="BG92" s="2">
        <f t="shared" si="166"/>
        <v>2.6781393583393952E-2</v>
      </c>
      <c r="BH92" s="2">
        <f t="shared" si="142"/>
        <v>3.2530255058921119E-2</v>
      </c>
      <c r="BI92" s="2">
        <f t="shared" si="158"/>
        <v>7.0557304578739693E-5</v>
      </c>
      <c r="BJ92" s="2">
        <f t="shared" si="143"/>
        <v>1.5441989867404456E-4</v>
      </c>
      <c r="BK92" s="2">
        <f t="shared" si="144"/>
        <v>7.1724304226865481E-5</v>
      </c>
      <c r="BL92" s="2">
        <f t="shared" si="145"/>
        <v>6.2136416424221563</v>
      </c>
      <c r="BM92" s="2">
        <f t="shared" si="146"/>
        <v>3.8910959359856307</v>
      </c>
      <c r="BN92" s="2">
        <f t="shared" si="147"/>
        <v>0.71339042376553319</v>
      </c>
      <c r="BO92" s="2">
        <f t="shared" si="159"/>
        <v>28.837559743293511</v>
      </c>
      <c r="BP92" s="2">
        <f t="shared" si="160"/>
        <v>7.3879613452826991</v>
      </c>
      <c r="BQ92" s="2">
        <f t="shared" si="161"/>
        <v>3.6222990398381989</v>
      </c>
      <c r="BR92" s="11">
        <f t="shared" si="162"/>
        <v>4.8586921723064974E-2</v>
      </c>
      <c r="BS92" s="17">
        <f t="shared" si="135"/>
        <v>0.20882955293425184</v>
      </c>
      <c r="BT92" s="17">
        <f t="shared" si="136"/>
        <v>0.39998714516107425</v>
      </c>
      <c r="BU92" s="12">
        <f>(BU$3*temperature!$I202+BU$4*temperature!$I202^2+BU$5*temperature!$I202^6)*(K92/K$56)^$BW$1</f>
        <v>3.0300812040281451</v>
      </c>
      <c r="BV92" s="12">
        <f>(BV$3*temperature!$I202+BV$4*temperature!$I202^2+BV$5*temperature!$I202^6)*(L92/L$56)^$BW$1</f>
        <v>1.3244183009930928</v>
      </c>
      <c r="BW92" s="12">
        <f>(BW$3*temperature!$I202+BW$4*temperature!$I202^2+BW$5*temperature!$I202^6)*(M92/M$56)^$BW$1</f>
        <v>0.26255139962302743</v>
      </c>
      <c r="BX92" s="12">
        <f>(BX$3*temperature!$M202+BX$4*temperature!$M202^2+BX$5*temperature!$M202^6)*(K92/K$56)^$BW$1</f>
        <v>3.0300806757183412</v>
      </c>
      <c r="BY92" s="12">
        <f>(BY$3*temperature!$M202+BY$4*temperature!$M202^2+BY$5*temperature!$M202^6)*(L92/L$56)^$BW$1</f>
        <v>1.3244169929201242</v>
      </c>
      <c r="BZ92" s="12">
        <f>(BZ$3*temperature!$M202+BZ$4*temperature!$M202^2+BZ$5*temperature!$M202^6)*(M92/M$56)^$BW$1</f>
        <v>0.26254955773285354</v>
      </c>
      <c r="CA92" s="19">
        <f t="shared" si="148"/>
        <v>-5.2830980390439208E-7</v>
      </c>
      <c r="CB92" s="19">
        <f t="shared" si="149"/>
        <v>-1.3080729686087977E-6</v>
      </c>
      <c r="CC92" s="19">
        <f t="shared" si="150"/>
        <v>-1.8418901738814775E-6</v>
      </c>
      <c r="CD92" s="19">
        <f t="shared" si="151"/>
        <v>-9.780668357372139E-4</v>
      </c>
      <c r="CE92" s="19">
        <f t="shared" si="152"/>
        <v>-2.0424926004682071E-4</v>
      </c>
      <c r="CF92" s="19"/>
      <c r="CG92" s="19"/>
      <c r="CH92" s="19"/>
    </row>
    <row r="93" spans="1:86" x14ac:dyDescent="0.25">
      <c r="A93" s="2">
        <f t="shared" si="85"/>
        <v>2047</v>
      </c>
      <c r="B93" s="5">
        <f t="shared" si="86"/>
        <v>1151.8529876428784</v>
      </c>
      <c r="C93" s="5">
        <f t="shared" si="87"/>
        <v>2896.6529152011326</v>
      </c>
      <c r="D93" s="5">
        <f t="shared" si="88"/>
        <v>4169.2236190565382</v>
      </c>
      <c r="E93" s="15">
        <f t="shared" si="89"/>
        <v>6.1574567177832265E-4</v>
      </c>
      <c r="F93" s="15">
        <f t="shared" si="90"/>
        <v>1.2130602625252788E-3</v>
      </c>
      <c r="G93" s="15">
        <f t="shared" si="91"/>
        <v>2.4764193747979103E-3</v>
      </c>
      <c r="H93" s="5">
        <f t="shared" si="92"/>
        <v>89716.893507528104</v>
      </c>
      <c r="I93" s="5">
        <f t="shared" si="93"/>
        <v>25804.703522195556</v>
      </c>
      <c r="J93" s="5">
        <f t="shared" si="94"/>
        <v>10178.939381705561</v>
      </c>
      <c r="K93" s="5">
        <f t="shared" si="95"/>
        <v>77889.187656770679</v>
      </c>
      <c r="L93" s="5">
        <f t="shared" si="96"/>
        <v>8908.4554752062086</v>
      </c>
      <c r="M93" s="5">
        <f t="shared" si="97"/>
        <v>2441.4472121811909</v>
      </c>
      <c r="N93" s="15">
        <f t="shared" si="98"/>
        <v>1.8128685465846672E-2</v>
      </c>
      <c r="O93" s="15">
        <f t="shared" si="99"/>
        <v>2.2830552514130353E-2</v>
      </c>
      <c r="P93" s="15">
        <f t="shared" si="100"/>
        <v>2.0862923341146589E-2</v>
      </c>
      <c r="Q93" s="5">
        <f t="shared" si="101"/>
        <v>8465.2785031670337</v>
      </c>
      <c r="R93" s="5">
        <f t="shared" si="102"/>
        <v>9827.5611486734633</v>
      </c>
      <c r="S93" s="5">
        <f t="shared" si="103"/>
        <v>4656.5767935036702</v>
      </c>
      <c r="T93" s="5">
        <f t="shared" si="104"/>
        <v>94.355457174369448</v>
      </c>
      <c r="U93" s="5">
        <f t="shared" si="105"/>
        <v>380.84379230400475</v>
      </c>
      <c r="V93" s="5">
        <f t="shared" si="106"/>
        <v>457.47170887694432</v>
      </c>
      <c r="W93" s="15">
        <f t="shared" si="107"/>
        <v>-1.0734613539272964E-2</v>
      </c>
      <c r="X93" s="15">
        <f t="shared" si="108"/>
        <v>-1.217998157191269E-2</v>
      </c>
      <c r="Y93" s="15">
        <f t="shared" si="109"/>
        <v>-9.7425357312937999E-3</v>
      </c>
      <c r="Z93" s="5">
        <f t="shared" si="130"/>
        <v>16288.158311689069</v>
      </c>
      <c r="AA93" s="5">
        <f t="shared" si="131"/>
        <v>27133.09262885273</v>
      </c>
      <c r="AB93" s="5">
        <f t="shared" si="132"/>
        <v>15056.379817748773</v>
      </c>
      <c r="AC93" s="16">
        <f t="shared" si="113"/>
        <v>1.9920743075176359</v>
      </c>
      <c r="AD93" s="16">
        <f t="shared" si="114"/>
        <v>2.9071811863199799</v>
      </c>
      <c r="AE93" s="16">
        <f t="shared" si="115"/>
        <v>3.3669224270592024</v>
      </c>
      <c r="AF93" s="15">
        <f t="shared" si="116"/>
        <v>-4.0504037456468023E-3</v>
      </c>
      <c r="AG93" s="15">
        <f t="shared" si="117"/>
        <v>2.9673830763510267E-4</v>
      </c>
      <c r="AH93" s="15">
        <f t="shared" si="118"/>
        <v>9.7937136394747881E-3</v>
      </c>
      <c r="AI93" s="1">
        <f t="shared" si="76"/>
        <v>148515.86322546902</v>
      </c>
      <c r="AJ93" s="1">
        <f t="shared" si="77"/>
        <v>40747.110633492717</v>
      </c>
      <c r="AK93" s="1">
        <f t="shared" si="78"/>
        <v>16090.862339365134</v>
      </c>
      <c r="AL93" s="14">
        <f t="shared" si="119"/>
        <v>28.606697041193801</v>
      </c>
      <c r="AM93" s="14">
        <f t="shared" si="120"/>
        <v>5.1822029239769263</v>
      </c>
      <c r="AN93" s="14">
        <f t="shared" si="121"/>
        <v>1.8588092698998651</v>
      </c>
      <c r="AO93" s="11">
        <f t="shared" si="122"/>
        <v>1.421721299152413E-2</v>
      </c>
      <c r="AP93" s="11">
        <f t="shared" si="123"/>
        <v>1.7909938628682429E-2</v>
      </c>
      <c r="AQ93" s="11">
        <f t="shared" si="124"/>
        <v>1.6246574109933097E-2</v>
      </c>
      <c r="AR93" s="1">
        <f t="shared" si="133"/>
        <v>89716.893507528104</v>
      </c>
      <c r="AS93" s="1">
        <f t="shared" si="128"/>
        <v>25804.703522195556</v>
      </c>
      <c r="AT93" s="1">
        <f t="shared" si="129"/>
        <v>10178.939381705561</v>
      </c>
      <c r="AU93" s="1">
        <f t="shared" si="82"/>
        <v>17943.378701505622</v>
      </c>
      <c r="AV93" s="1">
        <f t="shared" si="83"/>
        <v>5160.9407044391119</v>
      </c>
      <c r="AW93" s="1">
        <f t="shared" si="84"/>
        <v>2035.7878763411122</v>
      </c>
      <c r="AX93" s="1">
        <f t="shared" si="153"/>
        <v>62311.350125416546</v>
      </c>
      <c r="AY93" s="1">
        <f t="shared" si="140"/>
        <v>7126.7643801649665</v>
      </c>
      <c r="AZ93" s="1">
        <f t="shared" si="141"/>
        <v>1953.1577697449529</v>
      </c>
      <c r="BA93" s="1">
        <f t="shared" si="154"/>
        <v>12716.340500348244</v>
      </c>
      <c r="BB93" s="1">
        <f t="shared" si="155"/>
        <v>25697.982519978566</v>
      </c>
      <c r="BC93" s="1">
        <f t="shared" si="156"/>
        <v>31591.052508636123</v>
      </c>
      <c r="BD93" s="1">
        <f t="shared" si="157"/>
        <v>27185.679906561953</v>
      </c>
      <c r="BE93" s="2">
        <f t="shared" si="164"/>
        <v>2.6562624979233451E-2</v>
      </c>
      <c r="BF93" s="2">
        <f t="shared" si="165"/>
        <v>3.9296297366806017E-2</v>
      </c>
      <c r="BG93" s="2">
        <f t="shared" si="166"/>
        <v>2.6781393583393952E-2</v>
      </c>
      <c r="BH93" s="2">
        <f t="shared" si="142"/>
        <v>3.2527260876259081E-2</v>
      </c>
      <c r="BI93" s="2">
        <f t="shared" si="158"/>
        <v>7.0557304578739693E-5</v>
      </c>
      <c r="BJ93" s="2">
        <f t="shared" si="143"/>
        <v>1.5441989867404456E-4</v>
      </c>
      <c r="BK93" s="2">
        <f t="shared" si="144"/>
        <v>7.1724304226865481E-5</v>
      </c>
      <c r="BL93" s="2">
        <f t="shared" si="145"/>
        <v>6.3301821810690138</v>
      </c>
      <c r="BM93" s="2">
        <f t="shared" si="146"/>
        <v>3.9847597032111985</v>
      </c>
      <c r="BN93" s="2">
        <f t="shared" si="147"/>
        <v>0.73007734492027165</v>
      </c>
      <c r="BO93" s="2">
        <f t="shared" si="159"/>
        <v>29.261947863461874</v>
      </c>
      <c r="BP93" s="2">
        <f t="shared" si="160"/>
        <v>7.4744837747847948</v>
      </c>
      <c r="BQ93" s="2">
        <f t="shared" si="161"/>
        <v>3.6211384827262596</v>
      </c>
      <c r="BR93" s="11">
        <f t="shared" si="162"/>
        <v>4.8414598970845518E-2</v>
      </c>
      <c r="BS93" s="17">
        <f t="shared" si="135"/>
        <v>0.19915330680559867</v>
      </c>
      <c r="BT93" s="17">
        <f t="shared" si="136"/>
        <v>0.3883370341369653</v>
      </c>
      <c r="BU93" s="12">
        <f>(BU$3*temperature!$I203+BU$4*temperature!$I203^2+BU$5*temperature!$I203^6)*(K93/K$56)^$BW$1</f>
        <v>3.007171590464901</v>
      </c>
      <c r="BV93" s="12">
        <f>(BV$3*temperature!$I203+BV$4*temperature!$I203^2+BV$5*temperature!$I203^6)*(L93/L$56)^$BW$1</f>
        <v>1.2958720186070483</v>
      </c>
      <c r="BW93" s="12">
        <f>(BW$3*temperature!$I203+BW$4*temperature!$I203^2+BW$5*temperature!$I203^6)*(M93/M$56)^$BW$1</f>
        <v>0.23199855158243363</v>
      </c>
      <c r="BX93" s="12">
        <f>(BX$3*temperature!$M203+BX$4*temperature!$M203^2+BX$5*temperature!$M203^6)*(K93/K$56)^$BW$1</f>
        <v>3.007170917686941</v>
      </c>
      <c r="BY93" s="12">
        <f>(BY$3*temperature!$M203+BY$4*temperature!$M203^2+BY$5*temperature!$M203^6)*(L93/L$56)^$BW$1</f>
        <v>1.2958706099205948</v>
      </c>
      <c r="BZ93" s="12">
        <f>(BZ$3*temperature!$M203+BZ$4*temperature!$M203^2+BZ$5*temperature!$M203^6)*(M93/M$56)^$BW$1</f>
        <v>0.23199663327745368</v>
      </c>
      <c r="CA93" s="19">
        <f t="shared" si="148"/>
        <v>-6.7277796000908552E-7</v>
      </c>
      <c r="CB93" s="19">
        <f t="shared" si="149"/>
        <v>-1.4086864534856858E-6</v>
      </c>
      <c r="CC93" s="19">
        <f t="shared" si="150"/>
        <v>-1.9183049799476048E-6</v>
      </c>
      <c r="CD93" s="19">
        <f t="shared" si="151"/>
        <v>-1.1623659498678895E-3</v>
      </c>
      <c r="CE93" s="19">
        <f t="shared" si="152"/>
        <v>-2.3148902263442093E-4</v>
      </c>
      <c r="CF93" s="19"/>
      <c r="CG93" s="19"/>
      <c r="CH93" s="19"/>
    </row>
    <row r="94" spans="1:86" x14ac:dyDescent="0.25">
      <c r="A94" s="2">
        <f t="shared" si="85"/>
        <v>2048</v>
      </c>
      <c r="B94" s="5">
        <f t="shared" si="86"/>
        <v>1152.5267737099612</v>
      </c>
      <c r="C94" s="5">
        <f t="shared" si="87"/>
        <v>2899.9910390196028</v>
      </c>
      <c r="D94" s="5">
        <f t="shared" si="88"/>
        <v>4179.0321278972297</v>
      </c>
      <c r="E94" s="15">
        <f t="shared" si="89"/>
        <v>5.8495838818940651E-4</v>
      </c>
      <c r="F94" s="15">
        <f t="shared" si="90"/>
        <v>1.1524072493990149E-3</v>
      </c>
      <c r="G94" s="15">
        <f t="shared" si="91"/>
        <v>2.3525984060580145E-3</v>
      </c>
      <c r="H94" s="5">
        <f t="shared" si="92"/>
        <v>91377.772757579631</v>
      </c>
      <c r="I94" s="5">
        <f t="shared" si="93"/>
        <v>26417.682708587323</v>
      </c>
      <c r="J94" s="5">
        <f t="shared" si="94"/>
        <v>10413.32846986032</v>
      </c>
      <c r="K94" s="5">
        <f t="shared" si="95"/>
        <v>79284.728860082236</v>
      </c>
      <c r="L94" s="5">
        <f t="shared" si="96"/>
        <v>9109.5739101036415</v>
      </c>
      <c r="M94" s="5">
        <f t="shared" si="97"/>
        <v>2491.803879741889</v>
      </c>
      <c r="N94" s="15">
        <f t="shared" si="98"/>
        <v>1.7917008063573547E-2</v>
      </c>
      <c r="O94" s="15">
        <f t="shared" si="99"/>
        <v>2.257612842733292E-2</v>
      </c>
      <c r="P94" s="15">
        <f t="shared" si="100"/>
        <v>2.0625744971856097E-2</v>
      </c>
      <c r="Q94" s="5">
        <f t="shared" si="101"/>
        <v>8529.4377771667841</v>
      </c>
      <c r="R94" s="5">
        <f t="shared" si="102"/>
        <v>9938.467544544048</v>
      </c>
      <c r="S94" s="5">
        <f t="shared" si="103"/>
        <v>4717.3916476013746</v>
      </c>
      <c r="T94" s="5">
        <f t="shared" si="104"/>
        <v>93.342587806281173</v>
      </c>
      <c r="U94" s="5">
        <f t="shared" si="105"/>
        <v>376.20512193196464</v>
      </c>
      <c r="V94" s="5">
        <f t="shared" si="106"/>
        <v>453.01477440715468</v>
      </c>
      <c r="W94" s="15">
        <f t="shared" si="107"/>
        <v>-1.0734613539272964E-2</v>
      </c>
      <c r="X94" s="15">
        <f t="shared" si="108"/>
        <v>-1.217998157191269E-2</v>
      </c>
      <c r="Y94" s="15">
        <f t="shared" si="109"/>
        <v>-9.7425357312937999E-3</v>
      </c>
      <c r="Z94" s="5">
        <f t="shared" si="130"/>
        <v>16349.036439264954</v>
      </c>
      <c r="AA94" s="5">
        <f t="shared" si="131"/>
        <v>27455.930789939612</v>
      </c>
      <c r="AB94" s="5">
        <f t="shared" si="132"/>
        <v>15407.882080101788</v>
      </c>
      <c r="AC94" s="16">
        <f t="shared" si="113"/>
        <v>1.9840056022808596</v>
      </c>
      <c r="AD94" s="16">
        <f t="shared" si="114"/>
        <v>2.9080438583451973</v>
      </c>
      <c r="AE94" s="16">
        <f t="shared" si="115"/>
        <v>3.3998971011561459</v>
      </c>
      <c r="AF94" s="15">
        <f t="shared" si="116"/>
        <v>-4.0504037456468023E-3</v>
      </c>
      <c r="AG94" s="15">
        <f t="shared" si="117"/>
        <v>2.9673830763510267E-4</v>
      </c>
      <c r="AH94" s="15">
        <f t="shared" si="118"/>
        <v>9.7937136394747881E-3</v>
      </c>
      <c r="AI94" s="1">
        <f t="shared" si="76"/>
        <v>151607.65560442774</v>
      </c>
      <c r="AJ94" s="1">
        <f t="shared" si="77"/>
        <v>41833.340274582559</v>
      </c>
      <c r="AK94" s="1">
        <f t="shared" si="78"/>
        <v>16517.563981769734</v>
      </c>
      <c r="AL94" s="14">
        <f t="shared" si="119"/>
        <v>29.009337470964269</v>
      </c>
      <c r="AM94" s="14">
        <f t="shared" si="120"/>
        <v>5.2740877309434335</v>
      </c>
      <c r="AN94" s="14">
        <f t="shared" si="121"/>
        <v>1.888706559633927</v>
      </c>
      <c r="AO94" s="11">
        <f t="shared" si="122"/>
        <v>1.4075040861608889E-2</v>
      </c>
      <c r="AP94" s="11">
        <f t="shared" si="123"/>
        <v>1.7730839242395605E-2</v>
      </c>
      <c r="AQ94" s="11">
        <f t="shared" si="124"/>
        <v>1.6084108368833765E-2</v>
      </c>
      <c r="AR94" s="1">
        <f t="shared" si="133"/>
        <v>91377.772757579631</v>
      </c>
      <c r="AS94" s="1">
        <f t="shared" si="128"/>
        <v>26417.682708587323</v>
      </c>
      <c r="AT94" s="1">
        <f t="shared" si="129"/>
        <v>10413.32846986032</v>
      </c>
      <c r="AU94" s="1">
        <f t="shared" si="82"/>
        <v>18275.554551515928</v>
      </c>
      <c r="AV94" s="1">
        <f t="shared" si="83"/>
        <v>5283.5365417174653</v>
      </c>
      <c r="AW94" s="1">
        <f t="shared" si="84"/>
        <v>2082.6656939720642</v>
      </c>
      <c r="AX94" s="1">
        <f t="shared" si="153"/>
        <v>63427.783088065786</v>
      </c>
      <c r="AY94" s="1">
        <f t="shared" si="140"/>
        <v>7287.6591280829116</v>
      </c>
      <c r="AZ94" s="1">
        <f t="shared" si="141"/>
        <v>1993.4431037935117</v>
      </c>
      <c r="BA94" s="1">
        <f t="shared" si="154"/>
        <v>12744.246050680711</v>
      </c>
      <c r="BB94" s="1">
        <f t="shared" si="155"/>
        <v>25792.33953351474</v>
      </c>
      <c r="BC94" s="1">
        <f t="shared" si="156"/>
        <v>31750.692331696664</v>
      </c>
      <c r="BD94" s="1">
        <f t="shared" si="157"/>
        <v>26500.148585842871</v>
      </c>
      <c r="BE94" s="2">
        <f t="shared" si="164"/>
        <v>2.6562624979233451E-2</v>
      </c>
      <c r="BF94" s="2">
        <f t="shared" si="165"/>
        <v>3.9296297366806017E-2</v>
      </c>
      <c r="BG94" s="2">
        <f t="shared" si="166"/>
        <v>2.6781393583393952E-2</v>
      </c>
      <c r="BH94" s="2">
        <f t="shared" si="142"/>
        <v>3.2523925486608513E-2</v>
      </c>
      <c r="BI94" s="2">
        <f t="shared" si="158"/>
        <v>7.0557304578739693E-5</v>
      </c>
      <c r="BJ94" s="2">
        <f t="shared" si="143"/>
        <v>1.5441989867404456E-4</v>
      </c>
      <c r="BK94" s="2">
        <f t="shared" si="144"/>
        <v>7.1724304226865481E-5</v>
      </c>
      <c r="BL94" s="2">
        <f t="shared" si="145"/>
        <v>6.4473693441834081</v>
      </c>
      <c r="BM94" s="2">
        <f t="shared" si="146"/>
        <v>4.0794158870631136</v>
      </c>
      <c r="BN94" s="2">
        <f t="shared" si="147"/>
        <v>0.7468887391865412</v>
      </c>
      <c r="BO94" s="2">
        <f t="shared" si="159"/>
        <v>29.692679666035783</v>
      </c>
      <c r="BP94" s="2">
        <f t="shared" si="160"/>
        <v>7.5620609871216828</v>
      </c>
      <c r="BQ94" s="2">
        <f t="shared" si="161"/>
        <v>3.62001015862718</v>
      </c>
      <c r="BR94" s="11">
        <f t="shared" si="162"/>
        <v>4.8241692117064722E-2</v>
      </c>
      <c r="BS94" s="17">
        <f t="shared" si="135"/>
        <v>0.18995663261565929</v>
      </c>
      <c r="BT94" s="17">
        <f t="shared" si="136"/>
        <v>0.37702624673491775</v>
      </c>
      <c r="BU94" s="12">
        <f>(BU$3*temperature!$I204+BU$4*temperature!$I204^2+BU$5*temperature!$I204^6)*(K94/K$56)^$BW$1</f>
        <v>2.9822245227168787</v>
      </c>
      <c r="BV94" s="12">
        <f>(BV$3*temperature!$I204+BV$4*temperature!$I204^2+BV$5*temperature!$I204^6)*(L94/L$56)^$BW$1</f>
        <v>1.2659184399449364</v>
      </c>
      <c r="BW94" s="12">
        <f>(BW$3*temperature!$I204+BW$4*temperature!$I204^2+BW$5*temperature!$I204^6)*(M94/M$56)^$BW$1</f>
        <v>0.20031720994080002</v>
      </c>
      <c r="BX94" s="12">
        <f>(BX$3*temperature!$M204+BX$4*temperature!$M204^2+BX$5*temperature!$M204^6)*(K94/K$56)^$BW$1</f>
        <v>2.9822237047951328</v>
      </c>
      <c r="BY94" s="12">
        <f>(BY$3*temperature!$M204+BY$4*temperature!$M204^2+BY$5*temperature!$M204^6)*(L94/L$56)^$BW$1</f>
        <v>1.2659169311107963</v>
      </c>
      <c r="BZ94" s="12">
        <f>(BZ$3*temperature!$M204+BZ$4*temperature!$M204^2+BZ$5*temperature!$M204^6)*(M94/M$56)^$BW$1</f>
        <v>0.20031521615901776</v>
      </c>
      <c r="CA94" s="19">
        <f t="shared" si="148"/>
        <v>-8.1792174588812827E-7</v>
      </c>
      <c r="CB94" s="19">
        <f t="shared" si="149"/>
        <v>-1.5088341400737448E-6</v>
      </c>
      <c r="CC94" s="19">
        <f t="shared" si="150"/>
        <v>-1.9937817822557324E-6</v>
      </c>
      <c r="CD94" s="19">
        <f t="shared" si="151"/>
        <v>-1.3536167359745304E-3</v>
      </c>
      <c r="CE94" s="19">
        <f t="shared" si="152"/>
        <v>-2.5712847701792177E-4</v>
      </c>
      <c r="CF94" s="19"/>
      <c r="CG94" s="19"/>
      <c r="CH94" s="19"/>
    </row>
    <row r="95" spans="1:86" x14ac:dyDescent="0.25">
      <c r="A95" s="2">
        <f t="shared" si="85"/>
        <v>2049</v>
      </c>
      <c r="B95" s="5">
        <f t="shared" si="86"/>
        <v>1153.167244903661</v>
      </c>
      <c r="C95" s="5">
        <f t="shared" si="87"/>
        <v>2903.1659111813333</v>
      </c>
      <c r="D95" s="5">
        <f t="shared" si="88"/>
        <v>4188.3721330040389</v>
      </c>
      <c r="E95" s="15">
        <f t="shared" si="89"/>
        <v>5.5571046877993615E-4</v>
      </c>
      <c r="F95" s="15">
        <f t="shared" si="90"/>
        <v>1.0947868869290642E-3</v>
      </c>
      <c r="G95" s="15">
        <f t="shared" si="91"/>
        <v>2.2349684857551136E-3</v>
      </c>
      <c r="H95" s="5">
        <f t="shared" si="92"/>
        <v>93047.484296507682</v>
      </c>
      <c r="I95" s="5">
        <f t="shared" si="93"/>
        <v>27037.001234897256</v>
      </c>
      <c r="J95" s="5">
        <f t="shared" si="94"/>
        <v>10649.414457123432</v>
      </c>
      <c r="K95" s="5">
        <f t="shared" si="95"/>
        <v>80688.629258005982</v>
      </c>
      <c r="L95" s="5">
        <f t="shared" si="96"/>
        <v>9312.937001211747</v>
      </c>
      <c r="M95" s="5">
        <f t="shared" si="97"/>
        <v>2542.6141992510393</v>
      </c>
      <c r="N95" s="15">
        <f t="shared" si="98"/>
        <v>1.7707071943214636E-2</v>
      </c>
      <c r="O95" s="15">
        <f t="shared" si="99"/>
        <v>2.2324105728210863E-2</v>
      </c>
      <c r="P95" s="15">
        <f t="shared" si="100"/>
        <v>2.039097856867178E-2</v>
      </c>
      <c r="Q95" s="5">
        <f t="shared" si="101"/>
        <v>8592.0597095587418</v>
      </c>
      <c r="R95" s="5">
        <f t="shared" si="102"/>
        <v>10047.570171032408</v>
      </c>
      <c r="S95" s="5">
        <f t="shared" si="103"/>
        <v>4777.3407626910821</v>
      </c>
      <c r="T95" s="5">
        <f t="shared" si="104"/>
        <v>92.340591199425091</v>
      </c>
      <c r="U95" s="5">
        <f t="shared" si="105"/>
        <v>371.62295047957417</v>
      </c>
      <c r="V95" s="5">
        <f t="shared" si="106"/>
        <v>448.60126178068896</v>
      </c>
      <c r="W95" s="15">
        <f t="shared" si="107"/>
        <v>-1.0734613539272964E-2</v>
      </c>
      <c r="X95" s="15">
        <f t="shared" si="108"/>
        <v>-1.217998157191269E-2</v>
      </c>
      <c r="Y95" s="15">
        <f t="shared" si="109"/>
        <v>-9.7425357312937999E-3</v>
      </c>
      <c r="Z95" s="5">
        <f t="shared" si="130"/>
        <v>16406.225490546141</v>
      </c>
      <c r="AA95" s="5">
        <f t="shared" si="131"/>
        <v>27774.016755258697</v>
      </c>
      <c r="AB95" s="5">
        <f t="shared" si="132"/>
        <v>15761.980034252299</v>
      </c>
      <c r="AC95" s="16">
        <f t="shared" si="113"/>
        <v>1.9759695785579969</v>
      </c>
      <c r="AD95" s="16">
        <f t="shared" si="114"/>
        <v>2.9089067863582514</v>
      </c>
      <c r="AE95" s="16">
        <f t="shared" si="115"/>
        <v>3.4331947197685495</v>
      </c>
      <c r="AF95" s="15">
        <f t="shared" si="116"/>
        <v>-4.0504037456468023E-3</v>
      </c>
      <c r="AG95" s="15">
        <f t="shared" si="117"/>
        <v>2.9673830763510267E-4</v>
      </c>
      <c r="AH95" s="15">
        <f t="shared" si="118"/>
        <v>9.7937136394747881E-3</v>
      </c>
      <c r="AI95" s="1">
        <f t="shared" si="76"/>
        <v>154722.44459550091</v>
      </c>
      <c r="AJ95" s="1">
        <f t="shared" si="77"/>
        <v>42933.542788841776</v>
      </c>
      <c r="AK95" s="1">
        <f t="shared" si="78"/>
        <v>16948.473277564826</v>
      </c>
      <c r="AL95" s="14">
        <f t="shared" si="119"/>
        <v>29.413562005133574</v>
      </c>
      <c r="AM95" s="14">
        <f t="shared" si="120"/>
        <v>5.3666665926340062</v>
      </c>
      <c r="AN95" s="14">
        <f t="shared" si="121"/>
        <v>1.9187809390061856</v>
      </c>
      <c r="AO95" s="11">
        <f t="shared" si="122"/>
        <v>1.39342904529928E-2</v>
      </c>
      <c r="AP95" s="11">
        <f t="shared" si="123"/>
        <v>1.755353084997165E-2</v>
      </c>
      <c r="AQ95" s="11">
        <f t="shared" si="124"/>
        <v>1.5923267285145426E-2</v>
      </c>
      <c r="AR95" s="1">
        <f t="shared" si="133"/>
        <v>93047.484296507682</v>
      </c>
      <c r="AS95" s="1">
        <f t="shared" si="128"/>
        <v>27037.001234897256</v>
      </c>
      <c r="AT95" s="1">
        <f t="shared" si="129"/>
        <v>10649.414457123432</v>
      </c>
      <c r="AU95" s="1">
        <f t="shared" si="82"/>
        <v>18609.496859301536</v>
      </c>
      <c r="AV95" s="1">
        <f t="shared" si="83"/>
        <v>5407.4002469794514</v>
      </c>
      <c r="AW95" s="1">
        <f t="shared" si="84"/>
        <v>2129.8828914246865</v>
      </c>
      <c r="AX95" s="1">
        <f t="shared" si="153"/>
        <v>64550.903406404788</v>
      </c>
      <c r="AY95" s="1">
        <f t="shared" si="140"/>
        <v>7450.3496009693981</v>
      </c>
      <c r="AZ95" s="1">
        <f t="shared" si="141"/>
        <v>2034.0913594008314</v>
      </c>
      <c r="BA95" s="1">
        <f t="shared" si="154"/>
        <v>12771.568700875407</v>
      </c>
      <c r="BB95" s="1">
        <f t="shared" si="155"/>
        <v>25884.674401570261</v>
      </c>
      <c r="BC95" s="1">
        <f t="shared" si="156"/>
        <v>31906.200047818493</v>
      </c>
      <c r="BD95" s="1">
        <f t="shared" si="157"/>
        <v>25829.022428534077</v>
      </c>
      <c r="BE95" s="2">
        <f t="shared" si="164"/>
        <v>2.6562624979233451E-2</v>
      </c>
      <c r="BF95" s="2">
        <f t="shared" si="165"/>
        <v>3.9296297366806017E-2</v>
      </c>
      <c r="BG95" s="2">
        <f t="shared" si="166"/>
        <v>2.6781393583393952E-2</v>
      </c>
      <c r="BH95" s="2">
        <f t="shared" si="142"/>
        <v>3.2520252892173321E-2</v>
      </c>
      <c r="BI95" s="2">
        <f t="shared" si="158"/>
        <v>7.0557304578739693E-5</v>
      </c>
      <c r="BJ95" s="2">
        <f t="shared" si="143"/>
        <v>1.5441989867404456E-4</v>
      </c>
      <c r="BK95" s="2">
        <f t="shared" si="144"/>
        <v>7.1724304226865481E-5</v>
      </c>
      <c r="BL95" s="2">
        <f t="shared" si="145"/>
        <v>6.5651796897941912</v>
      </c>
      <c r="BM95" s="2">
        <f t="shared" si="146"/>
        <v>4.1750509911428519</v>
      </c>
      <c r="BN95" s="2">
        <f t="shared" si="147"/>
        <v>0.7638218423607005</v>
      </c>
      <c r="BO95" s="2">
        <f t="shared" si="159"/>
        <v>30.129848356082437</v>
      </c>
      <c r="BP95" s="2">
        <f t="shared" si="160"/>
        <v>7.6507049721719511</v>
      </c>
      <c r="BQ95" s="2">
        <f t="shared" si="161"/>
        <v>3.6189128445681042</v>
      </c>
      <c r="BR95" s="11">
        <f t="shared" si="162"/>
        <v>4.8068305752313661E-2</v>
      </c>
      <c r="BS95" s="17">
        <f t="shared" si="135"/>
        <v>0.18121453672770482</v>
      </c>
      <c r="BT95" s="17">
        <f t="shared" si="136"/>
        <v>0.3660448997426386</v>
      </c>
      <c r="BU95" s="12">
        <f>(BU$3*temperature!$I205+BU$4*temperature!$I205^2+BU$5*temperature!$I205^6)*(K95/K$56)^$BW$1</f>
        <v>2.9552121902987221</v>
      </c>
      <c r="BV95" s="12">
        <f>(BV$3*temperature!$I205+BV$4*temperature!$I205^2+BV$5*temperature!$I205^6)*(L95/L$56)^$BW$1</f>
        <v>1.2345445060773323</v>
      </c>
      <c r="BW95" s="12">
        <f>(BW$3*temperature!$I205+BW$4*temperature!$I205^2+BW$5*temperature!$I205^6)*(M95/M$56)^$BW$1</f>
        <v>0.16749862400896637</v>
      </c>
      <c r="BX95" s="12">
        <f>(BX$3*temperature!$M205+BX$4*temperature!$M205^2+BX$5*temperature!$M205^6)*(K95/K$56)^$BW$1</f>
        <v>2.9552112268743742</v>
      </c>
      <c r="BY95" s="12">
        <f>(BY$3*temperature!$M205+BY$4*temperature!$M205^2+BY$5*temperature!$M205^6)*(L95/L$56)^$BW$1</f>
        <v>1.2345428977272712</v>
      </c>
      <c r="BZ95" s="12">
        <f>(BZ$3*temperature!$M205+BZ$4*temperature!$M205^2+BZ$5*temperature!$M205^6)*(M95/M$56)^$BW$1</f>
        <v>0.16749655576642961</v>
      </c>
      <c r="CA95" s="19">
        <f t="shared" si="148"/>
        <v>-9.634243478551241E-7</v>
      </c>
      <c r="CB95" s="19">
        <f t="shared" si="149"/>
        <v>-1.6083500611330237E-6</v>
      </c>
      <c r="CC95" s="19">
        <f t="shared" si="150"/>
        <v>-2.0682425367624102E-6</v>
      </c>
      <c r="CD95" s="19">
        <f t="shared" si="151"/>
        <v>-1.5515474643875871E-3</v>
      </c>
      <c r="CE95" s="19">
        <f t="shared" si="152"/>
        <v>-2.8116295497004169E-4</v>
      </c>
      <c r="CF95" s="19"/>
      <c r="CG95" s="19"/>
      <c r="CH95" s="19"/>
    </row>
    <row r="96" spans="1:86" x14ac:dyDescent="0.25">
      <c r="A96" s="2">
        <f t="shared" si="85"/>
        <v>2050</v>
      </c>
      <c r="B96" s="5">
        <f t="shared" si="86"/>
        <v>1153.7760306583957</v>
      </c>
      <c r="C96" s="5">
        <f t="shared" si="87"/>
        <v>2906.1853417529674</v>
      </c>
      <c r="D96" s="5">
        <f t="shared" si="88"/>
        <v>4197.2649687417243</v>
      </c>
      <c r="E96" s="15">
        <f t="shared" si="89"/>
        <v>5.2792494534093935E-4</v>
      </c>
      <c r="F96" s="15">
        <f t="shared" si="90"/>
        <v>1.0400475425826109E-3</v>
      </c>
      <c r="G96" s="15">
        <f t="shared" si="91"/>
        <v>2.123220061467358E-3</v>
      </c>
      <c r="H96" s="5">
        <f t="shared" si="92"/>
        <v>94725.690640311717</v>
      </c>
      <c r="I96" s="5">
        <f t="shared" si="93"/>
        <v>27662.569111939647</v>
      </c>
      <c r="J96" s="5">
        <f t="shared" si="94"/>
        <v>10887.158741972506</v>
      </c>
      <c r="K96" s="5">
        <f t="shared" si="95"/>
        <v>82100.588089229976</v>
      </c>
      <c r="L96" s="5">
        <f t="shared" si="96"/>
        <v>9518.5151182594564</v>
      </c>
      <c r="M96" s="5">
        <f t="shared" si="97"/>
        <v>2593.8697754495852</v>
      </c>
      <c r="N96" s="15">
        <f t="shared" si="98"/>
        <v>1.7498857573960969E-2</v>
      </c>
      <c r="O96" s="15">
        <f t="shared" si="99"/>
        <v>2.2074466628622114E-2</v>
      </c>
      <c r="P96" s="15">
        <f t="shared" si="100"/>
        <v>2.0158613215345067E-2</v>
      </c>
      <c r="Q96" s="5">
        <f t="shared" si="101"/>
        <v>8653.130328814872</v>
      </c>
      <c r="R96" s="5">
        <f t="shared" si="102"/>
        <v>10154.834785851812</v>
      </c>
      <c r="S96" s="5">
        <f t="shared" si="103"/>
        <v>4836.4106710914057</v>
      </c>
      <c r="T96" s="5">
        <f t="shared" si="104"/>
        <v>91.349350638911275</v>
      </c>
      <c r="U96" s="5">
        <f t="shared" si="105"/>
        <v>367.09658979103313</v>
      </c>
      <c r="V96" s="5">
        <f t="shared" si="106"/>
        <v>444.23074795868712</v>
      </c>
      <c r="W96" s="15">
        <f t="shared" si="107"/>
        <v>-1.0734613539272964E-2</v>
      </c>
      <c r="X96" s="15">
        <f t="shared" si="108"/>
        <v>-1.217998157191269E-2</v>
      </c>
      <c r="Y96" s="15">
        <f t="shared" si="109"/>
        <v>-9.7425357312937999E-3</v>
      </c>
      <c r="Z96" s="5">
        <f t="shared" si="130"/>
        <v>16459.73797314466</v>
      </c>
      <c r="AA96" s="5">
        <f t="shared" si="131"/>
        <v>28087.246774321691</v>
      </c>
      <c r="AB96" s="5">
        <f t="shared" si="132"/>
        <v>16118.615001812052</v>
      </c>
      <c r="AC96" s="16">
        <f t="shared" si="113"/>
        <v>1.9679661039757215</v>
      </c>
      <c r="AD96" s="16">
        <f t="shared" si="114"/>
        <v>2.9097699704351037</v>
      </c>
      <c r="AE96" s="16">
        <f t="shared" si="115"/>
        <v>3.4668184457225197</v>
      </c>
      <c r="AF96" s="15">
        <f t="shared" si="116"/>
        <v>-4.0504037456468023E-3</v>
      </c>
      <c r="AG96" s="15">
        <f t="shared" si="117"/>
        <v>2.9673830763510267E-4</v>
      </c>
      <c r="AH96" s="15">
        <f t="shared" si="118"/>
        <v>9.7937136394747881E-3</v>
      </c>
      <c r="AI96" s="1">
        <f t="shared" si="76"/>
        <v>157859.69699525234</v>
      </c>
      <c r="AJ96" s="1">
        <f t="shared" si="77"/>
        <v>44047.588756937053</v>
      </c>
      <c r="AK96" s="1">
        <f t="shared" si="78"/>
        <v>17383.50884123303</v>
      </c>
      <c r="AL96" s="14">
        <f t="shared" si="119"/>
        <v>29.819320550207852</v>
      </c>
      <c r="AM96" s="14">
        <f t="shared" si="120"/>
        <v>5.4599285007533664</v>
      </c>
      <c r="AN96" s="14">
        <f t="shared" si="121"/>
        <v>1.9490286681420892</v>
      </c>
      <c r="AO96" s="11">
        <f t="shared" si="122"/>
        <v>1.3794947548462872E-2</v>
      </c>
      <c r="AP96" s="11">
        <f t="shared" si="123"/>
        <v>1.7377995541471934E-2</v>
      </c>
      <c r="AQ96" s="11">
        <f t="shared" si="124"/>
        <v>1.5764034612293972E-2</v>
      </c>
      <c r="AR96" s="1">
        <f t="shared" si="133"/>
        <v>94725.690640311717</v>
      </c>
      <c r="AS96" s="1">
        <f t="shared" si="128"/>
        <v>27662.569111939647</v>
      </c>
      <c r="AT96" s="1">
        <f t="shared" si="129"/>
        <v>10887.158741972506</v>
      </c>
      <c r="AU96" s="1">
        <f t="shared" si="82"/>
        <v>18945.138128062343</v>
      </c>
      <c r="AV96" s="1">
        <f t="shared" si="83"/>
        <v>5532.5138223879294</v>
      </c>
      <c r="AW96" s="1">
        <f t="shared" si="84"/>
        <v>2177.431748394501</v>
      </c>
      <c r="AX96" s="1">
        <f t="shared" si="153"/>
        <v>65680.470471383975</v>
      </c>
      <c r="AY96" s="1">
        <f t="shared" si="140"/>
        <v>7614.812094607566</v>
      </c>
      <c r="AZ96" s="1">
        <f t="shared" si="141"/>
        <v>2075.0958203596679</v>
      </c>
      <c r="BA96" s="1">
        <f t="shared" si="154"/>
        <v>12798.326278224353</v>
      </c>
      <c r="BB96" s="1">
        <f t="shared" si="155"/>
        <v>25975.050369497956</v>
      </c>
      <c r="BC96" s="1">
        <f t="shared" si="156"/>
        <v>32057.713442875935</v>
      </c>
      <c r="BD96" s="1">
        <f t="shared" si="157"/>
        <v>25172.193466868772</v>
      </c>
      <c r="BE96" s="2">
        <f t="shared" si="164"/>
        <v>2.6562624979233451E-2</v>
      </c>
      <c r="BF96" s="2">
        <f t="shared" si="165"/>
        <v>3.9296297366806017E-2</v>
      </c>
      <c r="BG96" s="2">
        <f t="shared" si="166"/>
        <v>2.6781393583393952E-2</v>
      </c>
      <c r="BH96" s="2">
        <f t="shared" si="142"/>
        <v>3.2516246918038387E-2</v>
      </c>
      <c r="BI96" s="2">
        <f t="shared" si="158"/>
        <v>7.0557304578739693E-5</v>
      </c>
      <c r="BJ96" s="2">
        <f t="shared" si="143"/>
        <v>1.5441989867404456E-4</v>
      </c>
      <c r="BK96" s="2">
        <f t="shared" si="144"/>
        <v>7.1724304226865481E-5</v>
      </c>
      <c r="BL96" s="2">
        <f t="shared" si="145"/>
        <v>6.6835894059399452</v>
      </c>
      <c r="BM96" s="2">
        <f t="shared" si="146"/>
        <v>4.2716511193294755</v>
      </c>
      <c r="BN96" s="2">
        <f t="shared" si="147"/>
        <v>0.78087388577541406</v>
      </c>
      <c r="BO96" s="2">
        <f t="shared" si="159"/>
        <v>30.573548624927078</v>
      </c>
      <c r="BP96" s="2">
        <f t="shared" si="160"/>
        <v>7.7404278923230656</v>
      </c>
      <c r="BQ96" s="2">
        <f t="shared" si="161"/>
        <v>3.6178453699759592</v>
      </c>
      <c r="BR96" s="11">
        <f t="shared" si="162"/>
        <v>4.7894539867468583E-2</v>
      </c>
      <c r="BS96" s="17">
        <f t="shared" si="135"/>
        <v>0.17290336491725819</v>
      </c>
      <c r="BT96" s="17">
        <f t="shared" si="136"/>
        <v>0.35538339780838696</v>
      </c>
      <c r="BU96" s="12">
        <f>(BU$3*temperature!$I206+BU$4*temperature!$I206^2+BU$5*temperature!$I206^6)*(K96/K$56)^$BW$1</f>
        <v>2.926108445303965</v>
      </c>
      <c r="BV96" s="12">
        <f>(BV$3*temperature!$I206+BV$4*temperature!$I206^2+BV$5*temperature!$I206^6)*(L96/L$56)^$BW$1</f>
        <v>1.2017383276784761</v>
      </c>
      <c r="BW96" s="12">
        <f>(BW$3*temperature!$I206+BW$4*temperature!$I206^2+BW$5*temperature!$I206^6)*(M96/M$56)^$BW$1</f>
        <v>0.13353494037586339</v>
      </c>
      <c r="BX96" s="12">
        <f>(BX$3*temperature!$M206+BX$4*temperature!$M206^2+BX$5*temperature!$M206^6)*(K96/K$56)^$BW$1</f>
        <v>2.9261073363114694</v>
      </c>
      <c r="BY96" s="12">
        <f>(BY$3*temperature!$M206+BY$4*temperature!$M206^2+BY$5*temperature!$M206^6)*(L96/L$56)^$BW$1</f>
        <v>1.201736620596261</v>
      </c>
      <c r="BZ96" s="12">
        <f>(BZ$3*temperature!$M206+BZ$4*temperature!$M206^2+BZ$5*temperature!$M206^6)*(M96/M$56)^$BW$1</f>
        <v>0.1335327987594</v>
      </c>
      <c r="CA96" s="19">
        <f t="shared" si="148"/>
        <v>-1.108992495613137E-6</v>
      </c>
      <c r="CB96" s="19">
        <f t="shared" si="149"/>
        <v>-1.7070822151410425E-6</v>
      </c>
      <c r="CC96" s="19">
        <f t="shared" si="150"/>
        <v>-2.1416164633913937E-6</v>
      </c>
      <c r="CD96" s="19">
        <f t="shared" si="151"/>
        <v>-1.7558847821934323E-3</v>
      </c>
      <c r="CE96" s="19">
        <f t="shared" si="152"/>
        <v>-3.0359838724825145E-4</v>
      </c>
      <c r="CF96" s="19"/>
      <c r="CG96" s="19"/>
      <c r="CH96" s="19"/>
    </row>
    <row r="97" spans="1:86" x14ac:dyDescent="0.25">
      <c r="A97" s="2">
        <f t="shared" si="85"/>
        <v>2051</v>
      </c>
      <c r="B97" s="5">
        <f t="shared" si="86"/>
        <v>1154.3546824489206</v>
      </c>
      <c r="C97" s="5">
        <f t="shared" si="87"/>
        <v>2909.0567841297984</v>
      </c>
      <c r="D97" s="5">
        <f t="shared" si="88"/>
        <v>4205.7311000674044</v>
      </c>
      <c r="E97" s="15">
        <f t="shared" si="89"/>
        <v>5.0152869807389231E-4</v>
      </c>
      <c r="F97" s="15">
        <f t="shared" si="90"/>
        <v>9.8804516545348024E-4</v>
      </c>
      <c r="G97" s="15">
        <f t="shared" si="91"/>
        <v>2.01705905839399E-3</v>
      </c>
      <c r="H97" s="5">
        <f t="shared" si="92"/>
        <v>96412.049351622118</v>
      </c>
      <c r="I97" s="5">
        <f t="shared" si="93"/>
        <v>28294.293804605386</v>
      </c>
      <c r="J97" s="5">
        <f t="shared" si="94"/>
        <v>11126.522643514087</v>
      </c>
      <c r="K97" s="5">
        <f t="shared" si="95"/>
        <v>83520.299971484957</v>
      </c>
      <c r="L97" s="5">
        <f t="shared" si="96"/>
        <v>9726.2775889983895</v>
      </c>
      <c r="M97" s="5">
        <f t="shared" si="97"/>
        <v>2645.562062523627</v>
      </c>
      <c r="N97" s="15">
        <f t="shared" si="98"/>
        <v>1.7292347293687893E-2</v>
      </c>
      <c r="O97" s="15">
        <f t="shared" si="99"/>
        <v>2.1827193439067027E-2</v>
      </c>
      <c r="P97" s="15">
        <f t="shared" si="100"/>
        <v>1.9928636188022208E-2</v>
      </c>
      <c r="Q97" s="5">
        <f t="shared" si="101"/>
        <v>8712.6364487404298</v>
      </c>
      <c r="R97" s="5">
        <f t="shared" si="102"/>
        <v>10260.228479451409</v>
      </c>
      <c r="S97" s="5">
        <f t="shared" si="103"/>
        <v>4894.5886211809348</v>
      </c>
      <c r="T97" s="5">
        <f t="shared" si="104"/>
        <v>90.368750662739032</v>
      </c>
      <c r="U97" s="5">
        <f t="shared" si="105"/>
        <v>362.62536009226636</v>
      </c>
      <c r="V97" s="5">
        <f t="shared" si="106"/>
        <v>439.90281402376024</v>
      </c>
      <c r="W97" s="15">
        <f t="shared" si="107"/>
        <v>-1.0734613539272964E-2</v>
      </c>
      <c r="X97" s="15">
        <f t="shared" si="108"/>
        <v>-1.217998157191269E-2</v>
      </c>
      <c r="Y97" s="15">
        <f t="shared" si="109"/>
        <v>-9.7425357312937999E-3</v>
      </c>
      <c r="Z97" s="5">
        <f t="shared" si="130"/>
        <v>16509.588004006986</v>
      </c>
      <c r="AA97" s="5">
        <f t="shared" si="131"/>
        <v>28395.520690774491</v>
      </c>
      <c r="AB97" s="5">
        <f t="shared" si="132"/>
        <v>16477.728220554065</v>
      </c>
      <c r="AC97" s="16">
        <f t="shared" si="113"/>
        <v>1.9599950466968723</v>
      </c>
      <c r="AD97" s="16">
        <f t="shared" si="114"/>
        <v>2.9106334106517382</v>
      </c>
      <c r="AE97" s="16">
        <f t="shared" si="115"/>
        <v>3.500771472819975</v>
      </c>
      <c r="AF97" s="15">
        <f t="shared" si="116"/>
        <v>-4.0504037456468023E-3</v>
      </c>
      <c r="AG97" s="15">
        <f t="shared" si="117"/>
        <v>2.9673830763510267E-4</v>
      </c>
      <c r="AH97" s="15">
        <f t="shared" si="118"/>
        <v>9.7937136394747881E-3</v>
      </c>
      <c r="AI97" s="1">
        <f t="shared" si="76"/>
        <v>161018.86542378945</v>
      </c>
      <c r="AJ97" s="1">
        <f t="shared" si="77"/>
        <v>45175.343703631283</v>
      </c>
      <c r="AK97" s="1">
        <f t="shared" si="78"/>
        <v>17822.589705504226</v>
      </c>
      <c r="AL97" s="14">
        <f t="shared" si="119"/>
        <v>30.22656295349956</v>
      </c>
      <c r="AM97" s="14">
        <f t="shared" si="120"/>
        <v>5.5538622877647859</v>
      </c>
      <c r="AN97" s="14">
        <f t="shared" si="121"/>
        <v>1.979445977973185</v>
      </c>
      <c r="AO97" s="11">
        <f t="shared" si="122"/>
        <v>1.3656998072978243E-2</v>
      </c>
      <c r="AP97" s="11">
        <f t="shared" si="123"/>
        <v>1.7204215586057215E-2</v>
      </c>
      <c r="AQ97" s="11">
        <f t="shared" si="124"/>
        <v>1.5606394266171032E-2</v>
      </c>
      <c r="AR97" s="1">
        <f t="shared" si="133"/>
        <v>96412.049351622118</v>
      </c>
      <c r="AS97" s="1">
        <f t="shared" si="128"/>
        <v>28294.293804605386</v>
      </c>
      <c r="AT97" s="1">
        <f t="shared" si="129"/>
        <v>11126.522643514087</v>
      </c>
      <c r="AU97" s="1">
        <f t="shared" si="82"/>
        <v>19282.409870324424</v>
      </c>
      <c r="AV97" s="1">
        <f t="shared" si="83"/>
        <v>5658.8587609210772</v>
      </c>
      <c r="AW97" s="1">
        <f t="shared" si="84"/>
        <v>2225.3045287028176</v>
      </c>
      <c r="AX97" s="1">
        <f t="shared" si="153"/>
        <v>66816.239977187972</v>
      </c>
      <c r="AY97" s="1">
        <f t="shared" si="140"/>
        <v>7781.0220711987122</v>
      </c>
      <c r="AZ97" s="1">
        <f t="shared" si="141"/>
        <v>2116.4496500189016</v>
      </c>
      <c r="BA97" s="1">
        <f t="shared" si="154"/>
        <v>12824.535881808033</v>
      </c>
      <c r="BB97" s="1">
        <f t="shared" si="155"/>
        <v>26063.528383468187</v>
      </c>
      <c r="BC97" s="1">
        <f t="shared" si="156"/>
        <v>32205.366007391622</v>
      </c>
      <c r="BD97" s="1">
        <f t="shared" si="157"/>
        <v>24529.538652577026</v>
      </c>
      <c r="BE97" s="2">
        <f t="shared" si="164"/>
        <v>2.6562624979233451E-2</v>
      </c>
      <c r="BF97" s="2">
        <f t="shared" si="165"/>
        <v>3.9296297366806017E-2</v>
      </c>
      <c r="BG97" s="2">
        <f t="shared" si="166"/>
        <v>2.6781393583393952E-2</v>
      </c>
      <c r="BH97" s="2">
        <f t="shared" si="142"/>
        <v>3.2511911224460274E-2</v>
      </c>
      <c r="BI97" s="2">
        <f t="shared" si="158"/>
        <v>7.0557304578739693E-5</v>
      </c>
      <c r="BJ97" s="2">
        <f t="shared" si="143"/>
        <v>1.5441989867404456E-4</v>
      </c>
      <c r="BK97" s="2">
        <f t="shared" si="144"/>
        <v>7.1724304226865481E-5</v>
      </c>
      <c r="BL97" s="2">
        <f t="shared" si="145"/>
        <v>6.8025743311628846</v>
      </c>
      <c r="BM97" s="2">
        <f t="shared" si="146"/>
        <v>4.3692019823608108</v>
      </c>
      <c r="BN97" s="2">
        <f t="shared" si="147"/>
        <v>0.79804209507051194</v>
      </c>
      <c r="BO97" s="2">
        <f t="shared" si="159"/>
        <v>31.023876668332665</v>
      </c>
      <c r="BP97" s="2">
        <f t="shared" si="160"/>
        <v>7.8312420838318095</v>
      </c>
      <c r="BQ97" s="2">
        <f t="shared" si="161"/>
        <v>3.6168066148681262</v>
      </c>
      <c r="BR97" s="11">
        <f t="shared" si="162"/>
        <v>4.7720490011859046E-2</v>
      </c>
      <c r="BS97" s="17">
        <f t="shared" si="135"/>
        <v>0.16500073083606864</v>
      </c>
      <c r="BT97" s="17">
        <f t="shared" si="136"/>
        <v>0.34503242505668635</v>
      </c>
      <c r="BU97" s="12">
        <f>(BU$3*temperature!$I207+BU$4*temperature!$I207^2+BU$5*temperature!$I207^6)*(K97/K$56)^$BW$1</f>
        <v>2.894888833341752</v>
      </c>
      <c r="BV97" s="12">
        <f>(BV$3*temperature!$I207+BV$4*temperature!$I207^2+BV$5*temperature!$I207^6)*(L97/L$56)^$BW$1</f>
        <v>1.1674891956411622</v>
      </c>
      <c r="BW97" s="12">
        <f>(BW$3*temperature!$I207+BW$4*temperature!$I207^2+BW$5*temperature!$I207^6)*(M97/M$56)^$BW$1</f>
        <v>9.8419208300164124E-2</v>
      </c>
      <c r="BX97" s="12">
        <f>(BX$3*temperature!$M207+BX$4*temperature!$M207^2+BX$5*temperature!$M207^6)*(K97/K$56)^$BW$1</f>
        <v>2.894887578986661</v>
      </c>
      <c r="BY97" s="12">
        <f>(BY$3*temperature!$M207+BY$4*temperature!$M207^2+BY$5*temperature!$M207^6)*(L97/L$56)^$BW$1</f>
        <v>1.1674873907494512</v>
      </c>
      <c r="BZ97" s="12">
        <f>(BZ$3*temperature!$M207+BZ$4*temperature!$M207^2+BZ$5*temperature!$M207^6)*(M97/M$56)^$BW$1</f>
        <v>9.8416994460551077E-2</v>
      </c>
      <c r="CA97" s="19">
        <f t="shared" si="148"/>
        <v>-1.254355090907211E-6</v>
      </c>
      <c r="CB97" s="19">
        <f t="shared" si="149"/>
        <v>-1.8048917109769747E-6</v>
      </c>
      <c r="CC97" s="19">
        <f t="shared" si="150"/>
        <v>-2.2138396130466642E-6</v>
      </c>
      <c r="CD97" s="19">
        <f t="shared" si="151"/>
        <v>-1.9663541786855607E-3</v>
      </c>
      <c r="CE97" s="19">
        <f t="shared" si="152"/>
        <v>-3.2444987656567501E-4</v>
      </c>
      <c r="CF97" s="19"/>
      <c r="CG97" s="19"/>
      <c r="CH97" s="19"/>
    </row>
    <row r="98" spans="1:86" x14ac:dyDescent="0.25">
      <c r="A98" s="2">
        <f t="shared" si="85"/>
        <v>2052</v>
      </c>
      <c r="B98" s="5">
        <f t="shared" si="86"/>
        <v>1154.9046773498744</v>
      </c>
      <c r="C98" s="5">
        <f t="shared" si="87"/>
        <v>2911.7873496468078</v>
      </c>
      <c r="D98" s="5">
        <f t="shared" si="88"/>
        <v>4213.7901476793368</v>
      </c>
      <c r="E98" s="15">
        <f t="shared" si="89"/>
        <v>4.764522631701977E-4</v>
      </c>
      <c r="F98" s="15">
        <f t="shared" si="90"/>
        <v>9.3864290718080623E-4</v>
      </c>
      <c r="G98" s="15">
        <f t="shared" si="91"/>
        <v>1.9162061054742905E-3</v>
      </c>
      <c r="H98" s="5">
        <f t="shared" si="92"/>
        <v>98106.213335709603</v>
      </c>
      <c r="I98" s="5">
        <f t="shared" si="93"/>
        <v>28932.080278839574</v>
      </c>
      <c r="J98" s="5">
        <f t="shared" si="94"/>
        <v>11367.4673867275</v>
      </c>
      <c r="K98" s="5">
        <f t="shared" si="95"/>
        <v>84947.455196762239</v>
      </c>
      <c r="L98" s="5">
        <f t="shared" si="96"/>
        <v>9936.1927244958188</v>
      </c>
      <c r="M98" s="5">
        <f t="shared" si="97"/>
        <v>2697.6823686836688</v>
      </c>
      <c r="N98" s="15">
        <f t="shared" si="98"/>
        <v>1.7087525137775339E-2</v>
      </c>
      <c r="O98" s="15">
        <f t="shared" si="99"/>
        <v>2.1582268609613653E-2</v>
      </c>
      <c r="P98" s="15">
        <f t="shared" si="100"/>
        <v>1.9701033250500988E-2</v>
      </c>
      <c r="Q98" s="5">
        <f t="shared" si="101"/>
        <v>8770.5656824353955</v>
      </c>
      <c r="R98" s="5">
        <f t="shared" si="102"/>
        <v>10363.719679233678</v>
      </c>
      <c r="S98" s="5">
        <f t="shared" si="103"/>
        <v>4951.8625537296994</v>
      </c>
      <c r="T98" s="5">
        <f t="shared" si="104"/>
        <v>89.398677048347608</v>
      </c>
      <c r="U98" s="5">
        <f t="shared" si="105"/>
        <v>358.20858988883435</v>
      </c>
      <c r="V98" s="5">
        <f t="shared" si="106"/>
        <v>435.61704513983705</v>
      </c>
      <c r="W98" s="15">
        <f t="shared" si="107"/>
        <v>-1.0734613539272964E-2</v>
      </c>
      <c r="X98" s="15">
        <f t="shared" si="108"/>
        <v>-1.217998157191269E-2</v>
      </c>
      <c r="Y98" s="15">
        <f t="shared" si="109"/>
        <v>-9.7425357312937999E-3</v>
      </c>
      <c r="Z98" s="5">
        <f t="shared" si="130"/>
        <v>16555.791305956624</v>
      </c>
      <c r="AA98" s="5">
        <f t="shared" si="131"/>
        <v>28698.741959757546</v>
      </c>
      <c r="AB98" s="5">
        <f t="shared" si="132"/>
        <v>16839.260818496572</v>
      </c>
      <c r="AC98" s="16">
        <f t="shared" si="113"/>
        <v>1.9520562754182822</v>
      </c>
      <c r="AD98" s="16">
        <f t="shared" si="114"/>
        <v>2.9114971070841613</v>
      </c>
      <c r="AE98" s="16">
        <f t="shared" si="115"/>
        <v>3.5350570261420162</v>
      </c>
      <c r="AF98" s="15">
        <f t="shared" si="116"/>
        <v>-4.0504037456468023E-3</v>
      </c>
      <c r="AG98" s="15">
        <f t="shared" si="117"/>
        <v>2.9673830763510267E-4</v>
      </c>
      <c r="AH98" s="15">
        <f t="shared" si="118"/>
        <v>9.7937136394747881E-3</v>
      </c>
      <c r="AI98" s="1">
        <f t="shared" si="76"/>
        <v>164199.38875173492</v>
      </c>
      <c r="AJ98" s="1">
        <f t="shared" si="77"/>
        <v>46316.668094189226</v>
      </c>
      <c r="AK98" s="1">
        <f t="shared" si="78"/>
        <v>18265.635263656623</v>
      </c>
      <c r="AL98" s="14">
        <f t="shared" si="119"/>
        <v>30.635239024388174</v>
      </c>
      <c r="AM98" s="14">
        <f t="shared" si="120"/>
        <v>5.6484566334574238</v>
      </c>
      <c r="AN98" s="14">
        <f t="shared" si="121"/>
        <v>2.0100290721904126</v>
      </c>
      <c r="AO98" s="11">
        <f t="shared" si="122"/>
        <v>1.352042809224846E-2</v>
      </c>
      <c r="AP98" s="11">
        <f t="shared" si="123"/>
        <v>1.7032173430196643E-2</v>
      </c>
      <c r="AQ98" s="11">
        <f t="shared" si="124"/>
        <v>1.5450330323509322E-2</v>
      </c>
      <c r="AR98" s="1">
        <f t="shared" si="133"/>
        <v>98106.213335709603</v>
      </c>
      <c r="AS98" s="1">
        <f t="shared" si="128"/>
        <v>28932.080278839574</v>
      </c>
      <c r="AT98" s="1">
        <f t="shared" si="129"/>
        <v>11367.4673867275</v>
      </c>
      <c r="AU98" s="1">
        <f t="shared" si="82"/>
        <v>19621.24266714192</v>
      </c>
      <c r="AV98" s="1">
        <f t="shared" si="83"/>
        <v>5786.4160557679152</v>
      </c>
      <c r="AW98" s="1">
        <f t="shared" si="84"/>
        <v>2273.4934773455002</v>
      </c>
      <c r="AX98" s="1">
        <f t="shared" si="153"/>
        <v>67957.964157409791</v>
      </c>
      <c r="AY98" s="1">
        <f t="shared" si="140"/>
        <v>7948.9541795966552</v>
      </c>
      <c r="AZ98" s="1">
        <f t="shared" si="141"/>
        <v>2158.1458949469352</v>
      </c>
      <c r="BA98" s="1">
        <f t="shared" si="154"/>
        <v>12850.213913524391</v>
      </c>
      <c r="BB98" s="1">
        <f t="shared" si="155"/>
        <v>26150.167161274523</v>
      </c>
      <c r="BC98" s="1">
        <f t="shared" si="156"/>
        <v>32349.286979610126</v>
      </c>
      <c r="BD98" s="1">
        <f t="shared" si="157"/>
        <v>23900.921355147897</v>
      </c>
      <c r="BE98" s="2">
        <f t="shared" si="164"/>
        <v>2.6562624979233451E-2</v>
      </c>
      <c r="BF98" s="2">
        <f t="shared" si="165"/>
        <v>3.9296297366806017E-2</v>
      </c>
      <c r="BG98" s="2">
        <f t="shared" si="166"/>
        <v>2.6781393583393952E-2</v>
      </c>
      <c r="BH98" s="2">
        <f t="shared" si="142"/>
        <v>3.2507249318580324E-2</v>
      </c>
      <c r="BI98" s="2">
        <f t="shared" si="158"/>
        <v>7.0557304578739693E-5</v>
      </c>
      <c r="BJ98" s="2">
        <f t="shared" si="143"/>
        <v>1.5441989867404456E-4</v>
      </c>
      <c r="BK98" s="2">
        <f t="shared" si="144"/>
        <v>7.1724304226865481E-5</v>
      </c>
      <c r="BL98" s="2">
        <f t="shared" si="145"/>
        <v>6.9221099753944761</v>
      </c>
      <c r="BM98" s="2">
        <f t="shared" si="146"/>
        <v>4.46768890508773</v>
      </c>
      <c r="BN98" s="2">
        <f t="shared" si="147"/>
        <v>0.81532368913461473</v>
      </c>
      <c r="BO98" s="2">
        <f t="shared" si="159"/>
        <v>31.480930205148521</v>
      </c>
      <c r="BP98" s="2">
        <f t="shared" si="160"/>
        <v>7.9231600581783042</v>
      </c>
      <c r="BQ98" s="2">
        <f t="shared" si="161"/>
        <v>3.6157955080301956</v>
      </c>
      <c r="BR98" s="11">
        <f t="shared" si="162"/>
        <v>4.7546247448218421E-2</v>
      </c>
      <c r="BS98" s="17">
        <f t="shared" si="135"/>
        <v>0.15748544808377377</v>
      </c>
      <c r="BT98" s="17">
        <f t="shared" si="136"/>
        <v>0.33498293694823916</v>
      </c>
      <c r="BU98" s="12">
        <f>(BU$3*temperature!$I208+BU$4*temperature!$I208^2+BU$5*temperature!$I208^6)*(K98/K$56)^$BW$1</f>
        <v>2.8615306182707445</v>
      </c>
      <c r="BV98" s="12">
        <f>(BV$3*temperature!$I208+BV$4*temperature!$I208^2+BV$5*temperature!$I208^6)*(L98/L$56)^$BW$1</f>
        <v>1.1317875878088435</v>
      </c>
      <c r="BW98" s="12">
        <f>(BW$3*temperature!$I208+BW$4*temperature!$I208^2+BW$5*temperature!$I208^6)*(M98/M$56)^$BW$1</f>
        <v>6.2145382509856073E-2</v>
      </c>
      <c r="BX98" s="12">
        <f>(BX$3*temperature!$M208+BX$4*temperature!$M208^2+BX$5*temperature!$M208^6)*(K98/K$56)^$BW$1</f>
        <v>2.8615292190088102</v>
      </c>
      <c r="BY98" s="12">
        <f>(BY$3*temperature!$M208+BY$4*temperature!$M208^2+BY$5*temperature!$M208^6)*(L98/L$56)^$BW$1</f>
        <v>1.1317856861568687</v>
      </c>
      <c r="BZ98" s="12">
        <f>(BZ$3*temperature!$M208+BZ$4*temperature!$M208^2+BZ$5*temperature!$M208^6)*(M98/M$56)^$BW$1</f>
        <v>6.2143097655379925E-2</v>
      </c>
      <c r="CA98" s="19">
        <f t="shared" si="148"/>
        <v>-1.3992619343206059E-6</v>
      </c>
      <c r="CB98" s="19">
        <f t="shared" si="149"/>
        <v>-1.9016519747783178E-6</v>
      </c>
      <c r="CC98" s="19">
        <f t="shared" si="150"/>
        <v>-2.2848544761477907E-6</v>
      </c>
      <c r="CD98" s="19">
        <f t="shared" si="151"/>
        <v>-2.1826804617872354E-3</v>
      </c>
      <c r="CE98" s="19">
        <f t="shared" si="152"/>
        <v>-3.4374041054826101E-4</v>
      </c>
      <c r="CF98" s="19"/>
      <c r="CG98" s="19"/>
      <c r="CH98" s="19"/>
    </row>
    <row r="99" spans="1:86" x14ac:dyDescent="0.25">
      <c r="A99" s="2">
        <f t="shared" si="85"/>
        <v>2053</v>
      </c>
      <c r="B99" s="5">
        <f t="shared" si="86"/>
        <v>1155.42742144978</v>
      </c>
      <c r="C99" s="5">
        <f t="shared" si="87"/>
        <v>2914.3838217626244</v>
      </c>
      <c r="D99" s="5">
        <f t="shared" si="88"/>
        <v>4221.4609135670989</v>
      </c>
      <c r="E99" s="15">
        <f t="shared" si="89"/>
        <v>4.5262965001168778E-4</v>
      </c>
      <c r="F99" s="15">
        <f t="shared" si="90"/>
        <v>8.9171076182176592E-4</v>
      </c>
      <c r="G99" s="15">
        <f t="shared" si="91"/>
        <v>1.820395800200576E-3</v>
      </c>
      <c r="H99" s="5">
        <f t="shared" si="92"/>
        <v>99807.831141332063</v>
      </c>
      <c r="I99" s="5">
        <f t="shared" si="93"/>
        <v>29575.831052774633</v>
      </c>
      <c r="J99" s="5">
        <f t="shared" si="94"/>
        <v>11609.954090019202</v>
      </c>
      <c r="K99" s="5">
        <f t="shared" si="95"/>
        <v>86381.740028376284</v>
      </c>
      <c r="L99" s="5">
        <f t="shared" si="96"/>
        <v>10148.227845598978</v>
      </c>
      <c r="M99" s="5">
        <f t="shared" si="97"/>
        <v>2750.2218610402547</v>
      </c>
      <c r="N99" s="15">
        <f t="shared" si="98"/>
        <v>1.688437668075915E-2</v>
      </c>
      <c r="O99" s="15">
        <f t="shared" si="99"/>
        <v>2.1339674760980198E-2</v>
      </c>
      <c r="P99" s="15">
        <f t="shared" si="100"/>
        <v>1.9475788909211866E-2</v>
      </c>
      <c r="Q99" s="5">
        <f t="shared" si="101"/>
        <v>8826.9064550110943</v>
      </c>
      <c r="R99" s="5">
        <f t="shared" si="102"/>
        <v>10465.278153590818</v>
      </c>
      <c r="S99" s="5">
        <f t="shared" si="103"/>
        <v>5008.2210799214345</v>
      </c>
      <c r="T99" s="5">
        <f t="shared" si="104"/>
        <v>88.439016799311318</v>
      </c>
      <c r="U99" s="5">
        <f t="shared" si="105"/>
        <v>353.8456158650875</v>
      </c>
      <c r="V99" s="5">
        <f t="shared" si="106"/>
        <v>431.37303051240156</v>
      </c>
      <c r="W99" s="15">
        <f t="shared" si="107"/>
        <v>-1.0734613539272964E-2</v>
      </c>
      <c r="X99" s="15">
        <f t="shared" si="108"/>
        <v>-1.217998157191269E-2</v>
      </c>
      <c r="Y99" s="15">
        <f t="shared" si="109"/>
        <v>-9.7425357312937999E-3</v>
      </c>
      <c r="Z99" s="5">
        <f t="shared" si="130"/>
        <v>16598.365201626264</v>
      </c>
      <c r="AA99" s="5">
        <f t="shared" si="131"/>
        <v>28996.817665151215</v>
      </c>
      <c r="AB99" s="5">
        <f t="shared" si="132"/>
        <v>17203.153791596978</v>
      </c>
      <c r="AC99" s="16">
        <f t="shared" si="113"/>
        <v>1.9441496593686147</v>
      </c>
      <c r="AD99" s="16">
        <f t="shared" si="114"/>
        <v>2.912361059808402</v>
      </c>
      <c r="AE99" s="16">
        <f t="shared" si="115"/>
        <v>3.5696783623552646</v>
      </c>
      <c r="AF99" s="15">
        <f t="shared" si="116"/>
        <v>-4.0504037456468023E-3</v>
      </c>
      <c r="AG99" s="15">
        <f t="shared" si="117"/>
        <v>2.9673830763510267E-4</v>
      </c>
      <c r="AH99" s="15">
        <f t="shared" si="118"/>
        <v>9.7937136394747881E-3</v>
      </c>
      <c r="AI99" s="1">
        <f t="shared" si="76"/>
        <v>167400.69254370336</v>
      </c>
      <c r="AJ99" s="1">
        <f t="shared" si="77"/>
        <v>47471.417340538217</v>
      </c>
      <c r="AK99" s="1">
        <f t="shared" si="78"/>
        <v>18712.565214636459</v>
      </c>
      <c r="AL99" s="14">
        <f t="shared" si="119"/>
        <v>31.045298555243075</v>
      </c>
      <c r="AM99" s="14">
        <f t="shared" si="120"/>
        <v>5.7437000715214754</v>
      </c>
      <c r="AN99" s="14">
        <f t="shared" si="121"/>
        <v>2.0407741291843595</v>
      </c>
      <c r="AO99" s="11">
        <f t="shared" si="122"/>
        <v>1.3385223811325975E-2</v>
      </c>
      <c r="AP99" s="11">
        <f t="shared" si="123"/>
        <v>1.6861851695894676E-2</v>
      </c>
      <c r="AQ99" s="11">
        <f t="shared" si="124"/>
        <v>1.5295827020274228E-2</v>
      </c>
      <c r="AR99" s="1">
        <f t="shared" si="133"/>
        <v>99807.831141332063</v>
      </c>
      <c r="AS99" s="1">
        <f t="shared" si="128"/>
        <v>29575.831052774633</v>
      </c>
      <c r="AT99" s="1">
        <f t="shared" si="129"/>
        <v>11609.954090019202</v>
      </c>
      <c r="AU99" s="1">
        <f t="shared" si="82"/>
        <v>19961.566228266413</v>
      </c>
      <c r="AV99" s="1">
        <f t="shared" si="83"/>
        <v>5915.1662105549267</v>
      </c>
      <c r="AW99" s="1">
        <f t="shared" si="84"/>
        <v>2321.9908180038406</v>
      </c>
      <c r="AX99" s="1">
        <f t="shared" si="153"/>
        <v>69105.392022701024</v>
      </c>
      <c r="AY99" s="1">
        <f t="shared" si="140"/>
        <v>8118.5822764791828</v>
      </c>
      <c r="AZ99" s="1">
        <f t="shared" si="141"/>
        <v>2200.1774888322043</v>
      </c>
      <c r="BA99" s="1">
        <f t="shared" si="154"/>
        <v>12875.376107974955</v>
      </c>
      <c r="BB99" s="1">
        <f t="shared" si="155"/>
        <v>26235.023262894221</v>
      </c>
      <c r="BC99" s="1">
        <f t="shared" si="156"/>
        <v>32489.601399477098</v>
      </c>
      <c r="BD99" s="1">
        <f t="shared" si="157"/>
        <v>23286.192760725029</v>
      </c>
      <c r="BE99" s="2">
        <f t="shared" si="164"/>
        <v>2.6562624979233451E-2</v>
      </c>
      <c r="BF99" s="2">
        <f t="shared" si="165"/>
        <v>3.9296297366806017E-2</v>
      </c>
      <c r="BG99" s="2">
        <f t="shared" si="166"/>
        <v>2.6781393583393952E-2</v>
      </c>
      <c r="BH99" s="2">
        <f t="shared" si="142"/>
        <v>3.2502264565572987E-2</v>
      </c>
      <c r="BI99" s="2">
        <f t="shared" si="158"/>
        <v>7.0557304578739693E-5</v>
      </c>
      <c r="BJ99" s="2">
        <f t="shared" si="143"/>
        <v>1.5441989867404456E-4</v>
      </c>
      <c r="BK99" s="2">
        <f t="shared" si="144"/>
        <v>7.1724304226865481E-5</v>
      </c>
      <c r="BL99" s="2">
        <f t="shared" si="145"/>
        <v>7.0421715411823866</v>
      </c>
      <c r="BM99" s="2">
        <f t="shared" si="146"/>
        <v>4.5670968343701199</v>
      </c>
      <c r="BN99" s="2">
        <f t="shared" si="147"/>
        <v>0.83271587921247847</v>
      </c>
      <c r="BO99" s="2">
        <f t="shared" si="159"/>
        <v>31.944808496418766</v>
      </c>
      <c r="BP99" s="2">
        <f t="shared" si="160"/>
        <v>8.0161945034197366</v>
      </c>
      <c r="BQ99" s="2">
        <f t="shared" si="161"/>
        <v>3.6148110251948724</v>
      </c>
      <c r="BR99" s="11">
        <f t="shared" si="162"/>
        <v>4.737189930405547E-2</v>
      </c>
      <c r="BS99" s="17">
        <f t="shared" si="135"/>
        <v>0.15033746573709958</v>
      </c>
      <c r="BT99" s="17">
        <f t="shared" si="136"/>
        <v>0.3252261523769312</v>
      </c>
      <c r="BU99" s="12">
        <f>(BU$3*temperature!$I209+BU$4*temperature!$I209^2+BU$5*temperature!$I209^6)*(K99/K$56)^$BW$1</f>
        <v>2.8260128010431709</v>
      </c>
      <c r="BV99" s="12">
        <f>(BV$3*temperature!$I209+BV$4*temperature!$I209^2+BV$5*temperature!$I209^6)*(L99/L$56)^$BW$1</f>
        <v>1.094625172048949</v>
      </c>
      <c r="BW99" s="12">
        <f>(BW$3*temperature!$I209+BW$4*temperature!$I209^2+BW$5*temperature!$I209^6)*(M99/M$56)^$BW$1</f>
        <v>2.4708323546605866E-2</v>
      </c>
      <c r="BX99" s="12">
        <f>(BX$3*temperature!$M209+BX$4*temperature!$M209^2+BX$5*temperature!$M209^6)*(K99/K$56)^$BW$1</f>
        <v>2.8260112575606766</v>
      </c>
      <c r="BY99" s="12">
        <f>(BY$3*temperature!$M209+BY$4*temperature!$M209^2+BY$5*temperature!$M209^6)*(L99/L$56)^$BW$1</f>
        <v>1.0946231748009592</v>
      </c>
      <c r="BZ99" s="12">
        <f>(BZ$3*temperature!$M209+BZ$4*temperature!$M209^2+BZ$5*temperature!$M209^6)*(M99/M$56)^$BW$1</f>
        <v>2.470596893700458E-2</v>
      </c>
      <c r="CA99" s="19">
        <f t="shared" si="148"/>
        <v>-1.5434824942595071E-6</v>
      </c>
      <c r="CB99" s="19">
        <f t="shared" si="149"/>
        <v>-1.9972479898822115E-6</v>
      </c>
      <c r="CC99" s="19">
        <f t="shared" si="150"/>
        <v>-2.3546096012856677E-6</v>
      </c>
      <c r="CD99" s="19">
        <f t="shared" si="151"/>
        <v>-2.4045881864674999E-3</v>
      </c>
      <c r="CE99" s="19">
        <f t="shared" si="152"/>
        <v>-3.6149969409489217E-4</v>
      </c>
      <c r="CF99" s="19"/>
      <c r="CG99" s="19"/>
      <c r="CH99" s="19"/>
    </row>
    <row r="100" spans="1:86" x14ac:dyDescent="0.25">
      <c r="A100" s="2">
        <f t="shared" si="85"/>
        <v>2054</v>
      </c>
      <c r="B100" s="5">
        <f t="shared" si="86"/>
        <v>1155.9242531236955</v>
      </c>
      <c r="C100" s="5">
        <f t="shared" si="87"/>
        <v>2916.8526698096725</v>
      </c>
      <c r="D100" s="5">
        <f t="shared" si="88"/>
        <v>4228.7614067989789</v>
      </c>
      <c r="E100" s="15">
        <f t="shared" si="89"/>
        <v>4.2999816751110336E-4</v>
      </c>
      <c r="F100" s="15">
        <f t="shared" si="90"/>
        <v>8.4712522373067754E-4</v>
      </c>
      <c r="G100" s="15">
        <f t="shared" si="91"/>
        <v>1.7293760101905471E-3</v>
      </c>
      <c r="H100" s="5">
        <f t="shared" si="92"/>
        <v>101516.54726571012</v>
      </c>
      <c r="I100" s="5">
        <f t="shared" si="93"/>
        <v>30225.446251810819</v>
      </c>
      <c r="J100" s="5">
        <f t="shared" si="94"/>
        <v>11853.943755010358</v>
      </c>
      <c r="K100" s="5">
        <f t="shared" si="95"/>
        <v>87822.836999378036</v>
      </c>
      <c r="L100" s="5">
        <f t="shared" si="96"/>
        <v>10362.34931049262</v>
      </c>
      <c r="M100" s="5">
        <f t="shared" si="97"/>
        <v>2803.1715707468511</v>
      </c>
      <c r="N100" s="15">
        <f t="shared" si="98"/>
        <v>1.6682888889808734E-2</v>
      </c>
      <c r="O100" s="15">
        <f t="shared" si="99"/>
        <v>2.1099394707273955E-2</v>
      </c>
      <c r="P100" s="15">
        <f t="shared" si="100"/>
        <v>1.9252886633141841E-2</v>
      </c>
      <c r="Q100" s="5">
        <f t="shared" si="101"/>
        <v>8881.6480150360112</v>
      </c>
      <c r="R100" s="5">
        <f t="shared" si="102"/>
        <v>10564.875015638996</v>
      </c>
      <c r="S100" s="5">
        <f t="shared" si="103"/>
        <v>5063.6534609477831</v>
      </c>
      <c r="T100" s="5">
        <f t="shared" si="104"/>
        <v>87.489658132177439</v>
      </c>
      <c r="U100" s="5">
        <f t="shared" si="105"/>
        <v>349.53578278454864</v>
      </c>
      <c r="V100" s="5">
        <f t="shared" si="106"/>
        <v>427.17036334911802</v>
      </c>
      <c r="W100" s="15">
        <f t="shared" si="107"/>
        <v>-1.0734613539272964E-2</v>
      </c>
      <c r="X100" s="15">
        <f t="shared" si="108"/>
        <v>-1.217998157191269E-2</v>
      </c>
      <c r="Y100" s="15">
        <f t="shared" si="109"/>
        <v>-9.7425357312937999E-3</v>
      </c>
      <c r="Z100" s="5">
        <f t="shared" si="130"/>
        <v>16637.328604791612</v>
      </c>
      <c r="AA100" s="5">
        <f t="shared" si="131"/>
        <v>29289.658536340194</v>
      </c>
      <c r="AB100" s="5">
        <f t="shared" si="132"/>
        <v>17569.347984948188</v>
      </c>
      <c r="AC100" s="16">
        <f t="shared" si="113"/>
        <v>1.9362750683062102</v>
      </c>
      <c r="AD100" s="16">
        <f t="shared" si="114"/>
        <v>2.9132252689005118</v>
      </c>
      <c r="AE100" s="16">
        <f t="shared" si="115"/>
        <v>3.6046387700212015</v>
      </c>
      <c r="AF100" s="15">
        <f t="shared" si="116"/>
        <v>-4.0504037456468023E-3</v>
      </c>
      <c r="AG100" s="15">
        <f t="shared" si="117"/>
        <v>2.9673830763510267E-4</v>
      </c>
      <c r="AH100" s="15">
        <f t="shared" si="118"/>
        <v>9.7937136394747881E-3</v>
      </c>
      <c r="AI100" s="1">
        <f t="shared" si="76"/>
        <v>170622.18951759947</v>
      </c>
      <c r="AJ100" s="1">
        <f t="shared" si="77"/>
        <v>48639.441817039326</v>
      </c>
      <c r="AK100" s="1">
        <f t="shared" si="78"/>
        <v>19163.299511176654</v>
      </c>
      <c r="AL100" s="14">
        <f t="shared" si="119"/>
        <v>31.456691341999928</v>
      </c>
      <c r="AM100" s="14">
        <f t="shared" si="120"/>
        <v>5.8395809961252532</v>
      </c>
      <c r="AN100" s="14">
        <f t="shared" si="121"/>
        <v>2.0716773039711396</v>
      </c>
      <c r="AO100" s="11">
        <f t="shared" si="122"/>
        <v>1.3251371573212715E-2</v>
      </c>
      <c r="AP100" s="11">
        <f t="shared" si="123"/>
        <v>1.6693233178935729E-2</v>
      </c>
      <c r="AQ100" s="11">
        <f t="shared" si="124"/>
        <v>1.5142868750071486E-2</v>
      </c>
      <c r="AR100" s="1">
        <f t="shared" si="133"/>
        <v>101516.54726571012</v>
      </c>
      <c r="AS100" s="1">
        <f t="shared" si="128"/>
        <v>30225.446251810819</v>
      </c>
      <c r="AT100" s="1">
        <f t="shared" si="129"/>
        <v>11853.943755010358</v>
      </c>
      <c r="AU100" s="1">
        <f t="shared" si="82"/>
        <v>20303.309453142025</v>
      </c>
      <c r="AV100" s="1">
        <f t="shared" si="83"/>
        <v>6045.0892503621644</v>
      </c>
      <c r="AW100" s="1">
        <f t="shared" si="84"/>
        <v>2370.7887510020714</v>
      </c>
      <c r="AX100" s="1">
        <f t="shared" si="153"/>
        <v>70258.269599502441</v>
      </c>
      <c r="AY100" s="1">
        <f t="shared" si="140"/>
        <v>8289.8794483940965</v>
      </c>
      <c r="AZ100" s="1">
        <f t="shared" si="141"/>
        <v>2242.5372565974808</v>
      </c>
      <c r="BA100" s="1">
        <f t="shared" si="154"/>
        <v>12900.03756122975</v>
      </c>
      <c r="BB100" s="1">
        <f t="shared" si="155"/>
        <v>26318.151160552708</v>
      </c>
      <c r="BC100" s="1">
        <f t="shared" si="156"/>
        <v>32626.430171998982</v>
      </c>
      <c r="BD100" s="1">
        <f t="shared" si="157"/>
        <v>22685.19317651603</v>
      </c>
      <c r="BE100" s="2">
        <f t="shared" si="164"/>
        <v>2.6562624979233451E-2</v>
      </c>
      <c r="BF100" s="2">
        <f t="shared" si="165"/>
        <v>3.9296297366806017E-2</v>
      </c>
      <c r="BG100" s="2">
        <f t="shared" si="166"/>
        <v>2.6781393583393952E-2</v>
      </c>
      <c r="BH100" s="2">
        <f t="shared" si="142"/>
        <v>3.2496960199244189E-2</v>
      </c>
      <c r="BI100" s="2">
        <f t="shared" si="158"/>
        <v>7.0557304578739693E-5</v>
      </c>
      <c r="BJ100" s="2">
        <f t="shared" si="143"/>
        <v>1.5441989867404456E-4</v>
      </c>
      <c r="BK100" s="2">
        <f t="shared" si="144"/>
        <v>7.1724304226865481E-5</v>
      </c>
      <c r="BL100" s="2">
        <f t="shared" si="145"/>
        <v>7.1627339452087329</v>
      </c>
      <c r="BM100" s="2">
        <f t="shared" si="146"/>
        <v>4.6674103475824067</v>
      </c>
      <c r="BN100" s="2">
        <f t="shared" si="147"/>
        <v>0.85021586817251504</v>
      </c>
      <c r="BO100" s="2">
        <f t="shared" si="159"/>
        <v>32.415612364945055</v>
      </c>
      <c r="BP100" s="2">
        <f t="shared" si="160"/>
        <v>8.1103582855492178</v>
      </c>
      <c r="BQ100" s="2">
        <f t="shared" si="161"/>
        <v>3.6138521872333831</v>
      </c>
      <c r="BR100" s="11">
        <f t="shared" si="162"/>
        <v>4.7197528719248066E-2</v>
      </c>
      <c r="BS100" s="17">
        <f t="shared" si="135"/>
        <v>0.14353780718863465</v>
      </c>
      <c r="BT100" s="17">
        <f t="shared" si="136"/>
        <v>0.31575354599702055</v>
      </c>
      <c r="BU100" s="12">
        <f>(BU$3*temperature!$I210+BU$4*temperature!$I210^2+BU$5*temperature!$I210^6)*(K100/K$56)^$BW$1</f>
        <v>2.7883161329678519</v>
      </c>
      <c r="BV100" s="12">
        <f>(BV$3*temperature!$I210+BV$4*temperature!$I210^2+BV$5*temperature!$I210^6)*(L100/L$56)^$BW$1</f>
        <v>1.055994805886453</v>
      </c>
      <c r="BW100" s="12">
        <f>(BW$3*temperature!$I210+BW$4*temperature!$I210^2+BW$5*temperature!$I210^6)*(M100/M$56)^$BW$1</f>
        <v>-1.3896204209902733E-2</v>
      </c>
      <c r="BX100" s="12">
        <f>(BX$3*temperature!$M210+BX$4*temperature!$M210^2+BX$5*temperature!$M210^6)*(K100/K$56)^$BW$1</f>
        <v>2.7883144461630605</v>
      </c>
      <c r="BY100" s="12">
        <f>(BY$3*temperature!$M210+BY$4*temperature!$M210^2+BY$5*temperature!$M210^6)*(L100/L$56)^$BW$1</f>
        <v>1.0559927143108581</v>
      </c>
      <c r="BZ100" s="12">
        <f>(BZ$3*temperature!$M210+BZ$4*temperature!$M210^2+BZ$5*temperature!$M210^6)*(M100/M$56)^$BW$1</f>
        <v>-1.3898627269143678E-2</v>
      </c>
      <c r="CA100" s="19">
        <f t="shared" si="148"/>
        <v>-1.686804791400931E-6</v>
      </c>
      <c r="CB100" s="19">
        <f t="shared" si="149"/>
        <v>-2.0915755949424408E-6</v>
      </c>
      <c r="CC100" s="19">
        <f t="shared" si="150"/>
        <v>-2.423059240945144E-6</v>
      </c>
      <c r="CD100" s="19">
        <f t="shared" si="151"/>
        <v>-2.631802120180327E-3</v>
      </c>
      <c r="CE100" s="19">
        <f t="shared" si="152"/>
        <v>-3.7776310528508364E-4</v>
      </c>
      <c r="CF100" s="19"/>
      <c r="CG100" s="19"/>
      <c r="CH100" s="19"/>
    </row>
    <row r="101" spans="1:86" x14ac:dyDescent="0.25">
      <c r="A101" s="2">
        <f t="shared" si="85"/>
        <v>2055</v>
      </c>
      <c r="B101" s="5">
        <f t="shared" si="86"/>
        <v>1156.396446168789</v>
      </c>
      <c r="C101" s="5">
        <f t="shared" si="87"/>
        <v>2919.2000623066492</v>
      </c>
      <c r="D101" s="5">
        <f t="shared" si="88"/>
        <v>4235.7088694022304</v>
      </c>
      <c r="E101" s="15">
        <f t="shared" si="89"/>
        <v>4.0849825913554817E-4</v>
      </c>
      <c r="F101" s="15">
        <f t="shared" si="90"/>
        <v>8.0476896254414365E-4</v>
      </c>
      <c r="G101" s="15">
        <f t="shared" si="91"/>
        <v>1.6429072096810196E-3</v>
      </c>
      <c r="H101" s="5">
        <f t="shared" si="92"/>
        <v>103232.00246292191</v>
      </c>
      <c r="I101" s="5">
        <f t="shared" si="93"/>
        <v>30880.823667432167</v>
      </c>
      <c r="J101" s="5">
        <f t="shared" si="94"/>
        <v>12099.397258476425</v>
      </c>
      <c r="K101" s="5">
        <f t="shared" si="95"/>
        <v>89270.425211817055</v>
      </c>
      <c r="L101" s="5">
        <f t="shared" si="96"/>
        <v>10578.522543272087</v>
      </c>
      <c r="M101" s="5">
        <f t="shared" si="97"/>
        <v>2856.5223983828632</v>
      </c>
      <c r="N101" s="15">
        <f t="shared" si="98"/>
        <v>1.6483049989028054E-2</v>
      </c>
      <c r="O101" s="15">
        <f t="shared" si="99"/>
        <v>2.086141147168008E-2</v>
      </c>
      <c r="P101" s="15">
        <f t="shared" si="100"/>
        <v>1.9032309043359064E-2</v>
      </c>
      <c r="Q101" s="5">
        <f t="shared" si="101"/>
        <v>8934.7804446894952</v>
      </c>
      <c r="R101" s="5">
        <f t="shared" si="102"/>
        <v>10662.482726538641</v>
      </c>
      <c r="S101" s="5">
        <f t="shared" si="103"/>
        <v>5118.1495890595043</v>
      </c>
      <c r="T101" s="5">
        <f t="shared" si="104"/>
        <v>86.550490463445399</v>
      </c>
      <c r="U101" s="5">
        <f t="shared" si="105"/>
        <v>345.27844339150874</v>
      </c>
      <c r="V101" s="5">
        <f t="shared" si="106"/>
        <v>423.0086408208395</v>
      </c>
      <c r="W101" s="15">
        <f t="shared" si="107"/>
        <v>-1.0734613539272964E-2</v>
      </c>
      <c r="X101" s="15">
        <f t="shared" si="108"/>
        <v>-1.217998157191269E-2</v>
      </c>
      <c r="Y101" s="15">
        <f t="shared" si="109"/>
        <v>-9.7425357312937999E-3</v>
      </c>
      <c r="Z101" s="5">
        <f t="shared" si="130"/>
        <v>16672.702009130011</v>
      </c>
      <c r="AA101" s="5">
        <f t="shared" si="131"/>
        <v>29577.178964157152</v>
      </c>
      <c r="AB101" s="5">
        <f t="shared" si="132"/>
        <v>17937.784077359382</v>
      </c>
      <c r="AC101" s="16">
        <f t="shared" si="113"/>
        <v>1.9284323725169403</v>
      </c>
      <c r="AD101" s="16">
        <f t="shared" si="114"/>
        <v>2.914089734436565</v>
      </c>
      <c r="AE101" s="16">
        <f t="shared" si="115"/>
        <v>3.6399415699085376</v>
      </c>
      <c r="AF101" s="15">
        <f t="shared" si="116"/>
        <v>-4.0504037456468023E-3</v>
      </c>
      <c r="AG101" s="15">
        <f t="shared" si="117"/>
        <v>2.9673830763510267E-4</v>
      </c>
      <c r="AH101" s="15">
        <f t="shared" si="118"/>
        <v>9.7937136394747881E-3</v>
      </c>
      <c r="AI101" s="1">
        <f t="shared" si="76"/>
        <v>173863.28001898155</v>
      </c>
      <c r="AJ101" s="1">
        <f t="shared" si="77"/>
        <v>49820.586885697558</v>
      </c>
      <c r="AK101" s="1">
        <f t="shared" si="78"/>
        <v>19617.758311061058</v>
      </c>
      <c r="AL101" s="14">
        <f t="shared" si="119"/>
        <v>31.869367204382264</v>
      </c>
      <c r="AM101" s="14">
        <f t="shared" si="120"/>
        <v>5.936087668488498</v>
      </c>
      <c r="AN101" s="14">
        <f t="shared" si="121"/>
        <v>2.1027347301026111</v>
      </c>
      <c r="AO101" s="11">
        <f t="shared" si="122"/>
        <v>1.3118857857480588E-2</v>
      </c>
      <c r="AP101" s="11">
        <f t="shared" si="123"/>
        <v>1.6526300847146371E-2</v>
      </c>
      <c r="AQ101" s="11">
        <f t="shared" si="124"/>
        <v>1.4991440062570771E-2</v>
      </c>
      <c r="AR101" s="1">
        <f t="shared" si="133"/>
        <v>103232.00246292191</v>
      </c>
      <c r="AS101" s="1">
        <f t="shared" si="128"/>
        <v>30880.823667432167</v>
      </c>
      <c r="AT101" s="1">
        <f t="shared" si="129"/>
        <v>12099.397258476425</v>
      </c>
      <c r="AU101" s="1">
        <f t="shared" si="82"/>
        <v>20646.400492584384</v>
      </c>
      <c r="AV101" s="1">
        <f t="shared" si="83"/>
        <v>6176.1647334864338</v>
      </c>
      <c r="AW101" s="1">
        <f t="shared" si="84"/>
        <v>2419.8794516952853</v>
      </c>
      <c r="AX101" s="1">
        <f t="shared" si="153"/>
        <v>71416.340169453644</v>
      </c>
      <c r="AY101" s="1">
        <f t="shared" si="140"/>
        <v>8462.8180346176687</v>
      </c>
      <c r="AZ101" s="1">
        <f t="shared" si="141"/>
        <v>2285.2179187062902</v>
      </c>
      <c r="BA101" s="1">
        <f t="shared" si="154"/>
        <v>12924.212758494374</v>
      </c>
      <c r="BB101" s="1">
        <f t="shared" si="155"/>
        <v>26399.603308074755</v>
      </c>
      <c r="BC101" s="1">
        <f t="shared" si="156"/>
        <v>32759.890138601717</v>
      </c>
      <c r="BD101" s="1">
        <f t="shared" si="157"/>
        <v>22097.753245524393</v>
      </c>
      <c r="BE101" s="2">
        <f t="shared" si="164"/>
        <v>2.6562624979233451E-2</v>
      </c>
      <c r="BF101" s="2">
        <f t="shared" si="165"/>
        <v>3.9296297366806017E-2</v>
      </c>
      <c r="BG101" s="2">
        <f t="shared" si="166"/>
        <v>2.6781393583393952E-2</v>
      </c>
      <c r="BH101" s="2">
        <f t="shared" si="142"/>
        <v>3.2491339332096233E-2</v>
      </c>
      <c r="BI101" s="2">
        <f t="shared" si="158"/>
        <v>7.0557304578739693E-5</v>
      </c>
      <c r="BJ101" s="2">
        <f t="shared" si="143"/>
        <v>1.5441989867404456E-4</v>
      </c>
      <c r="BK101" s="2">
        <f t="shared" si="144"/>
        <v>7.1724304226865481E-5</v>
      </c>
      <c r="BL101" s="2">
        <f t="shared" si="145"/>
        <v>7.2837718400495879</v>
      </c>
      <c r="BM101" s="2">
        <f t="shared" si="146"/>
        <v>4.7686136616959125</v>
      </c>
      <c r="BN101" s="2">
        <f t="shared" si="147"/>
        <v>0.86782084992866526</v>
      </c>
      <c r="BO101" s="2">
        <f t="shared" si="159"/>
        <v>32.893444215296491</v>
      </c>
      <c r="BP101" s="2">
        <f t="shared" si="160"/>
        <v>8.2056644498644538</v>
      </c>
      <c r="BQ101" s="2">
        <f t="shared" si="161"/>
        <v>3.6129180583691878</v>
      </c>
      <c r="BR101" s="11">
        <f t="shared" si="162"/>
        <v>4.7023214989634993E-2</v>
      </c>
      <c r="BS101" s="17">
        <f t="shared" si="135"/>
        <v>0.13706851214993357</v>
      </c>
      <c r="BT101" s="17">
        <f t="shared" si="136"/>
        <v>0.30655684077380635</v>
      </c>
      <c r="BU101" s="12">
        <f>(BU$3*temperature!$I211+BU$4*temperature!$I211^2+BU$5*temperature!$I211^6)*(K101/K$56)^$BW$1</f>
        <v>2.7484231236962953</v>
      </c>
      <c r="BV101" s="12">
        <f>(BV$3*temperature!$I211+BV$4*temperature!$I211^2+BV$5*temperature!$I211^6)*(L101/L$56)^$BW$1</f>
        <v>1.0158905329115668</v>
      </c>
      <c r="BW101" s="12">
        <f>(BW$3*temperature!$I211+BW$4*temperature!$I211^2+BW$5*temperature!$I211^6)*(M101/M$56)^$BW$1</f>
        <v>-5.3671536704445057E-2</v>
      </c>
      <c r="BX101" s="12">
        <f>(BX$3*temperature!$M211+BX$4*temperature!$M211^2+BX$5*temperature!$M211^6)*(K101/K$56)^$BW$1</f>
        <v>2.7484212946619988</v>
      </c>
      <c r="BY101" s="12">
        <f>(BY$3*temperature!$M211+BY$4*temperature!$M211^2+BY$5*temperature!$M211^6)*(L101/L$56)^$BW$1</f>
        <v>1.0158883483707639</v>
      </c>
      <c r="BZ101" s="12">
        <f>(BZ$3*temperature!$M211+BZ$4*temperature!$M211^2+BZ$5*temperature!$M211^6)*(M101/M$56)^$BW$1</f>
        <v>-5.3674026867453796E-2</v>
      </c>
      <c r="CA101" s="19">
        <f t="shared" si="148"/>
        <v>-1.8290342964633055E-6</v>
      </c>
      <c r="CB101" s="19">
        <f t="shared" si="149"/>
        <v>-2.1845408029186331E-6</v>
      </c>
      <c r="CC101" s="19">
        <f t="shared" si="150"/>
        <v>-2.4901630087392768E-6</v>
      </c>
      <c r="CD101" s="19">
        <f t="shared" si="151"/>
        <v>-2.86404763807609E-3</v>
      </c>
      <c r="CE101" s="19">
        <f t="shared" si="152"/>
        <v>-3.925707484776211E-4</v>
      </c>
      <c r="CF101" s="19"/>
      <c r="CG101" s="19"/>
      <c r="CH101" s="19"/>
    </row>
    <row r="102" spans="1:86" x14ac:dyDescent="0.25">
      <c r="A102" s="2">
        <f t="shared" si="85"/>
        <v>2056</v>
      </c>
      <c r="B102" s="5">
        <f t="shared" si="86"/>
        <v>1156.8452128071629</v>
      </c>
      <c r="C102" s="5">
        <f t="shared" si="87"/>
        <v>2921.43187983197</v>
      </c>
      <c r="D102" s="5">
        <f t="shared" si="88"/>
        <v>4242.3198022098995</v>
      </c>
      <c r="E102" s="15">
        <f t="shared" si="89"/>
        <v>3.8807334617877077E-4</v>
      </c>
      <c r="F102" s="15">
        <f t="shared" si="90"/>
        <v>7.6453051441693648E-4</v>
      </c>
      <c r="G102" s="15">
        <f t="shared" si="91"/>
        <v>1.5607618491969685E-3</v>
      </c>
      <c r="H102" s="5">
        <f t="shared" si="92"/>
        <v>104953.83405502127</v>
      </c>
      <c r="I102" s="5">
        <f t="shared" si="93"/>
        <v>31541.858819543388</v>
      </c>
      <c r="J102" s="5">
        <f t="shared" si="94"/>
        <v>12346.2753463519</v>
      </c>
      <c r="K102" s="5">
        <f t="shared" si="95"/>
        <v>90724.180636356468</v>
      </c>
      <c r="L102" s="5">
        <f t="shared" si="96"/>
        <v>10796.712063454843</v>
      </c>
      <c r="M102" s="5">
        <f t="shared" si="97"/>
        <v>2910.2651195509843</v>
      </c>
      <c r="N102" s="15">
        <f t="shared" si="98"/>
        <v>1.6284849333807916E-2</v>
      </c>
      <c r="O102" s="15">
        <f t="shared" si="99"/>
        <v>2.062570829624244E-2</v>
      </c>
      <c r="P102" s="15">
        <f t="shared" si="100"/>
        <v>1.8814038075999573E-2</v>
      </c>
      <c r="Q102" s="5">
        <f t="shared" si="101"/>
        <v>8986.2946686076284</v>
      </c>
      <c r="R102" s="5">
        <f t="shared" si="102"/>
        <v>10758.075098298563</v>
      </c>
      <c r="S102" s="5">
        <f t="shared" si="103"/>
        <v>5171.6999699629887</v>
      </c>
      <c r="T102" s="5">
        <f t="shared" si="104"/>
        <v>85.621404396685776</v>
      </c>
      <c r="U102" s="5">
        <f t="shared" si="105"/>
        <v>341.07295831382146</v>
      </c>
      <c r="V102" s="5">
        <f t="shared" si="106"/>
        <v>418.88746402299643</v>
      </c>
      <c r="W102" s="15">
        <f t="shared" si="107"/>
        <v>-1.0734613539272964E-2</v>
      </c>
      <c r="X102" s="15">
        <f t="shared" si="108"/>
        <v>-1.217998157191269E-2</v>
      </c>
      <c r="Y102" s="15">
        <f t="shared" si="109"/>
        <v>-9.7425357312937999E-3</v>
      </c>
      <c r="Z102" s="5">
        <f t="shared" si="130"/>
        <v>16704.507474436261</v>
      </c>
      <c r="AA102" s="5">
        <f t="shared" si="131"/>
        <v>29859.297015690598</v>
      </c>
      <c r="AB102" s="5">
        <f t="shared" si="132"/>
        <v>18308.402569197169</v>
      </c>
      <c r="AC102" s="16">
        <f t="shared" si="113"/>
        <v>1.9206214428120711</v>
      </c>
      <c r="AD102" s="16">
        <f t="shared" si="114"/>
        <v>2.9149544564926586</v>
      </c>
      <c r="AE102" s="16">
        <f t="shared" si="115"/>
        <v>3.6755901153086419</v>
      </c>
      <c r="AF102" s="15">
        <f t="shared" si="116"/>
        <v>-4.0504037456468023E-3</v>
      </c>
      <c r="AG102" s="15">
        <f t="shared" si="117"/>
        <v>2.9673830763510267E-4</v>
      </c>
      <c r="AH102" s="15">
        <f t="shared" si="118"/>
        <v>9.7937136394747881E-3</v>
      </c>
      <c r="AI102" s="1">
        <f t="shared" si="76"/>
        <v>177123.35250966778</v>
      </c>
      <c r="AJ102" s="1">
        <f t="shared" si="77"/>
        <v>51014.692930614234</v>
      </c>
      <c r="AK102" s="1">
        <f t="shared" si="78"/>
        <v>20075.861931650237</v>
      </c>
      <c r="AL102" s="14">
        <f t="shared" si="119"/>
        <v>32.283276005760783</v>
      </c>
      <c r="AM102" s="14">
        <f t="shared" si="120"/>
        <v>6.03320822344633</v>
      </c>
      <c r="AN102" s="14">
        <f t="shared" si="121"/>
        <v>2.1339425215596921</v>
      </c>
      <c r="AO102" s="11">
        <f t="shared" si="122"/>
        <v>1.2987669278905782E-2</v>
      </c>
      <c r="AP102" s="11">
        <f t="shared" si="123"/>
        <v>1.6361037838674906E-2</v>
      </c>
      <c r="AQ102" s="11">
        <f t="shared" si="124"/>
        <v>1.4841525661945064E-2</v>
      </c>
      <c r="AR102" s="1">
        <f t="shared" si="133"/>
        <v>104953.83405502127</v>
      </c>
      <c r="AS102" s="1">
        <f t="shared" si="128"/>
        <v>31541.858819543388</v>
      </c>
      <c r="AT102" s="1">
        <f t="shared" si="129"/>
        <v>12346.2753463519</v>
      </c>
      <c r="AU102" s="1">
        <f t="shared" si="82"/>
        <v>20990.766811004258</v>
      </c>
      <c r="AV102" s="1">
        <f t="shared" si="83"/>
        <v>6308.3717639086781</v>
      </c>
      <c r="AW102" s="1">
        <f t="shared" si="84"/>
        <v>2469.2550692703803</v>
      </c>
      <c r="AX102" s="1">
        <f t="shared" si="153"/>
        <v>72579.34450908516</v>
      </c>
      <c r="AY102" s="1">
        <f t="shared" si="140"/>
        <v>8637.3696507638724</v>
      </c>
      <c r="AZ102" s="1">
        <f t="shared" si="141"/>
        <v>2328.2120956407871</v>
      </c>
      <c r="BA102" s="1">
        <f t="shared" si="154"/>
        <v>12947.915600704395</v>
      </c>
      <c r="BB102" s="1">
        <f t="shared" si="155"/>
        <v>26479.430209334852</v>
      </c>
      <c r="BC102" s="1">
        <f t="shared" si="156"/>
        <v>32890.094155239072</v>
      </c>
      <c r="BD102" s="1">
        <f t="shared" si="157"/>
        <v>21523.695076315653</v>
      </c>
      <c r="BE102" s="2">
        <f t="shared" si="164"/>
        <v>2.6562624979233451E-2</v>
      </c>
      <c r="BF102" s="2">
        <f t="shared" si="165"/>
        <v>3.9296297366806017E-2</v>
      </c>
      <c r="BG102" s="2">
        <f t="shared" si="166"/>
        <v>2.6781393583393952E-2</v>
      </c>
      <c r="BH102" s="2">
        <f t="shared" si="142"/>
        <v>3.2485404964877167E-2</v>
      </c>
      <c r="BI102" s="2">
        <f t="shared" si="158"/>
        <v>7.0557304578739693E-5</v>
      </c>
      <c r="BJ102" s="2">
        <f t="shared" si="143"/>
        <v>1.5441989867404456E-4</v>
      </c>
      <c r="BK102" s="2">
        <f t="shared" si="144"/>
        <v>7.1724304226865481E-5</v>
      </c>
      <c r="BL102" s="2">
        <f t="shared" si="145"/>
        <v>7.4052596361266385</v>
      </c>
      <c r="BM102" s="2">
        <f t="shared" si="146"/>
        <v>4.8706906429049086</v>
      </c>
      <c r="BN102" s="2">
        <f t="shared" si="147"/>
        <v>0.88552800901039264</v>
      </c>
      <c r="BO102" s="2">
        <f t="shared" si="159"/>
        <v>33.378408054264582</v>
      </c>
      <c r="BP102" s="2">
        <f t="shared" si="160"/>
        <v>8.3021262223505339</v>
      </c>
      <c r="BQ102" s="2">
        <f t="shared" si="161"/>
        <v>3.6120077444211773</v>
      </c>
      <c r="BR102" s="11">
        <f t="shared" si="162"/>
        <v>4.6849033706549664E-2</v>
      </c>
      <c r="BS102" s="17">
        <f t="shared" si="135"/>
        <v>0.13091258167689288</v>
      </c>
      <c r="BT102" s="17">
        <f t="shared" si="136"/>
        <v>0.29762800075126827</v>
      </c>
      <c r="BU102" s="12">
        <f>(BU$3*temperature!$I212+BU$4*temperature!$I212^2+BU$5*temperature!$I212^6)*(K102/K$56)^$BW$1</f>
        <v>2.7063180442309571</v>
      </c>
      <c r="BV102" s="12">
        <f>(BV$3*temperature!$I212+BV$4*temperature!$I212^2+BV$5*temperature!$I212^6)*(L102/L$56)^$BW$1</f>
        <v>0.97430757617015229</v>
      </c>
      <c r="BW102" s="12">
        <f>(BW$3*temperature!$I212+BW$4*temperature!$I212^2+BW$5*temperature!$I212^6)*(M102/M$56)^$BW$1</f>
        <v>-9.4620116424436657E-2</v>
      </c>
      <c r="BX102" s="12">
        <f>(BX$3*temperature!$M212+BX$4*temperature!$M212^2+BX$5*temperature!$M212^6)*(K102/K$56)^$BW$1</f>
        <v>2.7063160742380301</v>
      </c>
      <c r="BY102" s="12">
        <f>(BY$3*temperature!$M212+BY$4*temperature!$M212^2+BY$5*temperature!$M212^6)*(L102/L$56)^$BW$1</f>
        <v>0.97430530011096006</v>
      </c>
      <c r="BZ102" s="12">
        <f>(BZ$3*temperature!$M212+BZ$4*temperature!$M212^2+BZ$5*temperature!$M212^6)*(M102/M$56)^$BW$1</f>
        <v>-9.462267231000912E-2</v>
      </c>
      <c r="CA102" s="19">
        <f t="shared" si="148"/>
        <v>-1.9699929270089456E-6</v>
      </c>
      <c r="CB102" s="19">
        <f t="shared" si="149"/>
        <v>-2.2760591922299511E-6</v>
      </c>
      <c r="CC102" s="19">
        <f t="shared" si="150"/>
        <v>-2.5558855724638896E-6</v>
      </c>
      <c r="CD102" s="19">
        <f t="shared" si="151"/>
        <v>-3.1010511548851104E-3</v>
      </c>
      <c r="CE102" s="19">
        <f t="shared" si="152"/>
        <v>-4.0596661259811997E-4</v>
      </c>
      <c r="CF102" s="19"/>
      <c r="CG102" s="19"/>
      <c r="CH102" s="19"/>
    </row>
    <row r="103" spans="1:86" x14ac:dyDescent="0.25">
      <c r="A103" s="2">
        <f t="shared" si="85"/>
        <v>2057</v>
      </c>
      <c r="B103" s="5">
        <f t="shared" si="86"/>
        <v>1157.2717065602706</v>
      </c>
      <c r="C103" s="5">
        <f t="shared" si="87"/>
        <v>2923.5537274589956</v>
      </c>
      <c r="D103" s="5">
        <f t="shared" si="88"/>
        <v>4248.6099905643132</v>
      </c>
      <c r="E103" s="15">
        <f t="shared" si="89"/>
        <v>3.6866967886983222E-4</v>
      </c>
      <c r="F103" s="15">
        <f t="shared" si="90"/>
        <v>7.263039886960896E-4</v>
      </c>
      <c r="G103" s="15">
        <f t="shared" si="91"/>
        <v>1.48272375673712E-3</v>
      </c>
      <c r="H103" s="5">
        <f t="shared" si="92"/>
        <v>106681.6762451863</v>
      </c>
      <c r="I103" s="5">
        <f t="shared" si="93"/>
        <v>32208.44502211046</v>
      </c>
      <c r="J103" s="5">
        <f t="shared" si="94"/>
        <v>12594.538629711469</v>
      </c>
      <c r="K103" s="5">
        <f t="shared" si="95"/>
        <v>92183.776411741332</v>
      </c>
      <c r="L103" s="5">
        <f t="shared" si="96"/>
        <v>11016.881516353867</v>
      </c>
      <c r="M103" s="5">
        <f t="shared" si="97"/>
        <v>2964.3903906648361</v>
      </c>
      <c r="N103" s="15">
        <f t="shared" si="98"/>
        <v>1.60882772943991E-2</v>
      </c>
      <c r="O103" s="15">
        <f t="shared" si="99"/>
        <v>2.0392268646698852E-2</v>
      </c>
      <c r="P103" s="15">
        <f t="shared" si="100"/>
        <v>1.8598055122277968E-2</v>
      </c>
      <c r="Q103" s="5">
        <f t="shared" si="101"/>
        <v>9036.1824614099514</v>
      </c>
      <c r="R103" s="5">
        <f t="shared" si="102"/>
        <v>10851.627295970447</v>
      </c>
      <c r="S103" s="5">
        <f t="shared" si="103"/>
        <v>5224.2957064551101</v>
      </c>
      <c r="T103" s="5">
        <f t="shared" si="104"/>
        <v>84.702291709797549</v>
      </c>
      <c r="U103" s="5">
        <f t="shared" si="105"/>
        <v>336.91869596688139</v>
      </c>
      <c r="V103" s="5">
        <f t="shared" si="106"/>
        <v>414.80643793736135</v>
      </c>
      <c r="W103" s="15">
        <f t="shared" si="107"/>
        <v>-1.0734613539272964E-2</v>
      </c>
      <c r="X103" s="15">
        <f t="shared" si="108"/>
        <v>-1.217998157191269E-2</v>
      </c>
      <c r="Y103" s="15">
        <f t="shared" si="109"/>
        <v>-9.7425357312937999E-3</v>
      </c>
      <c r="Z103" s="5">
        <f t="shared" si="130"/>
        <v>16732.76861033856</v>
      </c>
      <c r="AA103" s="5">
        <f t="shared" si="131"/>
        <v>30135.934447668322</v>
      </c>
      <c r="AB103" s="5">
        <f t="shared" si="132"/>
        <v>18681.143773354826</v>
      </c>
      <c r="AC103" s="16">
        <f t="shared" si="113"/>
        <v>1.9128421505261355</v>
      </c>
      <c r="AD103" s="16">
        <f t="shared" si="114"/>
        <v>2.9158194351449116</v>
      </c>
      <c r="AE103" s="16">
        <f t="shared" si="115"/>
        <v>3.711587792354059</v>
      </c>
      <c r="AF103" s="15">
        <f t="shared" si="116"/>
        <v>-4.0504037456468023E-3</v>
      </c>
      <c r="AG103" s="15">
        <f t="shared" si="117"/>
        <v>2.9673830763510267E-4</v>
      </c>
      <c r="AH103" s="15">
        <f t="shared" si="118"/>
        <v>9.7937136394747881E-3</v>
      </c>
      <c r="AI103" s="1">
        <f t="shared" si="76"/>
        <v>180401.78406970526</v>
      </c>
      <c r="AJ103" s="1">
        <f t="shared" si="77"/>
        <v>52221.595401461484</v>
      </c>
      <c r="AK103" s="1">
        <f t="shared" si="78"/>
        <v>20537.530807755596</v>
      </c>
      <c r="AL103" s="14">
        <f t="shared" si="119"/>
        <v>32.698367672643208</v>
      </c>
      <c r="AM103" s="14">
        <f t="shared" si="120"/>
        <v>6.1309306759984157</v>
      </c>
      <c r="AN103" s="14">
        <f t="shared" si="121"/>
        <v>2.1652967746275875</v>
      </c>
      <c r="AO103" s="11">
        <f t="shared" si="122"/>
        <v>1.2857792586116724E-2</v>
      </c>
      <c r="AP103" s="11">
        <f t="shared" si="123"/>
        <v>1.6197427460288155E-2</v>
      </c>
      <c r="AQ103" s="11">
        <f t="shared" si="124"/>
        <v>1.4693110405325614E-2</v>
      </c>
      <c r="AR103" s="1">
        <f t="shared" si="133"/>
        <v>106681.6762451863</v>
      </c>
      <c r="AS103" s="1">
        <f t="shared" si="128"/>
        <v>32208.44502211046</v>
      </c>
      <c r="AT103" s="1">
        <f t="shared" si="129"/>
        <v>12594.538629711469</v>
      </c>
      <c r="AU103" s="1">
        <f t="shared" si="82"/>
        <v>21336.335249037264</v>
      </c>
      <c r="AV103" s="1">
        <f t="shared" si="83"/>
        <v>6441.6890044220927</v>
      </c>
      <c r="AW103" s="1">
        <f t="shared" si="84"/>
        <v>2518.9077259422938</v>
      </c>
      <c r="AX103" s="1">
        <f t="shared" si="153"/>
        <v>73747.021129393062</v>
      </c>
      <c r="AY103" s="1">
        <f t="shared" si="140"/>
        <v>8813.5052130830936</v>
      </c>
      <c r="AZ103" s="1">
        <f t="shared" si="141"/>
        <v>2371.5123125318687</v>
      </c>
      <c r="BA103" s="1">
        <f t="shared" si="154"/>
        <v>12971.15943007319</v>
      </c>
      <c r="BB103" s="1">
        <f t="shared" si="155"/>
        <v>26557.680485646459</v>
      </c>
      <c r="BC103" s="1">
        <f t="shared" si="156"/>
        <v>33017.151176123902</v>
      </c>
      <c r="BD103" s="1">
        <f t="shared" si="157"/>
        <v>20962.833292412342</v>
      </c>
      <c r="BE103" s="2">
        <f t="shared" si="164"/>
        <v>2.6562624979233451E-2</v>
      </c>
      <c r="BF103" s="2">
        <f t="shared" si="165"/>
        <v>3.9296297366806017E-2</v>
      </c>
      <c r="BG103" s="2">
        <f t="shared" si="166"/>
        <v>2.6781393583393952E-2</v>
      </c>
      <c r="BH103" s="2">
        <f t="shared" si="142"/>
        <v>3.2479159995633167E-2</v>
      </c>
      <c r="BI103" s="2">
        <f t="shared" si="158"/>
        <v>7.0557304578739693E-5</v>
      </c>
      <c r="BJ103" s="2">
        <f t="shared" si="143"/>
        <v>1.5441989867404456E-4</v>
      </c>
      <c r="BK103" s="2">
        <f t="shared" si="144"/>
        <v>7.1724304226865481E-5</v>
      </c>
      <c r="BL103" s="2">
        <f t="shared" si="145"/>
        <v>7.5271715238021093</v>
      </c>
      <c r="BM103" s="2">
        <f t="shared" si="146"/>
        <v>4.9736248167628325</v>
      </c>
      <c r="BN103" s="2">
        <f t="shared" si="147"/>
        <v>0.90333452027443495</v>
      </c>
      <c r="BO103" s="2">
        <f t="shared" si="159"/>
        <v>33.870609511757841</v>
      </c>
      <c r="BP103" s="2">
        <f t="shared" si="160"/>
        <v>8.3997570110801956</v>
      </c>
      <c r="BQ103" s="2">
        <f t="shared" si="161"/>
        <v>3.6111203910828698</v>
      </c>
      <c r="BR103" s="11">
        <f t="shared" si="162"/>
        <v>4.6675056892163197E-2</v>
      </c>
      <c r="BS103" s="17">
        <f t="shared" si="135"/>
        <v>0.12505392607888674</v>
      </c>
      <c r="BT103" s="17">
        <f t="shared" si="136"/>
        <v>0.28895922403035756</v>
      </c>
      <c r="BU103" s="12">
        <f>(BU$3*temperature!$I213+BU$4*temperature!$I213^2+BU$5*temperature!$I213^6)*(K103/K$56)^$BW$1</f>
        <v>2.6619869252491104</v>
      </c>
      <c r="BV103" s="12">
        <f>(BV$3*temperature!$I213+BV$4*temperature!$I213^2+BV$5*temperature!$I213^6)*(L103/L$56)^$BW$1</f>
        <v>0.931242328739878</v>
      </c>
      <c r="BW103" s="12">
        <f>(BW$3*temperature!$I213+BW$4*temperature!$I213^2+BW$5*temperature!$I213^6)*(M103/M$56)^$BW$1</f>
        <v>-0.13674350054511153</v>
      </c>
      <c r="BX103" s="12">
        <f>(BX$3*temperature!$M213+BX$4*temperature!$M213^2+BX$5*temperature!$M213^6)*(K103/K$56)^$BW$1</f>
        <v>2.6619848157310262</v>
      </c>
      <c r="BY103" s="12">
        <f>(BY$3*temperature!$M213+BY$4*temperature!$M213^2+BY$5*temperature!$M213^6)*(L103/L$56)^$BW$1</f>
        <v>0.93123996268458109</v>
      </c>
      <c r="BZ103" s="12">
        <f>(BZ$3*temperature!$M213+BZ$4*temperature!$M213^2+BZ$5*temperature!$M213^6)*(M103/M$56)^$BW$1</f>
        <v>-0.13674612074145134</v>
      </c>
      <c r="CA103" s="19">
        <f t="shared" si="148"/>
        <v>-2.1095180842145567E-6</v>
      </c>
      <c r="CB103" s="19">
        <f t="shared" si="149"/>
        <v>-2.366055296909586E-6</v>
      </c>
      <c r="CC103" s="19">
        <f t="shared" si="150"/>
        <v>-2.6201963398142514E-6</v>
      </c>
      <c r="CD103" s="19">
        <f t="shared" si="151"/>
        <v>-3.3425405126254783E-3</v>
      </c>
      <c r="CE103" s="19">
        <f t="shared" si="152"/>
        <v>-4.1799781418155077E-4</v>
      </c>
      <c r="CF103" s="19"/>
      <c r="CG103" s="19"/>
      <c r="CH103" s="19"/>
    </row>
    <row r="104" spans="1:86" x14ac:dyDescent="0.25">
      <c r="A104" s="2">
        <f t="shared" si="85"/>
        <v>2058</v>
      </c>
      <c r="B104" s="5">
        <f t="shared" si="86"/>
        <v>1157.6770249992721</v>
      </c>
      <c r="C104" s="5">
        <f t="shared" si="87"/>
        <v>2925.5709467557454</v>
      </c>
      <c r="D104" s="5">
        <f t="shared" si="88"/>
        <v>4254.5945297821272</v>
      </c>
      <c r="E104" s="15">
        <f t="shared" si="89"/>
        <v>3.5023619492634061E-4</v>
      </c>
      <c r="F104" s="15">
        <f t="shared" si="90"/>
        <v>6.8998878926128512E-4</v>
      </c>
      <c r="G104" s="15">
        <f t="shared" si="91"/>
        <v>1.4085875689002639E-3</v>
      </c>
      <c r="H104" s="5">
        <f t="shared" si="92"/>
        <v>108415.16043222666</v>
      </c>
      <c r="I104" s="5">
        <f t="shared" si="93"/>
        <v>32880.473451886537</v>
      </c>
      <c r="J104" s="5">
        <f t="shared" si="94"/>
        <v>12844.147582635076</v>
      </c>
      <c r="K104" s="5">
        <f t="shared" si="95"/>
        <v>93648.883143633982</v>
      </c>
      <c r="L104" s="5">
        <f t="shared" si="96"/>
        <v>11238.993704237013</v>
      </c>
      <c r="M104" s="5">
        <f t="shared" si="97"/>
        <v>3018.8887549039391</v>
      </c>
      <c r="N104" s="15">
        <f t="shared" si="98"/>
        <v>1.5893325148111925E-2</v>
      </c>
      <c r="O104" s="15">
        <f t="shared" si="99"/>
        <v>2.0161076213212725E-2</v>
      </c>
      <c r="P104" s="15">
        <f t="shared" si="100"/>
        <v>1.8384341148427685E-2</v>
      </c>
      <c r="Q104" s="5">
        <f t="shared" si="101"/>
        <v>9084.4364539013677</v>
      </c>
      <c r="R104" s="5">
        <f t="shared" si="102"/>
        <v>10943.115839149406</v>
      </c>
      <c r="S104" s="5">
        <f t="shared" si="103"/>
        <v>5275.9284831933155</v>
      </c>
      <c r="T104" s="5">
        <f t="shared" si="104"/>
        <v>83.79304534240211</v>
      </c>
      <c r="U104" s="5">
        <f t="shared" si="105"/>
        <v>332.8150324587719</v>
      </c>
      <c r="V104" s="5">
        <f t="shared" si="106"/>
        <v>410.76517139418593</v>
      </c>
      <c r="W104" s="15">
        <f t="shared" si="107"/>
        <v>-1.0734613539272964E-2</v>
      </c>
      <c r="X104" s="15">
        <f t="shared" si="108"/>
        <v>-1.217998157191269E-2</v>
      </c>
      <c r="Y104" s="15">
        <f t="shared" si="109"/>
        <v>-9.7425357312937999E-3</v>
      </c>
      <c r="Z104" s="5">
        <f t="shared" si="130"/>
        <v>16757.510557565442</v>
      </c>
      <c r="AA104" s="5">
        <f t="shared" si="131"/>
        <v>30407.016718151561</v>
      </c>
      <c r="AB104" s="5">
        <f t="shared" si="132"/>
        <v>19055.94780921426</v>
      </c>
      <c r="AC104" s="16">
        <f t="shared" si="113"/>
        <v>1.9050943675148133</v>
      </c>
      <c r="AD104" s="16">
        <f t="shared" si="114"/>
        <v>2.9166846704694662</v>
      </c>
      <c r="AE104" s="16">
        <f t="shared" si="115"/>
        <v>3.7479380203401451</v>
      </c>
      <c r="AF104" s="15">
        <f t="shared" si="116"/>
        <v>-4.0504037456468023E-3</v>
      </c>
      <c r="AG104" s="15">
        <f t="shared" si="117"/>
        <v>2.9673830763510267E-4</v>
      </c>
      <c r="AH104" s="15">
        <f t="shared" si="118"/>
        <v>9.7937136394747881E-3</v>
      </c>
      <c r="AI104" s="1">
        <f t="shared" si="76"/>
        <v>183697.94091177202</v>
      </c>
      <c r="AJ104" s="1">
        <f t="shared" si="77"/>
        <v>53441.124865737431</v>
      </c>
      <c r="AK104" s="1">
        <f t="shared" si="78"/>
        <v>21002.685452922335</v>
      </c>
      <c r="AL104" s="14">
        <f t="shared" si="119"/>
        <v>33.114592213788242</v>
      </c>
      <c r="AM104" s="14">
        <f t="shared" si="120"/>
        <v>6.2292429278380697</v>
      </c>
      <c r="AN104" s="14">
        <f t="shared" si="121"/>
        <v>2.1967935697517875</v>
      </c>
      <c r="AO104" s="11">
        <f t="shared" si="122"/>
        <v>1.2729214660255558E-2</v>
      </c>
      <c r="AP104" s="11">
        <f t="shared" si="123"/>
        <v>1.6035453185685274E-2</v>
      </c>
      <c r="AQ104" s="11">
        <f t="shared" si="124"/>
        <v>1.4546179301272357E-2</v>
      </c>
      <c r="AR104" s="1">
        <f t="shared" si="133"/>
        <v>108415.16043222666</v>
      </c>
      <c r="AS104" s="1">
        <f t="shared" si="128"/>
        <v>32880.473451886537</v>
      </c>
      <c r="AT104" s="1">
        <f t="shared" si="129"/>
        <v>12844.147582635076</v>
      </c>
      <c r="AU104" s="1">
        <f t="shared" si="82"/>
        <v>21683.032086445335</v>
      </c>
      <c r="AV104" s="1">
        <f t="shared" si="83"/>
        <v>6576.0946903773074</v>
      </c>
      <c r="AW104" s="1">
        <f t="shared" si="84"/>
        <v>2568.8295165270156</v>
      </c>
      <c r="AX104" s="1">
        <f t="shared" si="153"/>
        <v>74919.106514907166</v>
      </c>
      <c r="AY104" s="1">
        <f t="shared" si="140"/>
        <v>8991.1949633896093</v>
      </c>
      <c r="AZ104" s="1">
        <f t="shared" si="141"/>
        <v>2415.1110039231512</v>
      </c>
      <c r="BA104" s="1">
        <f t="shared" si="154"/>
        <v>12993.957054620634</v>
      </c>
      <c r="BB104" s="1">
        <f t="shared" si="155"/>
        <v>26634.400941954049</v>
      </c>
      <c r="BC104" s="1">
        <f t="shared" si="156"/>
        <v>33141.166342068136</v>
      </c>
      <c r="BD104" s="1">
        <f t="shared" si="157"/>
        <v>20414.976005779077</v>
      </c>
      <c r="BE104" s="2">
        <f t="shared" si="164"/>
        <v>2.6562624979233451E-2</v>
      </c>
      <c r="BF104" s="2">
        <f t="shared" si="165"/>
        <v>3.9296297366806017E-2</v>
      </c>
      <c r="BG104" s="2">
        <f t="shared" si="166"/>
        <v>2.6781393583393952E-2</v>
      </c>
      <c r="BH104" s="2">
        <f t="shared" si="142"/>
        <v>3.2472607228282838E-2</v>
      </c>
      <c r="BI104" s="2">
        <f t="shared" si="158"/>
        <v>7.0557304578739693E-5</v>
      </c>
      <c r="BJ104" s="2">
        <f t="shared" si="143"/>
        <v>1.5441989867404456E-4</v>
      </c>
      <c r="BK104" s="2">
        <f t="shared" si="144"/>
        <v>7.1724304226865481E-5</v>
      </c>
      <c r="BL104" s="2">
        <f t="shared" si="145"/>
        <v>7.6494814955695452</v>
      </c>
      <c r="BM104" s="2">
        <f t="shared" si="146"/>
        <v>5.0773993787949312</v>
      </c>
      <c r="BN104" s="2">
        <f t="shared" si="147"/>
        <v>0.92123754875167707</v>
      </c>
      <c r="BO104" s="2">
        <f t="shared" si="159"/>
        <v>34.37015586213716</v>
      </c>
      <c r="BP104" s="2">
        <f t="shared" si="160"/>
        <v>8.4985704076348423</v>
      </c>
      <c r="BQ104" s="2">
        <f t="shared" si="161"/>
        <v>3.6102551822420383</v>
      </c>
      <c r="BR104" s="11">
        <f t="shared" si="162"/>
        <v>4.650135313068568E-2</v>
      </c>
      <c r="BS104" s="17">
        <f t="shared" si="135"/>
        <v>0.119477315577007</v>
      </c>
      <c r="BT104" s="17">
        <f t="shared" si="136"/>
        <v>0.28054293595180346</v>
      </c>
      <c r="BU104" s="12">
        <f>(BU$3*temperature!$I214+BU$4*temperature!$I214^2+BU$5*temperature!$I214^6)*(K104/K$56)^$BW$1</f>
        <v>2.6154175510297346</v>
      </c>
      <c r="BV104" s="12">
        <f>(BV$3*temperature!$I214+BV$4*temperature!$I214^2+BV$5*temperature!$I214^6)*(L104/L$56)^$BW$1</f>
        <v>0.88669234168958644</v>
      </c>
      <c r="BW104" s="12">
        <f>(BW$3*temperature!$I214+BW$4*temperature!$I214^2+BW$5*temperature!$I214^6)*(M104/M$56)^$BW$1</f>
        <v>-0.18004237087545427</v>
      </c>
      <c r="BX104" s="12">
        <f>(BX$3*temperature!$M214+BX$4*temperature!$M214^2+BX$5*temperature!$M214^6)*(K104/K$56)^$BW$1</f>
        <v>2.6154153035679992</v>
      </c>
      <c r="BY104" s="12">
        <f>(BY$3*temperature!$M214+BY$4*temperature!$M214^2+BY$5*temperature!$M214^6)*(L104/L$56)^$BW$1</f>
        <v>0.88668988722753384</v>
      </c>
      <c r="BZ104" s="12">
        <f>(BZ$3*temperature!$M214+BZ$4*temperature!$M214^2+BZ$5*temperature!$M214^6)*(M104/M$56)^$BW$1</f>
        <v>-0.18004505394463219</v>
      </c>
      <c r="CA104" s="19">
        <f t="shared" si="148"/>
        <v>-2.2474617353829274E-6</v>
      </c>
      <c r="CB104" s="19">
        <f t="shared" si="149"/>
        <v>-2.4544620526034677E-6</v>
      </c>
      <c r="CC104" s="19">
        <f t="shared" si="150"/>
        <v>-2.6830691779167193E-6</v>
      </c>
      <c r="CD104" s="19">
        <f t="shared" si="151"/>
        <v>-3.5882453546170357E-3</v>
      </c>
      <c r="CE104" s="19">
        <f t="shared" si="152"/>
        <v>-4.2871392260130894E-4</v>
      </c>
      <c r="CF104" s="19"/>
      <c r="CG104" s="19"/>
      <c r="CH104" s="19"/>
    </row>
    <row r="105" spans="1:86" x14ac:dyDescent="0.25">
      <c r="A105" s="2">
        <f t="shared" si="85"/>
        <v>2059</v>
      </c>
      <c r="B105" s="5">
        <f t="shared" si="86"/>
        <v>1158.0622123756521</v>
      </c>
      <c r="C105" s="5">
        <f t="shared" si="87"/>
        <v>2927.488627353423</v>
      </c>
      <c r="D105" s="5">
        <f t="shared" si="88"/>
        <v>4260.2878502992216</v>
      </c>
      <c r="E105" s="15">
        <f t="shared" si="89"/>
        <v>3.3272438518002357E-4</v>
      </c>
      <c r="F105" s="15">
        <f t="shared" si="90"/>
        <v>6.5548934979822086E-4</v>
      </c>
      <c r="G105" s="15">
        <f t="shared" si="91"/>
        <v>1.3381581904552506E-3</v>
      </c>
      <c r="H105" s="5">
        <f t="shared" si="92"/>
        <v>110153.9155257844</v>
      </c>
      <c r="I105" s="5">
        <f t="shared" si="93"/>
        <v>33557.833220005239</v>
      </c>
      <c r="J105" s="5">
        <f t="shared" si="94"/>
        <v>13095.062541863315</v>
      </c>
      <c r="K105" s="5">
        <f t="shared" si="95"/>
        <v>95119.169202330115</v>
      </c>
      <c r="L105" s="5">
        <f t="shared" si="96"/>
        <v>11463.010618197681</v>
      </c>
      <c r="M105" s="5">
        <f t="shared" si="97"/>
        <v>3073.7506483144284</v>
      </c>
      <c r="N105" s="15">
        <f t="shared" si="98"/>
        <v>1.5699984979437254E-2</v>
      </c>
      <c r="O105" s="15">
        <f t="shared" si="99"/>
        <v>1.9932114907780019E-2</v>
      </c>
      <c r="P105" s="15">
        <f t="shared" si="100"/>
        <v>1.8172876798249193E-2</v>
      </c>
      <c r="Q105" s="5">
        <f t="shared" si="101"/>
        <v>9131.0501379476227</v>
      </c>
      <c r="R105" s="5">
        <f t="shared" si="102"/>
        <v>11032.518602705368</v>
      </c>
      <c r="S105" s="5">
        <f t="shared" si="103"/>
        <v>5326.5905525027638</v>
      </c>
      <c r="T105" s="5">
        <f t="shared" si="104"/>
        <v>82.893559383372647</v>
      </c>
      <c r="U105" s="5">
        <f t="shared" si="105"/>
        <v>328.76135149656852</v>
      </c>
      <c r="V105" s="5">
        <f t="shared" si="106"/>
        <v>406.76327703470707</v>
      </c>
      <c r="W105" s="15">
        <f t="shared" si="107"/>
        <v>-1.0734613539272964E-2</v>
      </c>
      <c r="X105" s="15">
        <f t="shared" si="108"/>
        <v>-1.217998157191269E-2</v>
      </c>
      <c r="Y105" s="15">
        <f t="shared" si="109"/>
        <v>-9.7425357312937999E-3</v>
      </c>
      <c r="Z105" s="5">
        <f t="shared" si="130"/>
        <v>16778.759966824491</v>
      </c>
      <c r="AA105" s="5">
        <f t="shared" si="131"/>
        <v>30672.472996299985</v>
      </c>
      <c r="AB105" s="5">
        <f t="shared" si="132"/>
        <v>19432.754599459902</v>
      </c>
      <c r="AC105" s="16">
        <f t="shared" si="113"/>
        <v>1.8973779661528207</v>
      </c>
      <c r="AD105" s="16">
        <f t="shared" si="114"/>
        <v>2.9175501625424864</v>
      </c>
      <c r="AE105" s="16">
        <f t="shared" si="115"/>
        <v>3.7846442520498567</v>
      </c>
      <c r="AF105" s="15">
        <f t="shared" si="116"/>
        <v>-4.0504037456468023E-3</v>
      </c>
      <c r="AG105" s="15">
        <f t="shared" si="117"/>
        <v>2.9673830763510267E-4</v>
      </c>
      <c r="AH105" s="15">
        <f t="shared" si="118"/>
        <v>9.7937136394747881E-3</v>
      </c>
      <c r="AI105" s="1">
        <f t="shared" si="76"/>
        <v>187011.17890704016</v>
      </c>
      <c r="AJ105" s="1">
        <f t="shared" si="77"/>
        <v>54673.107069540994</v>
      </c>
      <c r="AK105" s="1">
        <f t="shared" si="78"/>
        <v>21471.246424157114</v>
      </c>
      <c r="AL105" s="14">
        <f t="shared" si="119"/>
        <v>33.531899738937625</v>
      </c>
      <c r="AM105" s="14">
        <f t="shared" si="120"/>
        <v>6.3281327738561624</v>
      </c>
      <c r="AN105" s="14">
        <f t="shared" si="121"/>
        <v>2.2284289733737443</v>
      </c>
      <c r="AO105" s="11">
        <f t="shared" si="122"/>
        <v>1.2601922513653002E-2</v>
      </c>
      <c r="AP105" s="11">
        <f t="shared" si="123"/>
        <v>1.5875098653828423E-2</v>
      </c>
      <c r="AQ105" s="11">
        <f t="shared" si="124"/>
        <v>1.4400717508259633E-2</v>
      </c>
      <c r="AR105" s="1">
        <f t="shared" si="133"/>
        <v>110153.9155257844</v>
      </c>
      <c r="AS105" s="1">
        <f t="shared" si="128"/>
        <v>33557.833220005239</v>
      </c>
      <c r="AT105" s="1">
        <f t="shared" si="129"/>
        <v>13095.062541863315</v>
      </c>
      <c r="AU105" s="1">
        <f t="shared" si="82"/>
        <v>22030.783105156879</v>
      </c>
      <c r="AV105" s="1">
        <f t="shared" si="83"/>
        <v>6711.5666440010482</v>
      </c>
      <c r="AW105" s="1">
        <f t="shared" si="84"/>
        <v>2619.0125083726634</v>
      </c>
      <c r="AX105" s="1">
        <f t="shared" si="153"/>
        <v>76095.335361864083</v>
      </c>
      <c r="AY105" s="1">
        <f t="shared" si="140"/>
        <v>9170.4084945581435</v>
      </c>
      <c r="AZ105" s="1">
        <f t="shared" si="141"/>
        <v>2459.0005186515427</v>
      </c>
      <c r="BA105" s="1">
        <f t="shared" si="154"/>
        <v>13016.320771710594</v>
      </c>
      <c r="BB105" s="1">
        <f t="shared" si="155"/>
        <v>26709.636631714016</v>
      </c>
      <c r="BC105" s="1">
        <f t="shared" si="156"/>
        <v>33262.241072521349</v>
      </c>
      <c r="BD105" s="1">
        <f t="shared" si="157"/>
        <v>19879.925718713421</v>
      </c>
      <c r="BE105" s="2">
        <f t="shared" si="164"/>
        <v>2.6562624979233451E-2</v>
      </c>
      <c r="BF105" s="2">
        <f t="shared" si="165"/>
        <v>3.9296297366806017E-2</v>
      </c>
      <c r="BG105" s="2">
        <f t="shared" si="166"/>
        <v>2.6781393583393952E-2</v>
      </c>
      <c r="BH105" s="2">
        <f t="shared" si="142"/>
        <v>3.2465749380732753E-2</v>
      </c>
      <c r="BI105" s="2">
        <f t="shared" si="158"/>
        <v>7.0557304578739693E-5</v>
      </c>
      <c r="BJ105" s="2">
        <f t="shared" si="143"/>
        <v>1.5441989867404456E-4</v>
      </c>
      <c r="BK105" s="2">
        <f t="shared" si="144"/>
        <v>7.1724304226865481E-5</v>
      </c>
      <c r="BL105" s="2">
        <f t="shared" si="145"/>
        <v>7.7721633682935325</v>
      </c>
      <c r="BM105" s="2">
        <f t="shared" si="146"/>
        <v>5.1819972055536958</v>
      </c>
      <c r="BN105" s="2">
        <f t="shared" si="147"/>
        <v>0.93923424962243485</v>
      </c>
      <c r="BO105" s="2">
        <f t="shared" si="159"/>
        <v>34.877156045988016</v>
      </c>
      <c r="BP105" s="2">
        <f t="shared" si="160"/>
        <v>8.5985801885494002</v>
      </c>
      <c r="BQ105" s="2">
        <f t="shared" si="161"/>
        <v>3.6094113383446715</v>
      </c>
      <c r="BR105" s="11">
        <f t="shared" si="162"/>
        <v>4.6327987695370137E-2</v>
      </c>
      <c r="BS105" s="17">
        <f t="shared" si="135"/>
        <v>0.11416833358082322</v>
      </c>
      <c r="BT105" s="17">
        <f t="shared" si="136"/>
        <v>0.27237178247747906</v>
      </c>
      <c r="BU105" s="12">
        <f>(BU$3*temperature!$I215+BU$4*temperature!$I215^2+BU$5*temperature!$I215^6)*(K105/K$56)^$BW$1</f>
        <v>2.5665994492643986</v>
      </c>
      <c r="BV105" s="12">
        <f>(BV$3*temperature!$I215+BV$4*temperature!$I215^2+BV$5*temperature!$I215^6)*(L105/L$56)^$BW$1</f>
        <v>0.84065630961343396</v>
      </c>
      <c r="BW105" s="12">
        <f>(BW$3*temperature!$I215+BW$4*temperature!$I215^2+BW$5*temperature!$I215^6)*(M105/M$56)^$BW$1</f>
        <v>-0.22451654548139741</v>
      </c>
      <c r="BX105" s="12">
        <f>(BX$3*temperature!$M215+BX$4*temperature!$M215^2+BX$5*temperature!$M215^6)*(K105/K$56)^$BW$1</f>
        <v>2.5665970655748374</v>
      </c>
      <c r="BY105" s="12">
        <f>(BY$3*temperature!$M215+BY$4*temperature!$M215^2+BY$5*temperature!$M215^6)*(L105/L$56)^$BW$1</f>
        <v>0.84065376839316963</v>
      </c>
      <c r="BZ105" s="12">
        <f>(BZ$3*temperature!$M215+BZ$4*temperature!$M215^2+BZ$5*temperature!$M215^6)*(M105/M$56)^$BW$1</f>
        <v>-0.22451928996353748</v>
      </c>
      <c r="CA105" s="19">
        <f t="shared" si="148"/>
        <v>-2.3836895612916464E-6</v>
      </c>
      <c r="CB105" s="19">
        <f t="shared" si="149"/>
        <v>-2.5412202643293469E-6</v>
      </c>
      <c r="CC105" s="19">
        <f t="shared" si="150"/>
        <v>-2.7444821400768316E-6</v>
      </c>
      <c r="CD105" s="19">
        <f t="shared" si="151"/>
        <v>-3.837897496492089E-3</v>
      </c>
      <c r="CE105" s="19">
        <f t="shared" si="152"/>
        <v>-4.3816636162851514E-4</v>
      </c>
      <c r="CF105" s="19"/>
      <c r="CG105" s="19"/>
      <c r="CH105" s="19"/>
    </row>
    <row r="106" spans="1:86" x14ac:dyDescent="0.25">
      <c r="A106" s="2">
        <f t="shared" si="85"/>
        <v>2060</v>
      </c>
      <c r="B106" s="5">
        <f t="shared" si="86"/>
        <v>1158.4282621363843</v>
      </c>
      <c r="C106" s="5">
        <f t="shared" si="87"/>
        <v>2929.3116180894644</v>
      </c>
      <c r="D106" s="5">
        <f t="shared" si="88"/>
        <v>4265.7037424257678</v>
      </c>
      <c r="E106" s="15">
        <f t="shared" si="89"/>
        <v>3.1608816592102238E-4</v>
      </c>
      <c r="F106" s="15">
        <f t="shared" si="90"/>
        <v>6.2271488230830976E-4</v>
      </c>
      <c r="G106" s="15">
        <f t="shared" si="91"/>
        <v>1.271250280932488E-3</v>
      </c>
      <c r="H106" s="5">
        <f t="shared" si="92"/>
        <v>111897.56826158434</v>
      </c>
      <c r="I106" s="5">
        <f t="shared" si="93"/>
        <v>34240.411446221791</v>
      </c>
      <c r="J106" s="5">
        <f t="shared" si="94"/>
        <v>13347.243708148288</v>
      </c>
      <c r="K106" s="5">
        <f t="shared" si="95"/>
        <v>96594.301018883794</v>
      </c>
      <c r="L106" s="5">
        <f t="shared" si="96"/>
        <v>11688.893470662515</v>
      </c>
      <c r="M106" s="5">
        <f t="shared" si="97"/>
        <v>3128.9664060350665</v>
      </c>
      <c r="N106" s="15">
        <f t="shared" si="98"/>
        <v>1.5508249587587342E-2</v>
      </c>
      <c r="O106" s="15">
        <f t="shared" si="99"/>
        <v>1.9705368858879302E-2</v>
      </c>
      <c r="P106" s="15">
        <f t="shared" si="100"/>
        <v>1.7963642480536723E-2</v>
      </c>
      <c r="Q106" s="5">
        <f t="shared" si="101"/>
        <v>9176.0178700276756</v>
      </c>
      <c r="R106" s="5">
        <f t="shared" si="102"/>
        <v>11119.814816678012</v>
      </c>
      <c r="S106" s="5">
        <f t="shared" si="103"/>
        <v>5376.2747211269343</v>
      </c>
      <c r="T106" s="5">
        <f t="shared" si="104"/>
        <v>82.00372905849737</v>
      </c>
      <c r="U106" s="5">
        <f t="shared" si="105"/>
        <v>324.75704429378322</v>
      </c>
      <c r="V106" s="5">
        <f t="shared" si="106"/>
        <v>402.80037127401829</v>
      </c>
      <c r="W106" s="15">
        <f t="shared" si="107"/>
        <v>-1.0734613539272964E-2</v>
      </c>
      <c r="X106" s="15">
        <f t="shared" si="108"/>
        <v>-1.217998157191269E-2</v>
      </c>
      <c r="Y106" s="15">
        <f t="shared" si="109"/>
        <v>-9.7425357312937999E-3</v>
      </c>
      <c r="Z106" s="5">
        <f t="shared" si="130"/>
        <v>16796.544975360343</v>
      </c>
      <c r="AA106" s="5">
        <f t="shared" si="131"/>
        <v>30932.23616999267</v>
      </c>
      <c r="AB106" s="5">
        <f t="shared" si="132"/>
        <v>19811.503869602027</v>
      </c>
      <c r="AC106" s="16">
        <f t="shared" si="113"/>
        <v>1.8896928193318077</v>
      </c>
      <c r="AD106" s="16">
        <f t="shared" si="114"/>
        <v>2.9184159114401598</v>
      </c>
      <c r="AE106" s="16">
        <f t="shared" si="115"/>
        <v>3.8217099740817173</v>
      </c>
      <c r="AF106" s="15">
        <f t="shared" si="116"/>
        <v>-4.0504037456468023E-3</v>
      </c>
      <c r="AG106" s="15">
        <f t="shared" si="117"/>
        <v>2.9673830763510267E-4</v>
      </c>
      <c r="AH106" s="15">
        <f t="shared" si="118"/>
        <v>9.7937136394747881E-3</v>
      </c>
      <c r="AI106" s="1">
        <f t="shared" si="76"/>
        <v>190340.84412149302</v>
      </c>
      <c r="AJ106" s="1">
        <f t="shared" si="77"/>
        <v>55917.363006587941</v>
      </c>
      <c r="AK106" s="1">
        <f t="shared" si="78"/>
        <v>21943.134290114067</v>
      </c>
      <c r="AL106" s="14">
        <f t="shared" si="119"/>
        <v>33.95024047716084</v>
      </c>
      <c r="AM106" s="14">
        <f t="shared" si="120"/>
        <v>6.4275879086148588</v>
      </c>
      <c r="AN106" s="14">
        <f t="shared" si="121"/>
        <v>2.260199039745193</v>
      </c>
      <c r="AO106" s="11">
        <f t="shared" si="122"/>
        <v>1.2475903288516471E-2</v>
      </c>
      <c r="AP106" s="11">
        <f t="shared" si="123"/>
        <v>1.5716347667290138E-2</v>
      </c>
      <c r="AQ106" s="11">
        <f t="shared" si="124"/>
        <v>1.4256710333177037E-2</v>
      </c>
      <c r="AR106" s="1">
        <f t="shared" si="133"/>
        <v>111897.56826158434</v>
      </c>
      <c r="AS106" s="1">
        <f t="shared" si="128"/>
        <v>34240.411446221791</v>
      </c>
      <c r="AT106" s="1">
        <f t="shared" si="129"/>
        <v>13347.243708148288</v>
      </c>
      <c r="AU106" s="1">
        <f t="shared" si="82"/>
        <v>22379.513652316869</v>
      </c>
      <c r="AV106" s="1">
        <f t="shared" si="83"/>
        <v>6848.0822892443584</v>
      </c>
      <c r="AW106" s="1">
        <f t="shared" si="84"/>
        <v>2669.4487416296579</v>
      </c>
      <c r="AX106" s="1">
        <f t="shared" si="153"/>
        <v>77275.440815107053</v>
      </c>
      <c r="AY106" s="1">
        <f t="shared" si="140"/>
        <v>9351.114776530012</v>
      </c>
      <c r="AZ106" s="1">
        <f t="shared" si="141"/>
        <v>2503.173124828053</v>
      </c>
      <c r="BA106" s="1">
        <f t="shared" si="154"/>
        <v>13038.262390625834</v>
      </c>
      <c r="BB106" s="1">
        <f t="shared" si="155"/>
        <v>26783.430920369825</v>
      </c>
      <c r="BC106" s="1">
        <f t="shared" si="156"/>
        <v>33380.473160492918</v>
      </c>
      <c r="BD106" s="1">
        <f t="shared" si="157"/>
        <v>19357.480158303391</v>
      </c>
      <c r="BE106" s="2">
        <f t="shared" si="164"/>
        <v>2.6562624979233451E-2</v>
      </c>
      <c r="BF106" s="2">
        <f t="shared" si="165"/>
        <v>3.9296297366806017E-2</v>
      </c>
      <c r="BG106" s="2">
        <f t="shared" si="166"/>
        <v>2.6781393583393952E-2</v>
      </c>
      <c r="BH106" s="2">
        <f t="shared" si="142"/>
        <v>3.2458589092553496E-2</v>
      </c>
      <c r="BI106" s="2">
        <f t="shared" si="158"/>
        <v>7.0557304578739693E-5</v>
      </c>
      <c r="BJ106" s="2">
        <f t="shared" si="143"/>
        <v>1.5441989867404456E-4</v>
      </c>
      <c r="BK106" s="2">
        <f t="shared" si="144"/>
        <v>7.1724304226865481E-5</v>
      </c>
      <c r="BL106" s="2">
        <f t="shared" si="145"/>
        <v>7.8951908054529225</v>
      </c>
      <c r="BM106" s="2">
        <f t="shared" si="146"/>
        <v>5.2874008660831651</v>
      </c>
      <c r="BN106" s="2">
        <f t="shared" si="147"/>
        <v>0.95732176831334392</v>
      </c>
      <c r="BO106" s="2">
        <f t="shared" si="159"/>
        <v>35.391720692330949</v>
      </c>
      <c r="BP106" s="2">
        <f t="shared" si="160"/>
        <v>8.6998003167828433</v>
      </c>
      <c r="BQ106" s="2">
        <f t="shared" si="161"/>
        <v>3.608588114806031</v>
      </c>
      <c r="BR106" s="11">
        <f t="shared" si="162"/>
        <v>4.6155022671385132E-2</v>
      </c>
      <c r="BS106" s="17">
        <f t="shared" si="135"/>
        <v>0.1091133324573388</v>
      </c>
      <c r="BT106" s="17">
        <f t="shared" si="136"/>
        <v>0.26443862376454275</v>
      </c>
      <c r="BU106" s="12">
        <f>(BU$3*temperature!$I216+BU$4*temperature!$I216^2+BU$5*temperature!$I216^6)*(K106/K$56)^$BW$1</f>
        <v>2.5155238770262707</v>
      </c>
      <c r="BV106" s="12">
        <f>(BV$3*temperature!$I216+BV$4*temperature!$I216^2+BV$5*temperature!$I216^6)*(L106/L$56)^$BW$1</f>
        <v>0.79313405392550418</v>
      </c>
      <c r="BW106" s="12">
        <f>(BW$3*temperature!$I216+BW$4*temperature!$I216^2+BW$5*temperature!$I216^6)*(M106/M$56)^$BW$1</f>
        <v>-0.2701649918656342</v>
      </c>
      <c r="BX106" s="12">
        <f>(BX$3*temperature!$M216+BX$4*temperature!$M216^2+BX$5*temperature!$M216^6)*(K106/K$56)^$BW$1</f>
        <v>2.5155213589461347</v>
      </c>
      <c r="BY106" s="12">
        <f>(BY$3*temperature!$M216+BY$4*temperature!$M216^2+BY$5*temperature!$M216^6)*(L106/L$56)^$BW$1</f>
        <v>0.79313142764738764</v>
      </c>
      <c r="BZ106" s="12">
        <f>(BZ$3*temperature!$M216+BZ$4*temperature!$M216^2+BZ$5*temperature!$M216^6)*(M106/M$56)^$BW$1</f>
        <v>-0.2701677962828441</v>
      </c>
      <c r="CA106" s="19">
        <f t="shared" si="148"/>
        <v>-2.5180801359603322E-6</v>
      </c>
      <c r="CB106" s="19">
        <f t="shared" si="149"/>
        <v>-2.6262781165353744E-6</v>
      </c>
      <c r="CC106" s="19">
        <f t="shared" si="150"/>
        <v>-2.8044172099006559E-6</v>
      </c>
      <c r="CD106" s="19">
        <f t="shared" si="151"/>
        <v>-4.0912312714400977E-3</v>
      </c>
      <c r="CE106" s="19">
        <f t="shared" si="152"/>
        <v>-4.464078778805043E-4</v>
      </c>
      <c r="CF106" s="19"/>
      <c r="CG106" s="19"/>
      <c r="CH106" s="19"/>
    </row>
    <row r="107" spans="1:86" x14ac:dyDescent="0.25">
      <c r="A107" s="2">
        <f t="shared" si="85"/>
        <v>2061</v>
      </c>
      <c r="B107" s="5">
        <f t="shared" si="86"/>
        <v>1158.7761193278775</v>
      </c>
      <c r="C107" s="5">
        <f t="shared" si="87"/>
        <v>2931.0445377319925</v>
      </c>
      <c r="D107" s="5">
        <f t="shared" si="88"/>
        <v>4270.8553806526543</v>
      </c>
      <c r="E107" s="15">
        <f t="shared" si="89"/>
        <v>3.0028375762497126E-4</v>
      </c>
      <c r="F107" s="15">
        <f t="shared" si="90"/>
        <v>5.9157913819289426E-4</v>
      </c>
      <c r="G107" s="15">
        <f t="shared" si="91"/>
        <v>1.2076877668858637E-3</v>
      </c>
      <c r="H107" s="5">
        <f t="shared" si="92"/>
        <v>113645.74351610699</v>
      </c>
      <c r="I107" s="5">
        <f t="shared" si="93"/>
        <v>34928.093335584621</v>
      </c>
      <c r="J107" s="5">
        <f t="shared" si="94"/>
        <v>13600.651149204094</v>
      </c>
      <c r="K107" s="5">
        <f t="shared" si="95"/>
        <v>98073.943379178978</v>
      </c>
      <c r="L107" s="5">
        <f t="shared" si="96"/>
        <v>11916.602728463336</v>
      </c>
      <c r="M107" s="5">
        <f t="shared" si="97"/>
        <v>3184.5262686290489</v>
      </c>
      <c r="N107" s="15">
        <f t="shared" si="98"/>
        <v>1.5318112400916073E-2</v>
      </c>
      <c r="O107" s="15">
        <f t="shared" si="99"/>
        <v>1.9480822403963094E-2</v>
      </c>
      <c r="P107" s="15">
        <f t="shared" si="100"/>
        <v>1.7756618443336425E-2</v>
      </c>
      <c r="Q107" s="5">
        <f t="shared" si="101"/>
        <v>9219.3348734706433</v>
      </c>
      <c r="R107" s="5">
        <f t="shared" si="102"/>
        <v>11204.985065276716</v>
      </c>
      <c r="S107" s="5">
        <f t="shared" si="103"/>
        <v>5424.9743378328067</v>
      </c>
      <c r="T107" s="5">
        <f t="shared" si="104"/>
        <v>81.123450718275151</v>
      </c>
      <c r="U107" s="5">
        <f t="shared" si="105"/>
        <v>320.80150947893611</v>
      </c>
      <c r="V107" s="5">
        <f t="shared" si="106"/>
        <v>398.87607426430276</v>
      </c>
      <c r="W107" s="15">
        <f t="shared" si="107"/>
        <v>-1.0734613539272964E-2</v>
      </c>
      <c r="X107" s="15">
        <f t="shared" si="108"/>
        <v>-1.217998157191269E-2</v>
      </c>
      <c r="Y107" s="15">
        <f t="shared" si="109"/>
        <v>-9.7425357312937999E-3</v>
      </c>
      <c r="Z107" s="5">
        <f t="shared" si="130"/>
        <v>16810.895181267439</v>
      </c>
      <c r="AA107" s="5">
        <f t="shared" si="131"/>
        <v>31186.24285111175</v>
      </c>
      <c r="AB107" s="5">
        <f t="shared" si="132"/>
        <v>20192.135150065158</v>
      </c>
      <c r="AC107" s="16">
        <f t="shared" si="113"/>
        <v>1.8820388004582642</v>
      </c>
      <c r="AD107" s="16">
        <f t="shared" si="114"/>
        <v>2.9192819172386959</v>
      </c>
      <c r="AE107" s="16">
        <f t="shared" si="115"/>
        <v>3.8591387071809984</v>
      </c>
      <c r="AF107" s="15">
        <f t="shared" si="116"/>
        <v>-4.0504037456468023E-3</v>
      </c>
      <c r="AG107" s="15">
        <f t="shared" si="117"/>
        <v>2.9673830763510267E-4</v>
      </c>
      <c r="AH107" s="15">
        <f t="shared" si="118"/>
        <v>9.7937136394747881E-3</v>
      </c>
      <c r="AI107" s="1">
        <f t="shared" si="76"/>
        <v>193686.2733616606</v>
      </c>
      <c r="AJ107" s="1">
        <f t="shared" si="77"/>
        <v>57173.708995173511</v>
      </c>
      <c r="AK107" s="1">
        <f t="shared" si="78"/>
        <v>22418.269602732318</v>
      </c>
      <c r="AL107" s="14">
        <f t="shared" si="119"/>
        <v>34.369564794807623</v>
      </c>
      <c r="AM107" s="14">
        <f t="shared" si="120"/>
        <v>6.5275959327863822</v>
      </c>
      <c r="AN107" s="14">
        <f t="shared" si="121"/>
        <v>2.2920998127201155</v>
      </c>
      <c r="AO107" s="11">
        <f t="shared" si="122"/>
        <v>1.2351144255631306E-2</v>
      </c>
      <c r="AP107" s="11">
        <f t="shared" si="123"/>
        <v>1.5559184190617237E-2</v>
      </c>
      <c r="AQ107" s="11">
        <f t="shared" si="124"/>
        <v>1.4114143229845267E-2</v>
      </c>
      <c r="AR107" s="1">
        <f t="shared" si="133"/>
        <v>113645.74351610699</v>
      </c>
      <c r="AS107" s="1">
        <f t="shared" si="128"/>
        <v>34928.093335584621</v>
      </c>
      <c r="AT107" s="1">
        <f t="shared" si="129"/>
        <v>13600.651149204094</v>
      </c>
      <c r="AU107" s="1">
        <f t="shared" si="82"/>
        <v>22729.148703221399</v>
      </c>
      <c r="AV107" s="1">
        <f t="shared" si="83"/>
        <v>6985.6186671169244</v>
      </c>
      <c r="AW107" s="1">
        <f t="shared" si="84"/>
        <v>2720.1302298408191</v>
      </c>
      <c r="AX107" s="1">
        <f t="shared" si="153"/>
        <v>78459.154703343171</v>
      </c>
      <c r="AY107" s="1">
        <f t="shared" si="140"/>
        <v>9533.2821827706703</v>
      </c>
      <c r="AZ107" s="1">
        <f t="shared" si="141"/>
        <v>2547.621014903239</v>
      </c>
      <c r="BA107" s="1">
        <f t="shared" si="154"/>
        <v>13059.793254209311</v>
      </c>
      <c r="BB107" s="1">
        <f t="shared" si="155"/>
        <v>26855.82554734467</v>
      </c>
      <c r="BC107" s="1">
        <f t="shared" si="156"/>
        <v>33495.95686963031</v>
      </c>
      <c r="BD107" s="1">
        <f t="shared" si="157"/>
        <v>18847.433047451028</v>
      </c>
      <c r="BE107" s="2">
        <f t="shared" si="164"/>
        <v>2.6562624979233451E-2</v>
      </c>
      <c r="BF107" s="2">
        <f t="shared" si="165"/>
        <v>3.9296297366806017E-2</v>
      </c>
      <c r="BG107" s="2">
        <f t="shared" si="166"/>
        <v>2.6781393583393952E-2</v>
      </c>
      <c r="BH107" s="2">
        <f t="shared" si="142"/>
        <v>3.2451128932235111E-2</v>
      </c>
      <c r="BI107" s="2">
        <f t="shared" si="158"/>
        <v>7.0557304578739693E-5</v>
      </c>
      <c r="BJ107" s="2">
        <f t="shared" si="143"/>
        <v>1.5441989867404456E-4</v>
      </c>
      <c r="BK107" s="2">
        <f t="shared" si="144"/>
        <v>7.1724304226865481E-5</v>
      </c>
      <c r="BL107" s="2">
        <f t="shared" si="145"/>
        <v>8.0185373393432933</v>
      </c>
      <c r="BM107" s="2">
        <f t="shared" si="146"/>
        <v>5.3935926337585487</v>
      </c>
      <c r="BN107" s="2">
        <f t="shared" si="147"/>
        <v>0.97549724070898203</v>
      </c>
      <c r="BO107" s="2">
        <f t="shared" si="159"/>
        <v>35.913962141270197</v>
      </c>
      <c r="BP107" s="2">
        <f t="shared" si="160"/>
        <v>8.8022449432170635</v>
      </c>
      <c r="BQ107" s="2">
        <f t="shared" si="161"/>
        <v>3.6077848004706796</v>
      </c>
      <c r="BR107" s="11">
        <f t="shared" si="162"/>
        <v>4.5982517074601964E-2</v>
      </c>
      <c r="BS107" s="17">
        <f t="shared" si="135"/>
        <v>0.10429939167018952</v>
      </c>
      <c r="BT107" s="17">
        <f t="shared" si="136"/>
        <v>0.25673652792674051</v>
      </c>
      <c r="BU107" s="12">
        <f>(BU$3*temperature!$I217+BU$4*temperature!$I217^2+BU$5*temperature!$I217^6)*(K107/K$56)^$BW$1</f>
        <v>2.4621838031641383</v>
      </c>
      <c r="BV107" s="12">
        <f>(BV$3*temperature!$I217+BV$4*temperature!$I217^2+BV$5*temperature!$I217^6)*(L107/L$56)^$BW$1</f>
        <v>0.74412650409448244</v>
      </c>
      <c r="BW107" s="12">
        <f>(BW$3*temperature!$I217+BW$4*temperature!$I217^2+BW$5*temperature!$I217^6)*(M107/M$56)^$BW$1</f>
        <v>-0.31698584158642623</v>
      </c>
      <c r="BX107" s="12">
        <f>(BX$3*temperature!$M217+BX$4*temperature!$M217^2+BX$5*temperature!$M217^6)*(K107/K$56)^$BW$1</f>
        <v>2.4621811526399799</v>
      </c>
      <c r="BY107" s="12">
        <f>(BY$3*temperature!$M217+BY$4*temperature!$M217^2+BY$5*temperature!$M217^6)*(L107/L$56)^$BW$1</f>
        <v>0.74412379450379695</v>
      </c>
      <c r="BZ107" s="12">
        <f>(BZ$3*temperature!$M217+BZ$4*temperature!$M217^2+BZ$5*temperature!$M217^6)*(M107/M$56)^$BW$1</f>
        <v>-0.31698870444647592</v>
      </c>
      <c r="CA107" s="19">
        <f t="shared" si="148"/>
        <v>-2.6505241583762995E-6</v>
      </c>
      <c r="CB107" s="19">
        <f t="shared" si="149"/>
        <v>-2.7095906854901486E-6</v>
      </c>
      <c r="CC107" s="19">
        <f t="shared" si="150"/>
        <v>-2.8628600496904966E-6</v>
      </c>
      <c r="CD107" s="19">
        <f t="shared" si="151"/>
        <v>-4.3479838587494246E-3</v>
      </c>
      <c r="CE107" s="19">
        <f t="shared" si="152"/>
        <v>-4.5349207145936821E-4</v>
      </c>
      <c r="CF107" s="19"/>
      <c r="CG107" s="19"/>
      <c r="CH107" s="19"/>
    </row>
    <row r="108" spans="1:86" x14ac:dyDescent="0.25">
      <c r="A108" s="2">
        <f t="shared" si="85"/>
        <v>2062</v>
      </c>
      <c r="B108" s="5">
        <f t="shared" si="86"/>
        <v>1159.1066828928674</v>
      </c>
      <c r="C108" s="5">
        <f t="shared" si="87"/>
        <v>2932.6917852935467</v>
      </c>
      <c r="D108" s="5">
        <f t="shared" si="88"/>
        <v>4275.75534746014</v>
      </c>
      <c r="E108" s="15">
        <f t="shared" si="89"/>
        <v>2.8526956974372268E-4</v>
      </c>
      <c r="F108" s="15">
        <f t="shared" si="90"/>
        <v>5.6200018128324948E-4</v>
      </c>
      <c r="G108" s="15">
        <f t="shared" si="91"/>
        <v>1.1473033785415704E-3</v>
      </c>
      <c r="H108" s="5">
        <f t="shared" si="92"/>
        <v>115398.06462007672</v>
      </c>
      <c r="I108" s="5">
        <f t="shared" si="93"/>
        <v>35620.76225732165</v>
      </c>
      <c r="J108" s="5">
        <f t="shared" si="94"/>
        <v>13855.244804161393</v>
      </c>
      <c r="K108" s="5">
        <f t="shared" si="95"/>
        <v>99557.759715498585</v>
      </c>
      <c r="L108" s="5">
        <f t="shared" si="96"/>
        <v>12146.098146401773</v>
      </c>
      <c r="M108" s="5">
        <f t="shared" si="97"/>
        <v>3240.4203885031934</v>
      </c>
      <c r="N108" s="15">
        <f t="shared" si="98"/>
        <v>1.5129567397762278E-2</v>
      </c>
      <c r="O108" s="15">
        <f t="shared" si="99"/>
        <v>1.9258460080260775E-2</v>
      </c>
      <c r="P108" s="15">
        <f t="shared" si="100"/>
        <v>1.7551784836809414E-2</v>
      </c>
      <c r="Q108" s="5">
        <f t="shared" si="101"/>
        <v>9260.9972393891203</v>
      </c>
      <c r="R108" s="5">
        <f t="shared" si="102"/>
        <v>11288.011284934997</v>
      </c>
      <c r="S108" s="5">
        <f t="shared" si="103"/>
        <v>5472.6832817865943</v>
      </c>
      <c r="T108" s="5">
        <f t="shared" si="104"/>
        <v>80.252621825842212</v>
      </c>
      <c r="U108" s="5">
        <f t="shared" si="105"/>
        <v>316.89415300524092</v>
      </c>
      <c r="V108" s="5">
        <f t="shared" si="106"/>
        <v>394.99000985842457</v>
      </c>
      <c r="W108" s="15">
        <f t="shared" si="107"/>
        <v>-1.0734613539272964E-2</v>
      </c>
      <c r="X108" s="15">
        <f t="shared" si="108"/>
        <v>-1.217998157191269E-2</v>
      </c>
      <c r="Y108" s="15">
        <f t="shared" si="109"/>
        <v>-9.7425357312937999E-3</v>
      </c>
      <c r="Z108" s="5">
        <f t="shared" si="130"/>
        <v>16821.841615639569</v>
      </c>
      <c r="AA108" s="5">
        <f t="shared" si="131"/>
        <v>31434.433378319754</v>
      </c>
      <c r="AB108" s="5">
        <f t="shared" si="132"/>
        <v>20574.587780695816</v>
      </c>
      <c r="AC108" s="16">
        <f t="shared" si="113"/>
        <v>1.8744157834514354</v>
      </c>
      <c r="AD108" s="16">
        <f t="shared" si="114"/>
        <v>2.9201481800143272</v>
      </c>
      <c r="AE108" s="16">
        <f t="shared" si="115"/>
        <v>3.896934006574142</v>
      </c>
      <c r="AF108" s="15">
        <f t="shared" si="116"/>
        <v>-4.0504037456468023E-3</v>
      </c>
      <c r="AG108" s="15">
        <f t="shared" si="117"/>
        <v>2.9673830763510267E-4</v>
      </c>
      <c r="AH108" s="15">
        <f t="shared" si="118"/>
        <v>9.7937136394747881E-3</v>
      </c>
      <c r="AI108" s="1">
        <f t="shared" si="76"/>
        <v>197046.79472871596</v>
      </c>
      <c r="AJ108" s="1">
        <f t="shared" si="77"/>
        <v>58441.956762773087</v>
      </c>
      <c r="AK108" s="1">
        <f t="shared" si="78"/>
        <v>22896.572872299905</v>
      </c>
      <c r="AL108" s="14">
        <f t="shared" si="119"/>
        <v>34.78982321306372</v>
      </c>
      <c r="AM108" s="14">
        <f t="shared" si="120"/>
        <v>6.6281443595521274</v>
      </c>
      <c r="AN108" s="14">
        <f t="shared" si="121"/>
        <v>2.3241273275234104</v>
      </c>
      <c r="AO108" s="11">
        <f t="shared" si="122"/>
        <v>1.2227632813074993E-2</v>
      </c>
      <c r="AP108" s="11">
        <f t="shared" si="123"/>
        <v>1.5403592348711064E-2</v>
      </c>
      <c r="AQ108" s="11">
        <f t="shared" si="124"/>
        <v>1.3973001797546814E-2</v>
      </c>
      <c r="AR108" s="1">
        <f t="shared" si="133"/>
        <v>115398.06462007672</v>
      </c>
      <c r="AS108" s="1">
        <f t="shared" si="128"/>
        <v>35620.76225732165</v>
      </c>
      <c r="AT108" s="1">
        <f t="shared" si="129"/>
        <v>13855.244804161393</v>
      </c>
      <c r="AU108" s="1">
        <f t="shared" si="82"/>
        <v>23079.612924015346</v>
      </c>
      <c r="AV108" s="1">
        <f t="shared" si="83"/>
        <v>7124.1524514643306</v>
      </c>
      <c r="AW108" s="1">
        <f t="shared" si="84"/>
        <v>2771.0489608322787</v>
      </c>
      <c r="AX108" s="1">
        <f t="shared" si="153"/>
        <v>79646.207772398877</v>
      </c>
      <c r="AY108" s="1">
        <f t="shared" si="140"/>
        <v>9716.8785171214167</v>
      </c>
      <c r="AZ108" s="1">
        <f t="shared" si="141"/>
        <v>2592.3363108025546</v>
      </c>
      <c r="BA108" s="1">
        <f t="shared" si="154"/>
        <v>13080.924259601019</v>
      </c>
      <c r="BB108" s="1">
        <f t="shared" si="155"/>
        <v>26926.860686490392</v>
      </c>
      <c r="BC108" s="1">
        <f t="shared" si="156"/>
        <v>33608.783032805994</v>
      </c>
      <c r="BD108" s="1">
        <f t="shared" si="157"/>
        <v>18349.574816296103</v>
      </c>
      <c r="BE108" s="2">
        <f t="shared" si="164"/>
        <v>2.6562624979233451E-2</v>
      </c>
      <c r="BF108" s="2">
        <f t="shared" si="165"/>
        <v>3.9296297366806017E-2</v>
      </c>
      <c r="BG108" s="2">
        <f t="shared" si="166"/>
        <v>2.6781393583393952E-2</v>
      </c>
      <c r="BH108" s="2">
        <f t="shared" si="142"/>
        <v>3.2443371404040827E-2</v>
      </c>
      <c r="BI108" s="2">
        <f t="shared" si="158"/>
        <v>7.0557304578739693E-5</v>
      </c>
      <c r="BJ108" s="2">
        <f t="shared" si="143"/>
        <v>1.5441989867404456E-4</v>
      </c>
      <c r="BK108" s="2">
        <f t="shared" si="144"/>
        <v>7.1724304226865481E-5</v>
      </c>
      <c r="BL108" s="2">
        <f t="shared" si="145"/>
        <v>8.1421763931958377</v>
      </c>
      <c r="BM108" s="2">
        <f t="shared" si="146"/>
        <v>5.5005544984678405</v>
      </c>
      <c r="BN108" s="2">
        <f t="shared" si="147"/>
        <v>0.99375779347136906</v>
      </c>
      <c r="BO108" s="2">
        <f t="shared" si="159"/>
        <v>36.443994467081467</v>
      </c>
      <c r="BP108" s="2">
        <f t="shared" si="160"/>
        <v>8.905928408185817</v>
      </c>
      <c r="BQ108" s="2">
        <f t="shared" si="161"/>
        <v>3.6070007161229385</v>
      </c>
      <c r="BR108" s="11">
        <f t="shared" si="162"/>
        <v>4.5810526966374859E-2</v>
      </c>
      <c r="BS108" s="17">
        <f t="shared" si="135"/>
        <v>9.9714278171583084E-2</v>
      </c>
      <c r="BT108" s="17">
        <f t="shared" si="136"/>
        <v>0.24925876497741797</v>
      </c>
      <c r="BU108" s="12">
        <f>(BU$3*temperature!$I218+BU$4*temperature!$I218^2+BU$5*temperature!$I218^6)*(K108/K$56)^$BW$1</f>
        <v>2.4065738873808673</v>
      </c>
      <c r="BV108" s="12">
        <f>(BV$3*temperature!$I218+BV$4*temperature!$I218^2+BV$5*temperature!$I218^6)*(L108/L$56)^$BW$1</f>
        <v>0.69363567699187234</v>
      </c>
      <c r="BW108" s="12">
        <f>(BW$3*temperature!$I218+BW$4*temperature!$I218^2+BW$5*temperature!$I218^6)*(M108/M$56)^$BW$1</f>
        <v>-0.36497640620094174</v>
      </c>
      <c r="BX108" s="12">
        <f>(BX$3*temperature!$M218+BX$4*temperature!$M218^2+BX$5*temperature!$M218^6)*(K108/K$56)^$BW$1</f>
        <v>2.4065711064571436</v>
      </c>
      <c r="BY108" s="12">
        <f>(BY$3*temperature!$M218+BY$4*temperature!$M218^2+BY$5*temperature!$M218^6)*(L108/L$56)^$BW$1</f>
        <v>0.69363288587236505</v>
      </c>
      <c r="BZ108" s="12">
        <f>(BZ$3*temperature!$M218+BZ$4*temperature!$M218^2+BZ$5*temperature!$M218^6)*(M108/M$56)^$BW$1</f>
        <v>-0.36497932600071636</v>
      </c>
      <c r="CA108" s="19">
        <f t="shared" si="148"/>
        <v>-2.7809237237441664E-6</v>
      </c>
      <c r="CB108" s="19">
        <f t="shared" si="149"/>
        <v>-2.7911195072949369E-6</v>
      </c>
      <c r="CC108" s="19">
        <f t="shared" si="150"/>
        <v>-2.9197997746255311E-6</v>
      </c>
      <c r="CD108" s="19">
        <f t="shared" si="151"/>
        <v>-4.6078956063383145E-3</v>
      </c>
      <c r="CE108" s="19">
        <f t="shared" si="152"/>
        <v>-4.5947298427603421E-4</v>
      </c>
      <c r="CF108" s="19"/>
      <c r="CG108" s="19"/>
      <c r="CH108" s="19"/>
    </row>
    <row r="109" spans="1:86" x14ac:dyDescent="0.25">
      <c r="A109" s="2">
        <f t="shared" si="85"/>
        <v>2063</v>
      </c>
      <c r="B109" s="5">
        <f t="shared" si="86"/>
        <v>1159.4208078643476</v>
      </c>
      <c r="C109" s="5">
        <f t="shared" si="87"/>
        <v>2934.2575499427803</v>
      </c>
      <c r="D109" s="5">
        <f t="shared" si="88"/>
        <v>4280.4156565883004</v>
      </c>
      <c r="E109" s="15">
        <f t="shared" si="89"/>
        <v>2.7100609125653652E-4</v>
      </c>
      <c r="F109" s="15">
        <f t="shared" si="90"/>
        <v>5.3390017221908699E-4</v>
      </c>
      <c r="G109" s="15">
        <f t="shared" si="91"/>
        <v>1.0899382096144919E-3</v>
      </c>
      <c r="H109" s="5">
        <f t="shared" si="92"/>
        <v>117154.15367017797</v>
      </c>
      <c r="I109" s="5">
        <f t="shared" si="93"/>
        <v>36318.299825726048</v>
      </c>
      <c r="J109" s="5">
        <f t="shared" si="94"/>
        <v>14110.984489430532</v>
      </c>
      <c r="K109" s="5">
        <f t="shared" si="95"/>
        <v>101045.41239515603</v>
      </c>
      <c r="L109" s="5">
        <f t="shared" si="96"/>
        <v>12377.338801235861</v>
      </c>
      <c r="M109" s="5">
        <f t="shared" si="97"/>
        <v>3296.6388363969477</v>
      </c>
      <c r="N109" s="15">
        <f t="shared" si="98"/>
        <v>1.4942609033275156E-2</v>
      </c>
      <c r="O109" s="15">
        <f t="shared" si="99"/>
        <v>1.9038266614253452E-2</v>
      </c>
      <c r="P109" s="15">
        <f t="shared" si="100"/>
        <v>1.7349121766180087E-2</v>
      </c>
      <c r="Q109" s="5">
        <f t="shared" si="101"/>
        <v>9301.0019263246122</v>
      </c>
      <c r="R109" s="5">
        <f t="shared" si="102"/>
        <v>11368.876761376247</v>
      </c>
      <c r="S109" s="5">
        <f t="shared" si="103"/>
        <v>5519.3959516207997</v>
      </c>
      <c r="T109" s="5">
        <f t="shared" si="104"/>
        <v>79.391140945028368</v>
      </c>
      <c r="U109" s="5">
        <f t="shared" si="105"/>
        <v>313.03438806139019</v>
      </c>
      <c r="V109" s="5">
        <f t="shared" si="106"/>
        <v>391.14180557387476</v>
      </c>
      <c r="W109" s="15">
        <f t="shared" si="107"/>
        <v>-1.0734613539272964E-2</v>
      </c>
      <c r="X109" s="15">
        <f t="shared" si="108"/>
        <v>-1.217998157191269E-2</v>
      </c>
      <c r="Y109" s="15">
        <f t="shared" si="109"/>
        <v>-9.7425357312937999E-3</v>
      </c>
      <c r="Z109" s="5">
        <f t="shared" si="130"/>
        <v>16829.416712644233</v>
      </c>
      <c r="AA109" s="5">
        <f t="shared" si="131"/>
        <v>31676.751817183649</v>
      </c>
      <c r="AB109" s="5">
        <f t="shared" si="132"/>
        <v>20958.800917544224</v>
      </c>
      <c r="AC109" s="16">
        <f t="shared" si="113"/>
        <v>1.8668236427412443</v>
      </c>
      <c r="AD109" s="16">
        <f t="shared" si="114"/>
        <v>2.9210146998433082</v>
      </c>
      <c r="AE109" s="16">
        <f t="shared" si="115"/>
        <v>3.9350994623064603</v>
      </c>
      <c r="AF109" s="15">
        <f t="shared" si="116"/>
        <v>-4.0504037456468023E-3</v>
      </c>
      <c r="AG109" s="15">
        <f t="shared" si="117"/>
        <v>2.9673830763510267E-4</v>
      </c>
      <c r="AH109" s="15">
        <f t="shared" si="118"/>
        <v>9.7937136394747881E-3</v>
      </c>
      <c r="AI109" s="1">
        <f t="shared" si="76"/>
        <v>200421.72817985973</v>
      </c>
      <c r="AJ109" s="1">
        <f t="shared" si="77"/>
        <v>59721.913537960114</v>
      </c>
      <c r="AK109" s="1">
        <f t="shared" si="78"/>
        <v>23377.964545902192</v>
      </c>
      <c r="AL109" s="14">
        <f t="shared" si="119"/>
        <v>35.210966425106044</v>
      </c>
      <c r="AM109" s="14">
        <f t="shared" si="120"/>
        <v>6.7292206209576477</v>
      </c>
      <c r="AN109" s="14">
        <f t="shared" si="121"/>
        <v>2.3562776124953704</v>
      </c>
      <c r="AO109" s="11">
        <f t="shared" si="122"/>
        <v>1.2105356484944244E-2</v>
      </c>
      <c r="AP109" s="11">
        <f t="shared" si="123"/>
        <v>1.5249556425223954E-2</v>
      </c>
      <c r="AQ109" s="11">
        <f t="shared" si="124"/>
        <v>1.3833271779571346E-2</v>
      </c>
      <c r="AR109" s="1">
        <f t="shared" si="133"/>
        <v>117154.15367017797</v>
      </c>
      <c r="AS109" s="1">
        <f t="shared" si="128"/>
        <v>36318.299825726048</v>
      </c>
      <c r="AT109" s="1">
        <f t="shared" si="129"/>
        <v>14110.984489430532</v>
      </c>
      <c r="AU109" s="1">
        <f t="shared" si="82"/>
        <v>23430.830734035597</v>
      </c>
      <c r="AV109" s="1">
        <f t="shared" si="83"/>
        <v>7263.6599651452098</v>
      </c>
      <c r="AW109" s="1">
        <f t="shared" si="84"/>
        <v>2822.1968978861064</v>
      </c>
      <c r="AX109" s="1">
        <f t="shared" si="153"/>
        <v>80836.329916124829</v>
      </c>
      <c r="AY109" s="1">
        <f t="shared" si="140"/>
        <v>9901.8710409886899</v>
      </c>
      <c r="AZ109" s="1">
        <f t="shared" si="141"/>
        <v>2637.3110691175584</v>
      </c>
      <c r="BA109" s="1">
        <f t="shared" si="154"/>
        <v>13101.665878099566</v>
      </c>
      <c r="BB109" s="1">
        <f t="shared" si="155"/>
        <v>26996.575004945513</v>
      </c>
      <c r="BC109" s="1">
        <f t="shared" si="156"/>
        <v>33719.039151638404</v>
      </c>
      <c r="BD109" s="1">
        <f t="shared" si="157"/>
        <v>17863.693257706233</v>
      </c>
      <c r="BE109" s="2">
        <f t="shared" si="164"/>
        <v>2.6562624979233451E-2</v>
      </c>
      <c r="BF109" s="2">
        <f t="shared" si="165"/>
        <v>3.9296297366806017E-2</v>
      </c>
      <c r="BG109" s="2">
        <f t="shared" si="166"/>
        <v>2.6781393583393952E-2</v>
      </c>
      <c r="BH109" s="2">
        <f t="shared" si="142"/>
        <v>3.2435318954477148E-2</v>
      </c>
      <c r="BI109" s="2">
        <f t="shared" si="158"/>
        <v>7.0557304578739693E-5</v>
      </c>
      <c r="BJ109" s="2">
        <f t="shared" si="143"/>
        <v>1.5441989867404456E-4</v>
      </c>
      <c r="BK109" s="2">
        <f t="shared" si="144"/>
        <v>7.1724304226865481E-5</v>
      </c>
      <c r="BL109" s="2">
        <f t="shared" si="145"/>
        <v>8.2660813031712213</v>
      </c>
      <c r="BM109" s="2">
        <f t="shared" si="146"/>
        <v>5.6082681791021862</v>
      </c>
      <c r="BN109" s="2">
        <f t="shared" si="147"/>
        <v>1.0121005444604956</v>
      </c>
      <c r="BO109" s="2">
        <f t="shared" si="159"/>
        <v>36.981933501740237</v>
      </c>
      <c r="BP109" s="2">
        <f t="shared" si="160"/>
        <v>9.0108652430351288</v>
      </c>
      <c r="BQ109" s="2">
        <f t="shared" si="161"/>
        <v>3.6062352130485049</v>
      </c>
      <c r="BR109" s="11">
        <f t="shared" si="162"/>
        <v>4.5639105564371868E-2</v>
      </c>
      <c r="BS109" s="17">
        <f t="shared" si="135"/>
        <v>9.5346408933966606E-2</v>
      </c>
      <c r="BT109" s="17">
        <f t="shared" si="136"/>
        <v>0.24199880094894949</v>
      </c>
      <c r="BU109" s="12">
        <f>(BU$3*temperature!$I219+BU$4*temperature!$I219^2+BU$5*temperature!$I219^6)*(K109/K$56)^$BW$1</f>
        <v>2.3486904562479194</v>
      </c>
      <c r="BV109" s="12">
        <f>(BV$3*temperature!$I219+BV$4*temperature!$I219^2+BV$5*temperature!$I219^6)*(L109/L$56)^$BW$1</f>
        <v>0.64166465452097754</v>
      </c>
      <c r="BW109" s="12">
        <f>(BW$3*temperature!$I219+BW$4*temperature!$I219^2+BW$5*temperature!$I219^6)*(M109/M$56)^$BW$1</f>
        <v>-0.41413319442194346</v>
      </c>
      <c r="BX109" s="12">
        <f>(BX$3*temperature!$M219+BX$4*temperature!$M219^2+BX$5*temperature!$M219^6)*(K109/K$56)^$BW$1</f>
        <v>2.3486875470563002</v>
      </c>
      <c r="BY109" s="12">
        <f>(BY$3*temperature!$M219+BY$4*temperature!$M219^2+BY$5*temperature!$M219^6)*(L109/L$56)^$BW$1</f>
        <v>0.64166178368883131</v>
      </c>
      <c r="BZ109" s="12">
        <f>(BZ$3*temperature!$M219+BZ$4*temperature!$M219^2+BZ$5*temperature!$M219^6)*(M109/M$56)^$BW$1</f>
        <v>-0.41413616965066918</v>
      </c>
      <c r="CA109" s="19">
        <f t="shared" si="148"/>
        <v>-2.9091916191603673E-6</v>
      </c>
      <c r="CB109" s="19">
        <f t="shared" si="149"/>
        <v>-2.8708321462289632E-6</v>
      </c>
      <c r="CC109" s="19">
        <f t="shared" si="150"/>
        <v>-2.9752287257212018E-6</v>
      </c>
      <c r="CD109" s="19">
        <f t="shared" si="151"/>
        <v>-4.8707103104434369E-3</v>
      </c>
      <c r="CE109" s="19">
        <f t="shared" si="152"/>
        <v>-4.6440473705842739E-4</v>
      </c>
      <c r="CF109" s="19"/>
      <c r="CG109" s="19"/>
      <c r="CH109" s="19"/>
    </row>
    <row r="110" spans="1:86" x14ac:dyDescent="0.25">
      <c r="A110" s="2">
        <f t="shared" si="85"/>
        <v>2064</v>
      </c>
      <c r="B110" s="5">
        <f t="shared" si="86"/>
        <v>1159.7193074605452</v>
      </c>
      <c r="C110" s="5">
        <f t="shared" si="87"/>
        <v>2935.7458205234675</v>
      </c>
      <c r="D110" s="5">
        <f t="shared" si="88"/>
        <v>4284.8477757365908</v>
      </c>
      <c r="E110" s="15">
        <f t="shared" si="89"/>
        <v>2.5745578669370971E-4</v>
      </c>
      <c r="F110" s="15">
        <f t="shared" si="90"/>
        <v>5.0720516360813262E-4</v>
      </c>
      <c r="G110" s="15">
        <f t="shared" si="91"/>
        <v>1.0354412991337672E-3</v>
      </c>
      <c r="H110" s="5">
        <f t="shared" si="92"/>
        <v>118913.63183843633</v>
      </c>
      <c r="I110" s="5">
        <f t="shared" si="93"/>
        <v>37020.585982830584</v>
      </c>
      <c r="J110" s="5">
        <f t="shared" si="94"/>
        <v>14367.829905878816</v>
      </c>
      <c r="K110" s="5">
        <f t="shared" si="95"/>
        <v>102536.56300577016</v>
      </c>
      <c r="L110" s="5">
        <f t="shared" si="96"/>
        <v>12610.283126019918</v>
      </c>
      <c r="M110" s="5">
        <f t="shared" si="97"/>
        <v>3353.1716079246016</v>
      </c>
      <c r="N110" s="15">
        <f t="shared" si="98"/>
        <v>1.4757232171835E-2</v>
      </c>
      <c r="O110" s="15">
        <f t="shared" si="99"/>
        <v>1.8820226910230442E-2</v>
      </c>
      <c r="P110" s="15">
        <f t="shared" si="100"/>
        <v>1.7148609336120391E-2</v>
      </c>
      <c r="Q110" s="5">
        <f t="shared" si="101"/>
        <v>9339.3467586247098</v>
      </c>
      <c r="R110" s="5">
        <f t="shared" si="102"/>
        <v>11447.566125655429</v>
      </c>
      <c r="S110" s="5">
        <f t="shared" si="103"/>
        <v>5565.1072551181651</v>
      </c>
      <c r="T110" s="5">
        <f t="shared" si="104"/>
        <v>78.538907728541545</v>
      </c>
      <c r="U110" s="5">
        <f t="shared" si="105"/>
        <v>309.22163498342746</v>
      </c>
      <c r="V110" s="5">
        <f t="shared" si="106"/>
        <v>387.33109255706853</v>
      </c>
      <c r="W110" s="15">
        <f t="shared" si="107"/>
        <v>-1.0734613539272964E-2</v>
      </c>
      <c r="X110" s="15">
        <f t="shared" si="108"/>
        <v>-1.217998157191269E-2</v>
      </c>
      <c r="Y110" s="15">
        <f t="shared" si="109"/>
        <v>-9.7425357312937999E-3</v>
      </c>
      <c r="Z110" s="5">
        <f t="shared" si="130"/>
        <v>16833.654277615173</v>
      </c>
      <c r="AA110" s="5">
        <f t="shared" si="131"/>
        <v>31913.145957518776</v>
      </c>
      <c r="AB110" s="5">
        <f t="shared" si="132"/>
        <v>21344.713541774916</v>
      </c>
      <c r="AC110" s="16">
        <f t="shared" si="113"/>
        <v>1.8592622532662233</v>
      </c>
      <c r="AD110" s="16">
        <f t="shared" si="114"/>
        <v>2.921881476801917</v>
      </c>
      <c r="AE110" s="16">
        <f t="shared" si="115"/>
        <v>3.973638699583141</v>
      </c>
      <c r="AF110" s="15">
        <f t="shared" si="116"/>
        <v>-4.0504037456468023E-3</v>
      </c>
      <c r="AG110" s="15">
        <f t="shared" si="117"/>
        <v>2.9673830763510267E-4</v>
      </c>
      <c r="AH110" s="15">
        <f t="shared" si="118"/>
        <v>9.7937136394747881E-3</v>
      </c>
      <c r="AI110" s="1">
        <f t="shared" si="76"/>
        <v>203810.38609590934</v>
      </c>
      <c r="AJ110" s="1">
        <f t="shared" si="77"/>
        <v>61013.382149309313</v>
      </c>
      <c r="AK110" s="1">
        <f t="shared" si="78"/>
        <v>23862.364989198082</v>
      </c>
      <c r="AL110" s="14">
        <f t="shared" si="119"/>
        <v>35.632945312853799</v>
      </c>
      <c r="AM110" s="14">
        <f t="shared" si="120"/>
        <v>6.8308120742191516</v>
      </c>
      <c r="AN110" s="14">
        <f t="shared" si="121"/>
        <v>2.3885466908111206</v>
      </c>
      <c r="AO110" s="11">
        <f t="shared" si="122"/>
        <v>1.1984302920094801E-2</v>
      </c>
      <c r="AP110" s="11">
        <f t="shared" si="123"/>
        <v>1.5097060860971715E-2</v>
      </c>
      <c r="AQ110" s="11">
        <f t="shared" si="124"/>
        <v>1.3694939061775633E-2</v>
      </c>
      <c r="AR110" s="1">
        <f t="shared" si="133"/>
        <v>118913.63183843633</v>
      </c>
      <c r="AS110" s="1">
        <f t="shared" si="128"/>
        <v>37020.585982830584</v>
      </c>
      <c r="AT110" s="1">
        <f t="shared" si="129"/>
        <v>14367.829905878816</v>
      </c>
      <c r="AU110" s="1">
        <f t="shared" si="82"/>
        <v>23782.726367687268</v>
      </c>
      <c r="AV110" s="1">
        <f t="shared" si="83"/>
        <v>7404.1171965661169</v>
      </c>
      <c r="AW110" s="1">
        <f t="shared" si="84"/>
        <v>2873.5659811757632</v>
      </c>
      <c r="AX110" s="1">
        <f t="shared" si="153"/>
        <v>82029.250404616119</v>
      </c>
      <c r="AY110" s="1">
        <f t="shared" si="140"/>
        <v>10088.226500815936</v>
      </c>
      <c r="AZ110" s="1">
        <f t="shared" si="141"/>
        <v>2682.537286339681</v>
      </c>
      <c r="BA110" s="1">
        <f t="shared" si="154"/>
        <v>13122.028174177713</v>
      </c>
      <c r="BB110" s="1">
        <f t="shared" si="155"/>
        <v>27065.005720367531</v>
      </c>
      <c r="BC110" s="1">
        <f t="shared" si="156"/>
        <v>33826.809496439426</v>
      </c>
      <c r="BD110" s="1">
        <f t="shared" si="157"/>
        <v>17389.574130331668</v>
      </c>
      <c r="BE110" s="2">
        <f t="shared" si="164"/>
        <v>2.6562624979233451E-2</v>
      </c>
      <c r="BF110" s="2">
        <f t="shared" si="165"/>
        <v>3.9296297366806017E-2</v>
      </c>
      <c r="BG110" s="2">
        <f t="shared" si="166"/>
        <v>2.6781393583393952E-2</v>
      </c>
      <c r="BH110" s="2">
        <f t="shared" si="142"/>
        <v>3.2426973978398374E-2</v>
      </c>
      <c r="BI110" s="2">
        <f t="shared" si="158"/>
        <v>7.0557304578739693E-5</v>
      </c>
      <c r="BJ110" s="2">
        <f t="shared" si="143"/>
        <v>1.5441989867404456E-4</v>
      </c>
      <c r="BK110" s="2">
        <f t="shared" si="144"/>
        <v>7.1724304226865481E-5</v>
      </c>
      <c r="BL110" s="2">
        <f t="shared" si="145"/>
        <v>8.3902253401886693</v>
      </c>
      <c r="BM110" s="2">
        <f t="shared" si="146"/>
        <v>5.7167151363224535</v>
      </c>
      <c r="BN110" s="2">
        <f t="shared" si="147"/>
        <v>1.0305226032491082</v>
      </c>
      <c r="BO110" s="2">
        <f t="shared" si="159"/>
        <v>37.527896858892923</v>
      </c>
      <c r="BP110" s="2">
        <f t="shared" si="160"/>
        <v>9.1170701717169624</v>
      </c>
      <c r="BQ110" s="2">
        <f t="shared" si="161"/>
        <v>3.6054876716476332</v>
      </c>
      <c r="BR110" s="11">
        <f t="shared" si="162"/>
        <v>4.5468303349594147E-2</v>
      </c>
      <c r="BS110" s="17">
        <f t="shared" si="135"/>
        <v>9.1184815512905346E-2</v>
      </c>
      <c r="BT110" s="17">
        <f t="shared" si="136"/>
        <v>0.2349502921834461</v>
      </c>
      <c r="BU110" s="12">
        <f>(BU$3*temperature!$I220+BU$4*temperature!$I220^2+BU$5*temperature!$I220^6)*(K110/K$56)^$BW$1</f>
        <v>2.2885314763995788</v>
      </c>
      <c r="BV110" s="12">
        <f>(BV$3*temperature!$I220+BV$4*temperature!$I220^2+BV$5*temperature!$I220^6)*(L110/L$56)^$BW$1</f>
        <v>0.58821755968761369</v>
      </c>
      <c r="BW110" s="12">
        <f>(BW$3*temperature!$I220+BW$4*temperature!$I220^2+BW$5*temperature!$I220^6)*(M110/M$56)^$BW$1</f>
        <v>-0.46445193038004734</v>
      </c>
      <c r="BX110" s="12">
        <f>(BX$3*temperature!$M220+BX$4*temperature!$M220^2+BX$5*temperature!$M220^6)*(K110/K$56)^$BW$1</f>
        <v>2.288528441148892</v>
      </c>
      <c r="BY110" s="12">
        <f>(BY$3*temperature!$M220+BY$4*temperature!$M220^2+BY$5*temperature!$M220^6)*(L110/L$56)^$BW$1</f>
        <v>0.5882146109858134</v>
      </c>
      <c r="BZ110" s="12">
        <f>(BZ$3*temperature!$M220+BZ$4*temperature!$M220^2+BZ$5*temperature!$M220^6)*(M110/M$56)^$BW$1</f>
        <v>-0.46445495952231175</v>
      </c>
      <c r="CA110" s="19">
        <f t="shared" si="148"/>
        <v>-3.0352506867892259E-6</v>
      </c>
      <c r="CB110" s="19">
        <f t="shared" si="149"/>
        <v>-2.9487018002871679E-6</v>
      </c>
      <c r="CC110" s="19">
        <f t="shared" si="150"/>
        <v>-3.0291422644102006E-6</v>
      </c>
      <c r="CD110" s="19">
        <f t="shared" si="151"/>
        <v>-5.1361755205722778E-3</v>
      </c>
      <c r="CE110" s="19">
        <f t="shared" si="152"/>
        <v>-4.6834121728528373E-4</v>
      </c>
      <c r="CF110" s="19"/>
      <c r="CG110" s="19"/>
      <c r="CH110" s="19"/>
    </row>
    <row r="111" spans="1:86" x14ac:dyDescent="0.25">
      <c r="A111" s="2">
        <f t="shared" si="85"/>
        <v>2065</v>
      </c>
      <c r="B111" s="5">
        <f t="shared" si="86"/>
        <v>1160.002955084859</v>
      </c>
      <c r="C111" s="5">
        <f t="shared" si="87"/>
        <v>2937.1603946907176</v>
      </c>
      <c r="D111" s="5">
        <f t="shared" si="88"/>
        <v>4289.0626486667152</v>
      </c>
      <c r="E111" s="15">
        <f t="shared" si="89"/>
        <v>2.4458299735902422E-4</v>
      </c>
      <c r="F111" s="15">
        <f t="shared" si="90"/>
        <v>4.8184490542772595E-4</v>
      </c>
      <c r="G111" s="15">
        <f t="shared" si="91"/>
        <v>9.8366923417707894E-4</v>
      </c>
      <c r="H111" s="5">
        <f t="shared" si="92"/>
        <v>120676.11967872316</v>
      </c>
      <c r="I111" s="5">
        <f t="shared" si="93"/>
        <v>37727.499082661736</v>
      </c>
      <c r="J111" s="5">
        <f t="shared" si="94"/>
        <v>14625.740647228193</v>
      </c>
      <c r="K111" s="5">
        <f t="shared" si="95"/>
        <v>104030.87263678153</v>
      </c>
      <c r="L111" s="5">
        <f t="shared" si="96"/>
        <v>12844.888944730046</v>
      </c>
      <c r="M111" s="5">
        <f t="shared" si="97"/>
        <v>3410.0086301548208</v>
      </c>
      <c r="N111" s="15">
        <f t="shared" si="98"/>
        <v>1.4573432024703958E-2</v>
      </c>
      <c r="O111" s="15">
        <f t="shared" si="99"/>
        <v>1.8604326038171637E-2</v>
      </c>
      <c r="P111" s="15">
        <f t="shared" si="100"/>
        <v>1.6950227687689834E-2</v>
      </c>
      <c r="Q111" s="5">
        <f t="shared" si="101"/>
        <v>9376.0304235750082</v>
      </c>
      <c r="R111" s="5">
        <f t="shared" si="102"/>
        <v>11524.065349148268</v>
      </c>
      <c r="S111" s="5">
        <f t="shared" si="103"/>
        <v>5609.8125994426937</v>
      </c>
      <c r="T111" s="5">
        <f t="shared" si="104"/>
        <v>77.695822906279034</v>
      </c>
      <c r="U111" s="5">
        <f t="shared" si="105"/>
        <v>305.4553211676926</v>
      </c>
      <c r="V111" s="5">
        <f t="shared" si="106"/>
        <v>383.55750554799022</v>
      </c>
      <c r="W111" s="15">
        <f t="shared" si="107"/>
        <v>-1.0734613539272964E-2</v>
      </c>
      <c r="X111" s="15">
        <f t="shared" si="108"/>
        <v>-1.217998157191269E-2</v>
      </c>
      <c r="Y111" s="15">
        <f t="shared" si="109"/>
        <v>-9.7425357312937999E-3</v>
      </c>
      <c r="Z111" s="5">
        <f t="shared" si="130"/>
        <v>16834.589453261353</v>
      </c>
      <c r="AA111" s="5">
        <f t="shared" si="131"/>
        <v>32143.567307847679</v>
      </c>
      <c r="AB111" s="5">
        <f t="shared" si="132"/>
        <v>21732.26447056271</v>
      </c>
      <c r="AC111" s="16">
        <f t="shared" si="113"/>
        <v>1.8517314904714541</v>
      </c>
      <c r="AD111" s="16">
        <f t="shared" si="114"/>
        <v>2.9227485109664535</v>
      </c>
      <c r="AE111" s="16">
        <f t="shared" si="115"/>
        <v>4.0125553791135928</v>
      </c>
      <c r="AF111" s="15">
        <f t="shared" si="116"/>
        <v>-4.0504037456468023E-3</v>
      </c>
      <c r="AG111" s="15">
        <f t="shared" si="117"/>
        <v>2.9673830763510267E-4</v>
      </c>
      <c r="AH111" s="15">
        <f t="shared" si="118"/>
        <v>9.7937136394747881E-3</v>
      </c>
      <c r="AI111" s="1">
        <f t="shared" si="76"/>
        <v>207212.07385400566</v>
      </c>
      <c r="AJ111" s="1">
        <f t="shared" si="77"/>
        <v>62316.1611309445</v>
      </c>
      <c r="AK111" s="1">
        <f t="shared" si="78"/>
        <v>24349.694471454037</v>
      </c>
      <c r="AL111" s="14">
        <f t="shared" si="119"/>
        <v>36.055710963312571</v>
      </c>
      <c r="AM111" s="14">
        <f t="shared" si="120"/>
        <v>6.9329060079773548</v>
      </c>
      <c r="AN111" s="14">
        <f t="shared" si="121"/>
        <v>2.4209305821742162</v>
      </c>
      <c r="AO111" s="11">
        <f t="shared" si="122"/>
        <v>1.1864459890893853E-2</v>
      </c>
      <c r="AP111" s="11">
        <f t="shared" si="123"/>
        <v>1.4946090252361998E-2</v>
      </c>
      <c r="AQ111" s="11">
        <f t="shared" si="124"/>
        <v>1.3557989671157877E-2</v>
      </c>
      <c r="AR111" s="1">
        <f t="shared" si="133"/>
        <v>120676.11967872316</v>
      </c>
      <c r="AS111" s="1">
        <f t="shared" si="128"/>
        <v>37727.499082661736</v>
      </c>
      <c r="AT111" s="1">
        <f t="shared" si="129"/>
        <v>14625.740647228193</v>
      </c>
      <c r="AU111" s="1">
        <f t="shared" si="82"/>
        <v>24135.223935744634</v>
      </c>
      <c r="AV111" s="1">
        <f t="shared" si="83"/>
        <v>7545.4998165323477</v>
      </c>
      <c r="AW111" s="1">
        <f t="shared" si="84"/>
        <v>2925.1481294456389</v>
      </c>
      <c r="AX111" s="1">
        <f t="shared" si="153"/>
        <v>83224.698109425226</v>
      </c>
      <c r="AY111" s="1">
        <f t="shared" si="140"/>
        <v>10275.911155784035</v>
      </c>
      <c r="AZ111" s="1">
        <f t="shared" si="141"/>
        <v>2728.0069041238562</v>
      </c>
      <c r="BA111" s="1">
        <f t="shared" si="154"/>
        <v>13142.02082368081</v>
      </c>
      <c r="BB111" s="1">
        <f t="shared" si="155"/>
        <v>27132.188656515838</v>
      </c>
      <c r="BC111" s="1">
        <f t="shared" si="156"/>
        <v>33932.175206141088</v>
      </c>
      <c r="BD111" s="1">
        <f t="shared" si="157"/>
        <v>16927.001712555579</v>
      </c>
      <c r="BE111" s="2">
        <f t="shared" si="164"/>
        <v>2.6562624979233451E-2</v>
      </c>
      <c r="BF111" s="2">
        <f t="shared" si="165"/>
        <v>3.9296297366806017E-2</v>
      </c>
      <c r="BG111" s="2">
        <f t="shared" si="166"/>
        <v>2.6781393583393952E-2</v>
      </c>
      <c r="BH111" s="2">
        <f t="shared" si="142"/>
        <v>3.2418338824762513E-2</v>
      </c>
      <c r="BI111" s="2">
        <f t="shared" si="158"/>
        <v>7.0557304578739693E-5</v>
      </c>
      <c r="BJ111" s="2">
        <f t="shared" si="143"/>
        <v>1.5441989867404456E-4</v>
      </c>
      <c r="BK111" s="2">
        <f t="shared" si="144"/>
        <v>7.1724304226865481E-5</v>
      </c>
      <c r="BL111" s="2">
        <f t="shared" si="145"/>
        <v>8.5145817315521128</v>
      </c>
      <c r="BM111" s="2">
        <f t="shared" si="146"/>
        <v>5.8258765855697341</v>
      </c>
      <c r="BN111" s="2">
        <f t="shared" si="147"/>
        <v>1.0490210717250272</v>
      </c>
      <c r="BO111" s="2">
        <f t="shared" si="159"/>
        <v>38.082003958273219</v>
      </c>
      <c r="BP111" s="2">
        <f t="shared" si="160"/>
        <v>9.224558112417224</v>
      </c>
      <c r="BQ111" s="2">
        <f t="shared" si="161"/>
        <v>3.6047575000997498</v>
      </c>
      <c r="BR111" s="11">
        <f t="shared" si="162"/>
        <v>4.5298168169644243E-2</v>
      </c>
      <c r="BS111" s="17">
        <f t="shared" si="135"/>
        <v>8.7219110537121711E-2</v>
      </c>
      <c r="BT111" s="17">
        <f t="shared" si="136"/>
        <v>0.22810707978975348</v>
      </c>
      <c r="BU111" s="12">
        <f>(BU$3*temperature!$I221+BU$4*temperature!$I221^2+BU$5*temperature!$I221^6)*(K111/K$56)^$BW$1</f>
        <v>2.2260965251422724</v>
      </c>
      <c r="BV111" s="12">
        <f>(BV$3*temperature!$I221+BV$4*temperature!$I221^2+BV$5*temperature!$I221^6)*(L111/L$56)^$BW$1</f>
        <v>0.53329953126718355</v>
      </c>
      <c r="BW111" s="12">
        <f>(BW$3*temperature!$I221+BW$4*temperature!$I221^2+BW$5*temperature!$I221^6)*(M111/M$56)^$BW$1</f>
        <v>-0.51592757288725577</v>
      </c>
      <c r="BX111" s="12">
        <f>(BX$3*temperature!$M221+BX$4*temperature!$M221^2+BX$5*temperature!$M221^6)*(K111/K$56)^$BW$1</f>
        <v>2.2260933661090885</v>
      </c>
      <c r="BY111" s="12">
        <f>(BY$3*temperature!$M221+BY$4*temperature!$M221^2+BY$5*temperature!$M221^6)*(L111/L$56)^$BW$1</f>
        <v>0.53329650656026062</v>
      </c>
      <c r="BZ111" s="12">
        <f>(BZ$3*temperature!$M221+BZ$4*temperature!$M221^2+BZ$5*temperature!$M221^6)*(M111/M$56)^$BW$1</f>
        <v>-0.51593065442581976</v>
      </c>
      <c r="CA111" s="19">
        <f t="shared" si="148"/>
        <v>-3.1590331839304042E-6</v>
      </c>
      <c r="CB111" s="19">
        <f t="shared" si="149"/>
        <v>-3.0247069229272228E-6</v>
      </c>
      <c r="CC111" s="19">
        <f t="shared" si="150"/>
        <v>-3.081538563987074E-6</v>
      </c>
      <c r="CD111" s="19">
        <f t="shared" si="151"/>
        <v>-5.4040427806440758E-3</v>
      </c>
      <c r="CE111" s="19">
        <f t="shared" si="152"/>
        <v>-4.7133580463233025E-4</v>
      </c>
      <c r="CF111" s="19"/>
      <c r="CG111" s="19"/>
      <c r="CH111" s="19"/>
    </row>
    <row r="112" spans="1:86" x14ac:dyDescent="0.25">
      <c r="A112" s="2">
        <f t="shared" si="85"/>
        <v>2066</v>
      </c>
      <c r="B112" s="5">
        <f t="shared" si="86"/>
        <v>1160.272486234574</v>
      </c>
      <c r="C112" s="5">
        <f t="shared" si="87"/>
        <v>2938.5048876746932</v>
      </c>
      <c r="D112" s="5">
        <f t="shared" si="88"/>
        <v>4293.0707166891189</v>
      </c>
      <c r="E112" s="15">
        <f t="shared" si="89"/>
        <v>2.3235384749107301E-4</v>
      </c>
      <c r="F112" s="15">
        <f t="shared" si="90"/>
        <v>4.577526601563396E-4</v>
      </c>
      <c r="G112" s="15">
        <f t="shared" si="91"/>
        <v>9.3448577246822489E-4</v>
      </c>
      <c r="H112" s="5">
        <f t="shared" si="92"/>
        <v>122441.23742986609</v>
      </c>
      <c r="I112" s="5">
        <f t="shared" si="93"/>
        <v>38438.915976868659</v>
      </c>
      <c r="J112" s="5">
        <f t="shared" si="94"/>
        <v>14884.676209581421</v>
      </c>
      <c r="K112" s="5">
        <f t="shared" si="95"/>
        <v>105528.00215682435</v>
      </c>
      <c r="L112" s="5">
        <f t="shared" si="96"/>
        <v>13081.113507109481</v>
      </c>
      <c r="M112" s="5">
        <f t="shared" si="97"/>
        <v>3467.1397682125094</v>
      </c>
      <c r="N112" s="15">
        <f t="shared" si="98"/>
        <v>1.4391204092558008E-2</v>
      </c>
      <c r="O112" s="15">
        <f t="shared" si="99"/>
        <v>1.8390549221241281E-2</v>
      </c>
      <c r="P112" s="15">
        <f t="shared" si="100"/>
        <v>1.6753957028869726E-2</v>
      </c>
      <c r="Q112" s="5">
        <f t="shared" si="101"/>
        <v>9411.0524673120744</v>
      </c>
      <c r="R112" s="5">
        <f t="shared" si="102"/>
        <v>11598.361737466246</v>
      </c>
      <c r="S112" s="5">
        <f t="shared" si="103"/>
        <v>5653.5078818526663</v>
      </c>
      <c r="T112" s="5">
        <f t="shared" si="104"/>
        <v>76.861788273764333</v>
      </c>
      <c r="U112" s="5">
        <f t="shared" si="105"/>
        <v>301.73488098482744</v>
      </c>
      <c r="V112" s="5">
        <f t="shared" si="106"/>
        <v>379.820682845183</v>
      </c>
      <c r="W112" s="15">
        <f t="shared" si="107"/>
        <v>-1.0734613539272964E-2</v>
      </c>
      <c r="X112" s="15">
        <f t="shared" si="108"/>
        <v>-1.217998157191269E-2</v>
      </c>
      <c r="Y112" s="15">
        <f t="shared" si="109"/>
        <v>-9.7425357312937999E-3</v>
      </c>
      <c r="Z112" s="5">
        <f t="shared" si="130"/>
        <v>16832.258684094704</v>
      </c>
      <c r="AA112" s="5">
        <f t="shared" si="131"/>
        <v>32367.971086887992</v>
      </c>
      <c r="AB112" s="5">
        <f t="shared" si="132"/>
        <v>22121.392369831603</v>
      </c>
      <c r="AC112" s="16">
        <f t="shared" si="113"/>
        <v>1.8442312303065165</v>
      </c>
      <c r="AD112" s="16">
        <f t="shared" si="114"/>
        <v>2.9236158024132406</v>
      </c>
      <c r="AE112" s="16">
        <f t="shared" si="115"/>
        <v>4.0518531974591658</v>
      </c>
      <c r="AF112" s="15">
        <f t="shared" si="116"/>
        <v>-4.0504037456468023E-3</v>
      </c>
      <c r="AG112" s="15">
        <f t="shared" si="117"/>
        <v>2.9673830763510267E-4</v>
      </c>
      <c r="AH112" s="15">
        <f t="shared" si="118"/>
        <v>9.7937136394747881E-3</v>
      </c>
      <c r="AI112" s="1">
        <f t="shared" si="76"/>
        <v>210626.09040434973</v>
      </c>
      <c r="AJ112" s="1">
        <f t="shared" si="77"/>
        <v>63630.044834382403</v>
      </c>
      <c r="AK112" s="1">
        <f t="shared" si="78"/>
        <v>24839.873153754274</v>
      </c>
      <c r="AL112" s="14">
        <f t="shared" si="119"/>
        <v>36.479214684508833</v>
      </c>
      <c r="AM112" s="14">
        <f t="shared" si="120"/>
        <v>7.0354896484946625</v>
      </c>
      <c r="AN112" s="14">
        <f t="shared" si="121"/>
        <v>2.4534253044836469</v>
      </c>
      <c r="AO112" s="11">
        <f t="shared" si="122"/>
        <v>1.1745815291984913E-2</v>
      </c>
      <c r="AP112" s="11">
        <f t="shared" si="123"/>
        <v>1.4796629349838377E-2</v>
      </c>
      <c r="AQ112" s="11">
        <f t="shared" si="124"/>
        <v>1.3422409774446298E-2</v>
      </c>
      <c r="AR112" s="1">
        <f t="shared" si="133"/>
        <v>122441.23742986609</v>
      </c>
      <c r="AS112" s="1">
        <f t="shared" si="128"/>
        <v>38438.915976868659</v>
      </c>
      <c r="AT112" s="1">
        <f t="shared" si="129"/>
        <v>14884.676209581421</v>
      </c>
      <c r="AU112" s="1">
        <f t="shared" si="82"/>
        <v>24488.247485973217</v>
      </c>
      <c r="AV112" s="1">
        <f t="shared" si="83"/>
        <v>7687.7831953737323</v>
      </c>
      <c r="AW112" s="1">
        <f t="shared" si="84"/>
        <v>2976.9352419162842</v>
      </c>
      <c r="AX112" s="1">
        <f t="shared" si="153"/>
        <v>84422.401725459495</v>
      </c>
      <c r="AY112" s="1">
        <f t="shared" si="140"/>
        <v>10464.890805687584</v>
      </c>
      <c r="AZ112" s="1">
        <f t="shared" si="141"/>
        <v>2773.7118145700069</v>
      </c>
      <c r="BA112" s="1">
        <f t="shared" si="154"/>
        <v>13161.653131236812</v>
      </c>
      <c r="BB112" s="1">
        <f t="shared" si="155"/>
        <v>27198.158297171089</v>
      </c>
      <c r="BC112" s="1">
        <f t="shared" si="156"/>
        <v>34035.214387809705</v>
      </c>
      <c r="BD112" s="1">
        <f t="shared" si="157"/>
        <v>16475.759310505549</v>
      </c>
      <c r="BE112" s="2">
        <f t="shared" si="164"/>
        <v>2.6562624979233451E-2</v>
      </c>
      <c r="BF112" s="2">
        <f t="shared" si="165"/>
        <v>3.9296297366806017E-2</v>
      </c>
      <c r="BG112" s="2">
        <f t="shared" si="166"/>
        <v>2.6781393583393952E-2</v>
      </c>
      <c r="BH112" s="2">
        <f t="shared" si="142"/>
        <v>3.2409415802055391E-2</v>
      </c>
      <c r="BI112" s="2">
        <f t="shared" si="158"/>
        <v>7.0557304578739693E-5</v>
      </c>
      <c r="BJ112" s="2">
        <f t="shared" si="143"/>
        <v>1.5441989867404456E-4</v>
      </c>
      <c r="BK112" s="2">
        <f t="shared" si="144"/>
        <v>7.1724304226865481E-5</v>
      </c>
      <c r="BL112" s="2">
        <f t="shared" si="145"/>
        <v>8.6391236823368445</v>
      </c>
      <c r="BM112" s="2">
        <f t="shared" si="146"/>
        <v>5.9357335102881708</v>
      </c>
      <c r="BN112" s="2">
        <f t="shared" si="147"/>
        <v>1.0675930447744049</v>
      </c>
      <c r="BO112" s="2">
        <f t="shared" si="159"/>
        <v>38.644376050566123</v>
      </c>
      <c r="BP112" s="2">
        <f t="shared" si="160"/>
        <v>9.333344179219166</v>
      </c>
      <c r="BQ112" s="2">
        <f t="shared" si="161"/>
        <v>3.6040441330792694</v>
      </c>
      <c r="BR112" s="11">
        <f t="shared" si="162"/>
        <v>4.5128745338370607E-2</v>
      </c>
      <c r="BS112" s="17">
        <f t="shared" si="135"/>
        <v>8.3439456026069184E-2</v>
      </c>
      <c r="BT112" s="17">
        <f t="shared" si="136"/>
        <v>0.22146318426189657</v>
      </c>
      <c r="BU112" s="12">
        <f>(BU$3*temperature!$I222+BU$4*temperature!$I222^2+BU$5*temperature!$I222^6)*(K112/K$56)^$BW$1</f>
        <v>2.1613867587061515</v>
      </c>
      <c r="BV112" s="12">
        <f>(BV$3*temperature!$I222+BV$4*temperature!$I222^2+BV$5*temperature!$I222^6)*(L112/L$56)^$BW$1</f>
        <v>0.47691669721642926</v>
      </c>
      <c r="BW112" s="12">
        <f>(BW$3*temperature!$I222+BW$4*temperature!$I222^2+BW$5*temperature!$I222^6)*(M112/M$56)^$BW$1</f>
        <v>-0.56855433560103597</v>
      </c>
      <c r="BX112" s="12">
        <f>(BX$3*temperature!$M222+BX$4*temperature!$M222^2+BX$5*temperature!$M222^6)*(K112/K$56)^$BW$1</f>
        <v>2.1613834782259511</v>
      </c>
      <c r="BY112" s="12">
        <f>(BY$3*temperature!$M222+BY$4*temperature!$M222^2+BY$5*temperature!$M222^6)*(L112/L$56)^$BW$1</f>
        <v>0.47691359838556718</v>
      </c>
      <c r="BZ112" s="12">
        <f>(BZ$3*temperature!$M222+BZ$4*temperature!$M222^2+BZ$5*temperature!$M222^6)*(M112/M$56)^$BW$1</f>
        <v>-0.56855746801946161</v>
      </c>
      <c r="CA112" s="19">
        <f t="shared" si="148"/>
        <v>-3.2804802003738587E-6</v>
      </c>
      <c r="CB112" s="19">
        <f t="shared" si="149"/>
        <v>-3.0988308620805149E-6</v>
      </c>
      <c r="CC112" s="19">
        <f t="shared" si="150"/>
        <v>-3.1324184256442678E-6</v>
      </c>
      <c r="CD112" s="19">
        <f t="shared" si="151"/>
        <v>-5.6740678825063237E-3</v>
      </c>
      <c r="CE112" s="19">
        <f t="shared" si="152"/>
        <v>-4.734411375713179E-4</v>
      </c>
      <c r="CF112" s="19"/>
      <c r="CG112" s="19"/>
      <c r="CH112" s="19"/>
    </row>
    <row r="113" spans="1:86" x14ac:dyDescent="0.25">
      <c r="A113" s="2">
        <f t="shared" si="85"/>
        <v>2067</v>
      </c>
      <c r="B113" s="5">
        <f t="shared" si="86"/>
        <v>1160.5286003220729</v>
      </c>
      <c r="C113" s="5">
        <f t="shared" si="87"/>
        <v>2939.7827406824481</v>
      </c>
      <c r="D113" s="5">
        <f t="shared" si="88"/>
        <v>4296.8819395188175</v>
      </c>
      <c r="E113" s="15">
        <f t="shared" si="89"/>
        <v>2.2073615511651934E-4</v>
      </c>
      <c r="F113" s="15">
        <f t="shared" si="90"/>
        <v>4.3486502714852262E-4</v>
      </c>
      <c r="G113" s="15">
        <f t="shared" si="91"/>
        <v>8.8776148384481365E-4</v>
      </c>
      <c r="H113" s="5">
        <f t="shared" si="92"/>
        <v>124208.60531487377</v>
      </c>
      <c r="I113" s="5">
        <f t="shared" si="93"/>
        <v>39154.712101525809</v>
      </c>
      <c r="J113" s="5">
        <f t="shared" si="94"/>
        <v>15144.596001986249</v>
      </c>
      <c r="K113" s="5">
        <f t="shared" si="95"/>
        <v>107027.61248658851</v>
      </c>
      <c r="L113" s="5">
        <f t="shared" si="96"/>
        <v>13318.913523669557</v>
      </c>
      <c r="M113" s="5">
        <f t="shared" si="97"/>
        <v>3524.5548318886795</v>
      </c>
      <c r="N113" s="15">
        <f t="shared" si="98"/>
        <v>1.4210544112600587E-2</v>
      </c>
      <c r="O113" s="15">
        <f t="shared" si="99"/>
        <v>1.8178881823082804E-2</v>
      </c>
      <c r="P113" s="15">
        <f t="shared" si="100"/>
        <v>1.6559777659546304E-2</v>
      </c>
      <c r="Q113" s="5">
        <f t="shared" si="101"/>
        <v>9444.413289546892</v>
      </c>
      <c r="R113" s="5">
        <f t="shared" si="102"/>
        <v>11670.443923282146</v>
      </c>
      <c r="S113" s="5">
        <f t="shared" si="103"/>
        <v>5696.1894808349925</v>
      </c>
      <c r="T113" s="5">
        <f t="shared" si="104"/>
        <v>76.03670668070805</v>
      </c>
      <c r="U113" s="5">
        <f t="shared" si="105"/>
        <v>298.05975569482899</v>
      </c>
      <c r="V113" s="5">
        <f t="shared" si="106"/>
        <v>376.1202662710794</v>
      </c>
      <c r="W113" s="15">
        <f t="shared" si="107"/>
        <v>-1.0734613539272964E-2</v>
      </c>
      <c r="X113" s="15">
        <f t="shared" si="108"/>
        <v>-1.217998157191269E-2</v>
      </c>
      <c r="Y113" s="15">
        <f t="shared" si="109"/>
        <v>-9.7425357312937999E-3</v>
      </c>
      <c r="Z113" s="5">
        <f t="shared" si="130"/>
        <v>16826.699679182297</v>
      </c>
      <c r="AA113" s="5">
        <f t="shared" si="131"/>
        <v>32586.31621200209</v>
      </c>
      <c r="AB113" s="5">
        <f t="shared" si="132"/>
        <v>22512.035768697129</v>
      </c>
      <c r="AC113" s="16">
        <f t="shared" si="113"/>
        <v>1.8367613492234443</v>
      </c>
      <c r="AD113" s="16">
        <f t="shared" si="114"/>
        <v>2.9244833512186239</v>
      </c>
      <c r="AE113" s="16">
        <f t="shared" si="115"/>
        <v>4.0915358873842713</v>
      </c>
      <c r="AF113" s="15">
        <f t="shared" si="116"/>
        <v>-4.0504037456468023E-3</v>
      </c>
      <c r="AG113" s="15">
        <f t="shared" si="117"/>
        <v>2.9673830763510267E-4</v>
      </c>
      <c r="AH113" s="15">
        <f t="shared" si="118"/>
        <v>9.7937136394747881E-3</v>
      </c>
      <c r="AI113" s="1">
        <f t="shared" si="76"/>
        <v>214051.72884988796</v>
      </c>
      <c r="AJ113" s="1">
        <f t="shared" si="77"/>
        <v>64954.823546317893</v>
      </c>
      <c r="AK113" s="1">
        <f t="shared" si="78"/>
        <v>25332.821080295129</v>
      </c>
      <c r="AL113" s="14">
        <f t="shared" si="119"/>
        <v>36.903408021012922</v>
      </c>
      <c r="AM113" s="14">
        <f t="shared" si="120"/>
        <v>7.1385501657918295</v>
      </c>
      <c r="AN113" s="14">
        <f t="shared" si="121"/>
        <v>2.4860268754735442</v>
      </c>
      <c r="AO113" s="11">
        <f t="shared" si="122"/>
        <v>1.1628357139065064E-2</v>
      </c>
      <c r="AP113" s="11">
        <f t="shared" si="123"/>
        <v>1.4648663056339993E-2</v>
      </c>
      <c r="AQ113" s="11">
        <f t="shared" si="124"/>
        <v>1.3288185676701836E-2</v>
      </c>
      <c r="AR113" s="1">
        <f t="shared" si="133"/>
        <v>124208.60531487377</v>
      </c>
      <c r="AS113" s="1">
        <f t="shared" si="128"/>
        <v>39154.712101525809</v>
      </c>
      <c r="AT113" s="1">
        <f t="shared" si="129"/>
        <v>15144.596001986249</v>
      </c>
      <c r="AU113" s="1">
        <f t="shared" si="82"/>
        <v>24841.721062974757</v>
      </c>
      <c r="AV113" s="1">
        <f t="shared" si="83"/>
        <v>7830.9424203051622</v>
      </c>
      <c r="AW113" s="1">
        <f t="shared" si="84"/>
        <v>3028.9192003972498</v>
      </c>
      <c r="AX113" s="1">
        <f t="shared" si="153"/>
        <v>85622.089989270811</v>
      </c>
      <c r="AY113" s="1">
        <f t="shared" si="140"/>
        <v>10655.130818935644</v>
      </c>
      <c r="AZ113" s="1">
        <f t="shared" si="141"/>
        <v>2819.6438655109437</v>
      </c>
      <c r="BA113" s="1">
        <f t="shared" si="154"/>
        <v>13180.934046906275</v>
      </c>
      <c r="BB113" s="1">
        <f t="shared" si="155"/>
        <v>27262.947838385528</v>
      </c>
      <c r="BC113" s="1">
        <f t="shared" si="156"/>
        <v>34136.002215405577</v>
      </c>
      <c r="BD113" s="1">
        <f t="shared" si="157"/>
        <v>16035.629723129741</v>
      </c>
      <c r="BE113" s="2">
        <f t="shared" si="164"/>
        <v>2.6562624979233451E-2</v>
      </c>
      <c r="BF113" s="2">
        <f t="shared" si="165"/>
        <v>3.9296297366806017E-2</v>
      </c>
      <c r="BG113" s="2">
        <f t="shared" si="166"/>
        <v>2.6781393583393952E-2</v>
      </c>
      <c r="BH113" s="2">
        <f t="shared" si="142"/>
        <v>3.2400207183398942E-2</v>
      </c>
      <c r="BI113" s="2">
        <f t="shared" si="158"/>
        <v>7.0557304578739693E-5</v>
      </c>
      <c r="BJ113" s="2">
        <f t="shared" si="143"/>
        <v>1.5441989867404456E-4</v>
      </c>
      <c r="BK113" s="2">
        <f t="shared" si="144"/>
        <v>7.1724304226865481E-5</v>
      </c>
      <c r="BL113" s="2">
        <f t="shared" si="145"/>
        <v>8.7638243965020148</v>
      </c>
      <c r="BM113" s="2">
        <f t="shared" si="146"/>
        <v>6.0462666753290017</v>
      </c>
      <c r="BN113" s="2">
        <f t="shared" si="147"/>
        <v>1.0862356110394324</v>
      </c>
      <c r="BO113" s="2">
        <f t="shared" si="159"/>
        <v>39.215136242723347</v>
      </c>
      <c r="BP113" s="2">
        <f t="shared" si="160"/>
        <v>9.4434436838032703</v>
      </c>
      <c r="BQ113" s="2">
        <f t="shared" si="161"/>
        <v>3.6033470305219022</v>
      </c>
      <c r="BR113" s="11">
        <f t="shared" si="162"/>
        <v>4.4960077731991149E-2</v>
      </c>
      <c r="BS113" s="17">
        <f t="shared" si="135"/>
        <v>7.9836533439767599E-2</v>
      </c>
      <c r="BT113" s="17">
        <f t="shared" si="136"/>
        <v>0.2150128002542685</v>
      </c>
      <c r="BU113" s="12">
        <f>(BU$3*temperature!$I223+BU$4*temperature!$I223^2+BU$5*temperature!$I223^6)*(K113/K$56)^$BW$1</f>
        <v>2.0944048783575275</v>
      </c>
      <c r="BV113" s="12">
        <f>(BV$3*temperature!$I223+BV$4*temperature!$I223^2+BV$5*temperature!$I223^6)*(L113/L$56)^$BW$1</f>
        <v>0.41907614697184559</v>
      </c>
      <c r="BW113" s="12">
        <f>(BW$3*temperature!$I223+BW$4*temperature!$I223^2+BW$5*temperature!$I223^6)*(M113/M$56)^$BW$1</f>
        <v>-0.62232570799187414</v>
      </c>
      <c r="BX113" s="12">
        <f>(BX$3*temperature!$M223+BX$4*temperature!$M223^2+BX$5*temperature!$M223^6)*(K113/K$56)^$BW$1</f>
        <v>2.0944014788164225</v>
      </c>
      <c r="BY113" s="12">
        <f>(BY$3*temperature!$M223+BY$4*temperature!$M223^2+BY$5*temperature!$M223^6)*(L113/L$56)^$BW$1</f>
        <v>0.41907297591031717</v>
      </c>
      <c r="BZ113" s="12">
        <f>(BZ$3*temperature!$M223+BZ$4*temperature!$M223^2+BZ$5*temperature!$M223^6)*(M113/M$56)^$BW$1</f>
        <v>-0.62232888977697054</v>
      </c>
      <c r="CA113" s="19">
        <f t="shared" si="148"/>
        <v>-3.3995411050646851E-6</v>
      </c>
      <c r="CB113" s="19">
        <f t="shared" si="149"/>
        <v>-3.171061528417507E-6</v>
      </c>
      <c r="CC113" s="19">
        <f t="shared" si="150"/>
        <v>-3.1817850963955507E-6</v>
      </c>
      <c r="CD113" s="19">
        <f t="shared" si="151"/>
        <v>-5.9460111042213271E-3</v>
      </c>
      <c r="CE113" s="19">
        <f t="shared" si="152"/>
        <v>-4.7470891435539544E-4</v>
      </c>
      <c r="CF113" s="19"/>
      <c r="CG113" s="19"/>
      <c r="CH113" s="19"/>
    </row>
    <row r="114" spans="1:86" x14ac:dyDescent="0.25">
      <c r="A114" s="2">
        <f t="shared" si="85"/>
        <v>2068</v>
      </c>
      <c r="B114" s="5">
        <f t="shared" si="86"/>
        <v>1160.7719624121537</v>
      </c>
      <c r="C114" s="5">
        <f t="shared" si="87"/>
        <v>2940.9972289487187</v>
      </c>
      <c r="D114" s="5">
        <f t="shared" si="88"/>
        <v>4300.5058154910248</v>
      </c>
      <c r="E114" s="15">
        <f t="shared" si="89"/>
        <v>2.0969934736069336E-4</v>
      </c>
      <c r="F114" s="15">
        <f t="shared" si="90"/>
        <v>4.1312177579109647E-4</v>
      </c>
      <c r="G114" s="15">
        <f t="shared" si="91"/>
        <v>8.4337340965257295E-4</v>
      </c>
      <c r="H114" s="5">
        <f t="shared" si="92"/>
        <v>125977.84383580755</v>
      </c>
      <c r="I114" s="5">
        <f t="shared" si="93"/>
        <v>39874.761564912922</v>
      </c>
      <c r="J114" s="5">
        <f t="shared" si="94"/>
        <v>15405.459357949043</v>
      </c>
      <c r="K114" s="5">
        <f t="shared" si="95"/>
        <v>108529.36486682367</v>
      </c>
      <c r="L114" s="5">
        <f t="shared" si="96"/>
        <v>13558.245200783971</v>
      </c>
      <c r="M114" s="5">
        <f t="shared" si="97"/>
        <v>3582.2435822447719</v>
      </c>
      <c r="N114" s="15">
        <f t="shared" si="98"/>
        <v>1.4031448009954817E-2</v>
      </c>
      <c r="O114" s="15">
        <f t="shared" si="99"/>
        <v>1.7969309335111205E-2</v>
      </c>
      <c r="P114" s="15">
        <f t="shared" si="100"/>
        <v>1.6367669991724565E-2</v>
      </c>
      <c r="Q114" s="5">
        <f t="shared" si="101"/>
        <v>9476.1141371308786</v>
      </c>
      <c r="R114" s="5">
        <f t="shared" si="102"/>
        <v>11740.30185805705</v>
      </c>
      <c r="S114" s="5">
        <f t="shared" si="103"/>
        <v>5737.8542476046568</v>
      </c>
      <c r="T114" s="5">
        <f t="shared" si="104"/>
        <v>75.220482019691602</v>
      </c>
      <c r="U114" s="5">
        <f t="shared" si="105"/>
        <v>294.42939336313719</v>
      </c>
      <c r="V114" s="5">
        <f t="shared" si="106"/>
        <v>372.45590113766968</v>
      </c>
      <c r="W114" s="15">
        <f t="shared" si="107"/>
        <v>-1.0734613539272964E-2</v>
      </c>
      <c r="X114" s="15">
        <f t="shared" si="108"/>
        <v>-1.217998157191269E-2</v>
      </c>
      <c r="Y114" s="15">
        <f t="shared" si="109"/>
        <v>-9.7425357312937999E-3</v>
      </c>
      <c r="Z114" s="5">
        <f t="shared" si="130"/>
        <v>16817.951373331809</v>
      </c>
      <c r="AA114" s="5">
        <f t="shared" si="131"/>
        <v>32798.565284559627</v>
      </c>
      <c r="AB114" s="5">
        <f t="shared" si="132"/>
        <v>22904.133075474663</v>
      </c>
      <c r="AC114" s="16">
        <f t="shared" si="113"/>
        <v>1.8293217241746904</v>
      </c>
      <c r="AD114" s="16">
        <f t="shared" si="114"/>
        <v>2.9253511574589717</v>
      </c>
      <c r="AE114" s="16">
        <f t="shared" si="115"/>
        <v>4.1316072182109469</v>
      </c>
      <c r="AF114" s="15">
        <f t="shared" si="116"/>
        <v>-4.0504037456468023E-3</v>
      </c>
      <c r="AG114" s="15">
        <f t="shared" si="117"/>
        <v>2.9673830763510267E-4</v>
      </c>
      <c r="AH114" s="15">
        <f t="shared" si="118"/>
        <v>9.7937136394747881E-3</v>
      </c>
      <c r="AI114" s="1">
        <f t="shared" si="76"/>
        <v>217488.2770278739</v>
      </c>
      <c r="AJ114" s="1">
        <f t="shared" si="77"/>
        <v>66290.283611991268</v>
      </c>
      <c r="AK114" s="1">
        <f t="shared" si="78"/>
        <v>25828.458172662868</v>
      </c>
      <c r="AL114" s="14">
        <f t="shared" si="119"/>
        <v>37.328242769048728</v>
      </c>
      <c r="AM114" s="14">
        <f t="shared" si="120"/>
        <v>7.2420746797203996</v>
      </c>
      <c r="AN114" s="14">
        <f t="shared" si="121"/>
        <v>2.5187313143249219</v>
      </c>
      <c r="AO114" s="11">
        <f t="shared" si="122"/>
        <v>1.1512073567674414E-2</v>
      </c>
      <c r="AP114" s="11">
        <f t="shared" si="123"/>
        <v>1.4502176425776593E-2</v>
      </c>
      <c r="AQ114" s="11">
        <f t="shared" si="124"/>
        <v>1.3155303819934818E-2</v>
      </c>
      <c r="AR114" s="1">
        <f t="shared" si="133"/>
        <v>125977.84383580755</v>
      </c>
      <c r="AS114" s="1">
        <f t="shared" si="128"/>
        <v>39874.761564912922</v>
      </c>
      <c r="AT114" s="1">
        <f t="shared" si="129"/>
        <v>15405.459357949043</v>
      </c>
      <c r="AU114" s="1">
        <f t="shared" si="82"/>
        <v>25195.568767161512</v>
      </c>
      <c r="AV114" s="1">
        <f t="shared" si="83"/>
        <v>7974.9523129825848</v>
      </c>
      <c r="AW114" s="1">
        <f t="shared" si="84"/>
        <v>3081.0918715898088</v>
      </c>
      <c r="AX114" s="1">
        <f t="shared" si="153"/>
        <v>86823.491893458922</v>
      </c>
      <c r="AY114" s="1">
        <f t="shared" si="140"/>
        <v>10846.596160627178</v>
      </c>
      <c r="AZ114" s="1">
        <f t="shared" si="141"/>
        <v>2865.7948657958177</v>
      </c>
      <c r="BA114" s="1">
        <f t="shared" si="154"/>
        <v>13199.872182100185</v>
      </c>
      <c r="BB114" s="1">
        <f t="shared" si="155"/>
        <v>27326.589239066325</v>
      </c>
      <c r="BC114" s="1">
        <f t="shared" si="156"/>
        <v>34234.611027491796</v>
      </c>
      <c r="BD114" s="1">
        <f t="shared" si="157"/>
        <v>15606.39566718278</v>
      </c>
      <c r="BE114" s="2">
        <f t="shared" si="164"/>
        <v>2.6562624979233451E-2</v>
      </c>
      <c r="BF114" s="2">
        <f t="shared" si="165"/>
        <v>3.9296297366806017E-2</v>
      </c>
      <c r="BG114" s="2">
        <f t="shared" si="166"/>
        <v>2.6781393583393952E-2</v>
      </c>
      <c r="BH114" s="2">
        <f t="shared" si="142"/>
        <v>3.2390715211358889E-2</v>
      </c>
      <c r="BI114" s="2">
        <f t="shared" si="158"/>
        <v>7.0557304578739693E-5</v>
      </c>
      <c r="BJ114" s="2">
        <f t="shared" si="143"/>
        <v>1.5441989867404456E-4</v>
      </c>
      <c r="BK114" s="2">
        <f t="shared" si="144"/>
        <v>7.1724304226865481E-5</v>
      </c>
      <c r="BL114" s="2">
        <f t="shared" si="145"/>
        <v>8.8886570976959778</v>
      </c>
      <c r="BM114" s="2">
        <f t="shared" si="146"/>
        <v>6.15745664050554</v>
      </c>
      <c r="BN114" s="2">
        <f t="shared" si="147"/>
        <v>1.104945853744149</v>
      </c>
      <c r="BO114" s="2">
        <f t="shared" si="159"/>
        <v>39.794409523733279</v>
      </c>
      <c r="BP114" s="2">
        <f t="shared" si="160"/>
        <v>9.554872137184363</v>
      </c>
      <c r="BQ114" s="2">
        <f t="shared" si="161"/>
        <v>3.6026656764406924</v>
      </c>
      <c r="BR114" s="11">
        <f t="shared" si="162"/>
        <v>4.479220588181751E-2</v>
      </c>
      <c r="BS114" s="17">
        <f t="shared" si="135"/>
        <v>7.6401515369895187E-2</v>
      </c>
      <c r="BT114" s="17">
        <f t="shared" si="136"/>
        <v>0.20875029150899854</v>
      </c>
      <c r="BU114" s="12">
        <f>(BU$3*temperature!$I224+BU$4*temperature!$I224^2+BU$5*temperature!$I224^6)*(K114/K$56)^$BW$1</f>
        <v>2.0251550945823436</v>
      </c>
      <c r="BV114" s="12">
        <f>(BV$3*temperature!$I224+BV$4*temperature!$I224^2+BV$5*temperature!$I224^6)*(L114/L$56)^$BW$1</f>
        <v>0.35978590277042882</v>
      </c>
      <c r="BW114" s="12">
        <f>(BW$3*temperature!$I224+BW$4*temperature!$I224^2+BW$5*temperature!$I224^6)*(M114/M$56)^$BW$1</f>
        <v>-0.67723447702090489</v>
      </c>
      <c r="BX114" s="12">
        <f>(BX$3*temperature!$M224+BX$4*temperature!$M224^2+BX$5*temperature!$M224^6)*(K114/K$56)^$BW$1</f>
        <v>2.0251515784093392</v>
      </c>
      <c r="BY114" s="12">
        <f>(BY$3*temperature!$M224+BY$4*temperature!$M224^2+BY$5*temperature!$M224^6)*(L114/L$56)^$BW$1</f>
        <v>0.35978266137936188</v>
      </c>
      <c r="BZ114" s="12">
        <f>(BZ$3*temperature!$M224+BZ$4*temperature!$M224^2+BZ$5*temperature!$M224^6)*(M114/M$56)^$BW$1</f>
        <v>-0.67723770666499539</v>
      </c>
      <c r="CA114" s="19">
        <f t="shared" si="148"/>
        <v>-3.5161730043142825E-6</v>
      </c>
      <c r="CB114" s="19">
        <f t="shared" si="149"/>
        <v>-3.2413910669437662E-6</v>
      </c>
      <c r="CC114" s="19">
        <f t="shared" si="150"/>
        <v>-3.2296440904966417E-6</v>
      </c>
      <c r="CD114" s="19">
        <f t="shared" si="151"/>
        <v>-6.2196374034699476E-3</v>
      </c>
      <c r="CE114" s="19">
        <f t="shared" si="152"/>
        <v>-4.7518972267638422E-4</v>
      </c>
      <c r="CF114" s="19"/>
      <c r="CG114" s="19"/>
      <c r="CH114" s="19"/>
    </row>
    <row r="115" spans="1:86" x14ac:dyDescent="0.25">
      <c r="A115" s="2">
        <f t="shared" si="85"/>
        <v>2069</v>
      </c>
      <c r="B115" s="5">
        <f t="shared" si="86"/>
        <v>1161.0032048789585</v>
      </c>
      <c r="C115" s="5">
        <f t="shared" si="87"/>
        <v>2942.1514694466478</v>
      </c>
      <c r="D115" s="5">
        <f t="shared" si="88"/>
        <v>4303.951401131224</v>
      </c>
      <c r="E115" s="15">
        <f t="shared" si="89"/>
        <v>1.992143799926587E-4</v>
      </c>
      <c r="F115" s="15">
        <f t="shared" si="90"/>
        <v>3.9246568700154164E-4</v>
      </c>
      <c r="G115" s="15">
        <f t="shared" si="91"/>
        <v>8.0120473916994424E-4</v>
      </c>
      <c r="H115" s="5">
        <f t="shared" si="92"/>
        <v>127748.57406385877</v>
      </c>
      <c r="I115" s="5">
        <f t="shared" si="93"/>
        <v>40598.937236080659</v>
      </c>
      <c r="J115" s="5">
        <f t="shared" si="94"/>
        <v>15667.22554781174</v>
      </c>
      <c r="K115" s="5">
        <f t="shared" si="95"/>
        <v>110032.92112115859</v>
      </c>
      <c r="L115" s="5">
        <f t="shared" si="96"/>
        <v>13799.064275815956</v>
      </c>
      <c r="M115" s="5">
        <f t="shared" si="97"/>
        <v>3640.1957381985917</v>
      </c>
      <c r="N115" s="15">
        <f t="shared" si="98"/>
        <v>1.3853911853072498E-2</v>
      </c>
      <c r="O115" s="15">
        <f t="shared" si="99"/>
        <v>1.776181736395066E-2</v>
      </c>
      <c r="P115" s="15">
        <f t="shared" si="100"/>
        <v>1.6177614565647369E-2</v>
      </c>
      <c r="Q115" s="5">
        <f t="shared" si="101"/>
        <v>9506.1570964992461</v>
      </c>
      <c r="R115" s="5">
        <f t="shared" si="102"/>
        <v>11807.926802665452</v>
      </c>
      <c r="S115" s="5">
        <f t="shared" si="103"/>
        <v>5778.4994979173498</v>
      </c>
      <c r="T115" s="5">
        <f t="shared" si="104"/>
        <v>74.41301921497238</v>
      </c>
      <c r="U115" s="5">
        <f t="shared" si="105"/>
        <v>290.84324877774475</v>
      </c>
      <c r="V115" s="5">
        <f t="shared" si="106"/>
        <v>368.82723621250472</v>
      </c>
      <c r="W115" s="15">
        <f t="shared" si="107"/>
        <v>-1.0734613539272964E-2</v>
      </c>
      <c r="X115" s="15">
        <f t="shared" si="108"/>
        <v>-1.217998157191269E-2</v>
      </c>
      <c r="Y115" s="15">
        <f t="shared" si="109"/>
        <v>-9.7425357312937999E-3</v>
      </c>
      <c r="Z115" s="5">
        <f t="shared" si="130"/>
        <v>16806.053886821188</v>
      </c>
      <c r="AA115" s="5">
        <f t="shared" si="131"/>
        <v>33004.684572180689</v>
      </c>
      <c r="AB115" s="5">
        <f t="shared" si="132"/>
        <v>23297.622595119396</v>
      </c>
      <c r="AC115" s="16">
        <f t="shared" si="113"/>
        <v>1.8219122326111001</v>
      </c>
      <c r="AD115" s="16">
        <f t="shared" si="114"/>
        <v>2.9262192212106743</v>
      </c>
      <c r="AE115" s="16">
        <f t="shared" si="115"/>
        <v>4.1720709961768918</v>
      </c>
      <c r="AF115" s="15">
        <f t="shared" si="116"/>
        <v>-4.0504037456468023E-3</v>
      </c>
      <c r="AG115" s="15">
        <f t="shared" si="117"/>
        <v>2.9673830763510267E-4</v>
      </c>
      <c r="AH115" s="15">
        <f t="shared" si="118"/>
        <v>9.7937136394747881E-3</v>
      </c>
      <c r="AI115" s="1">
        <f t="shared" si="76"/>
        <v>220935.01809224804</v>
      </c>
      <c r="AJ115" s="1">
        <f t="shared" si="77"/>
        <v>67636.207563774733</v>
      </c>
      <c r="AK115" s="1">
        <f t="shared" si="78"/>
        <v>26326.704226986389</v>
      </c>
      <c r="AL115" s="14">
        <f t="shared" si="119"/>
        <v>37.753670991188933</v>
      </c>
      <c r="AM115" s="14">
        <f t="shared" si="120"/>
        <v>7.3460502659674152</v>
      </c>
      <c r="AN115" s="14">
        <f t="shared" si="121"/>
        <v>2.5515346432488428</v>
      </c>
      <c r="AO115" s="11">
        <f t="shared" si="122"/>
        <v>1.1396952831997669E-2</v>
      </c>
      <c r="AP115" s="11">
        <f t="shared" si="123"/>
        <v>1.4357154661518826E-2</v>
      </c>
      <c r="AQ115" s="11">
        <f t="shared" si="124"/>
        <v>1.302375078173547E-2</v>
      </c>
      <c r="AR115" s="1">
        <f t="shared" si="133"/>
        <v>127748.57406385877</v>
      </c>
      <c r="AS115" s="1">
        <f t="shared" si="128"/>
        <v>40598.937236080659</v>
      </c>
      <c r="AT115" s="1">
        <f t="shared" si="129"/>
        <v>15667.22554781174</v>
      </c>
      <c r="AU115" s="1">
        <f t="shared" si="82"/>
        <v>25549.714812771756</v>
      </c>
      <c r="AV115" s="1">
        <f t="shared" si="83"/>
        <v>8119.787447216132</v>
      </c>
      <c r="AW115" s="1">
        <f t="shared" si="84"/>
        <v>3133.4451095623481</v>
      </c>
      <c r="AX115" s="1">
        <f t="shared" si="153"/>
        <v>88026.336896926878</v>
      </c>
      <c r="AY115" s="1">
        <f t="shared" si="140"/>
        <v>11039.251420652767</v>
      </c>
      <c r="AZ115" s="1">
        <f t="shared" si="141"/>
        <v>2912.1565905588736</v>
      </c>
      <c r="BA115" s="1">
        <f t="shared" si="154"/>
        <v>13218.475824793086</v>
      </c>
      <c r="BB115" s="1">
        <f t="shared" si="155"/>
        <v>27389.113269900354</v>
      </c>
      <c r="BC115" s="1">
        <f t="shared" si="156"/>
        <v>34331.110423636594</v>
      </c>
      <c r="BD115" s="1">
        <f t="shared" si="157"/>
        <v>15187.840164812273</v>
      </c>
      <c r="BE115" s="2">
        <f t="shared" si="164"/>
        <v>2.6562624979233451E-2</v>
      </c>
      <c r="BF115" s="2">
        <f t="shared" si="165"/>
        <v>3.9296297366806017E-2</v>
      </c>
      <c r="BG115" s="2">
        <f t="shared" si="166"/>
        <v>2.6781393583393952E-2</v>
      </c>
      <c r="BH115" s="2">
        <f t="shared" si="142"/>
        <v>3.2380942102466691E-2</v>
      </c>
      <c r="BI115" s="2">
        <f t="shared" si="158"/>
        <v>7.0557304578739693E-5</v>
      </c>
      <c r="BJ115" s="2">
        <f t="shared" si="143"/>
        <v>1.5441989867404456E-4</v>
      </c>
      <c r="BK115" s="2">
        <f t="shared" si="144"/>
        <v>7.1724304226865481E-5</v>
      </c>
      <c r="BL115" s="2">
        <f t="shared" si="145"/>
        <v>9.013595049723369</v>
      </c>
      <c r="BM115" s="2">
        <f t="shared" si="146"/>
        <v>6.2692837742694705</v>
      </c>
      <c r="BN115" s="2">
        <f t="shared" si="147"/>
        <v>1.1237208515821684</v>
      </c>
      <c r="BO115" s="2">
        <f t="shared" si="159"/>
        <v>40.382322790849379</v>
      </c>
      <c r="BP115" s="2">
        <f t="shared" si="160"/>
        <v>9.6676452514868476</v>
      </c>
      <c r="BQ115" s="2">
        <f t="shared" si="161"/>
        <v>3.6019995777908331</v>
      </c>
      <c r="BR115" s="11">
        <f t="shared" si="162"/>
        <v>4.4625168063677084E-2</v>
      </c>
      <c r="BS115" s="17">
        <f t="shared" si="135"/>
        <v>7.3126038785302161E-2</v>
      </c>
      <c r="BT115" s="17">
        <f t="shared" si="136"/>
        <v>0.20267018593106653</v>
      </c>
      <c r="BU115" s="12">
        <f>(BU$3*temperature!$I225+BU$4*temperature!$I225^2+BU$5*temperature!$I225^6)*(K115/K$56)^$BW$1</f>
        <v>1.9536430895422203</v>
      </c>
      <c r="BV115" s="12">
        <f>(BV$3*temperature!$I225+BV$4*temperature!$I225^2+BV$5*temperature!$I225^6)*(L115/L$56)^$BW$1</f>
        <v>0.2990548901221855</v>
      </c>
      <c r="BW115" s="12">
        <f>(BW$3*temperature!$I225+BW$4*temperature!$I225^2+BW$5*temperature!$I225^6)*(M115/M$56)^$BW$1</f>
        <v>-0.73327274943795218</v>
      </c>
      <c r="BX115" s="12">
        <f>(BX$3*temperature!$M225+BX$4*temperature!$M225^2+BX$5*temperature!$M225^6)*(K115/K$56)^$BW$1</f>
        <v>1.9536394592019692</v>
      </c>
      <c r="BY115" s="12">
        <f>(BY$3*temperature!$M225+BY$4*temperature!$M225^2+BY$5*temperature!$M225^6)*(L115/L$56)^$BW$1</f>
        <v>0.29905158030662177</v>
      </c>
      <c r="BZ115" s="12">
        <f>(BZ$3*temperature!$M225+BZ$4*temperature!$M225^2+BZ$5*temperature!$M225^6)*(M115/M$56)^$BW$1</f>
        <v>-0.73327602544098525</v>
      </c>
      <c r="CA115" s="19">
        <f t="shared" si="148"/>
        <v>-3.6303402510817762E-6</v>
      </c>
      <c r="CB115" s="19">
        <f t="shared" si="149"/>
        <v>-3.3098155637345528E-6</v>
      </c>
      <c r="CC115" s="19">
        <f t="shared" si="150"/>
        <v>-3.2760030330702961E-6</v>
      </c>
      <c r="CD115" s="19">
        <f t="shared" si="151"/>
        <v>-6.4947166319181768E-3</v>
      </c>
      <c r="CE115" s="19">
        <f t="shared" si="152"/>
        <v>-4.7493290032519559E-4</v>
      </c>
      <c r="CF115" s="19"/>
      <c r="CG115" s="19"/>
      <c r="CH115" s="19"/>
    </row>
    <row r="116" spans="1:86" x14ac:dyDescent="0.25">
      <c r="A116" s="2">
        <f t="shared" si="85"/>
        <v>2070</v>
      </c>
      <c r="B116" s="5">
        <f t="shared" si="86"/>
        <v>1161.2229289859065</v>
      </c>
      <c r="C116" s="5">
        <f t="shared" si="87"/>
        <v>2943.2484282694809</v>
      </c>
      <c r="D116" s="5">
        <f t="shared" si="88"/>
        <v>4307.2273300779807</v>
      </c>
      <c r="E116" s="15">
        <f t="shared" si="89"/>
        <v>1.8925366099302576E-4</v>
      </c>
      <c r="F116" s="15">
        <f t="shared" si="90"/>
        <v>3.7284240265146454E-4</v>
      </c>
      <c r="G116" s="15">
        <f t="shared" si="91"/>
        <v>7.6114450221144696E-4</v>
      </c>
      <c r="H116" s="5">
        <f t="shared" si="92"/>
        <v>129520.41792421587</v>
      </c>
      <c r="I116" s="5">
        <f t="shared" si="93"/>
        <v>41327.110834014333</v>
      </c>
      <c r="J116" s="5">
        <f t="shared" si="94"/>
        <v>15929.853791908126</v>
      </c>
      <c r="K116" s="5">
        <f t="shared" si="95"/>
        <v>111537.94391342736</v>
      </c>
      <c r="L116" s="5">
        <f t="shared" si="96"/>
        <v>14041.326052219491</v>
      </c>
      <c r="M116" s="5">
        <f t="shared" si="97"/>
        <v>3698.4009830796931</v>
      </c>
      <c r="N116" s="15">
        <f t="shared" si="98"/>
        <v>1.3677931812894117E-2</v>
      </c>
      <c r="O116" s="15">
        <f t="shared" si="99"/>
        <v>1.7556391619112821E-2</v>
      </c>
      <c r="P116" s="15">
        <f t="shared" si="100"/>
        <v>1.5989592062405134E-2</v>
      </c>
      <c r="Q116" s="5">
        <f t="shared" si="101"/>
        <v>9534.5450850286452</v>
      </c>
      <c r="R116" s="5">
        <f t="shared" si="102"/>
        <v>11873.311316920235</v>
      </c>
      <c r="S116" s="5">
        <f t="shared" si="103"/>
        <v>5818.1230041474591</v>
      </c>
      <c r="T116" s="5">
        <f t="shared" si="104"/>
        <v>73.614224211409152</v>
      </c>
      <c r="U116" s="5">
        <f t="shared" si="105"/>
        <v>287.30078336731663</v>
      </c>
      <c r="V116" s="5">
        <f t="shared" si="106"/>
        <v>365.23392368503005</v>
      </c>
      <c r="W116" s="15">
        <f t="shared" si="107"/>
        <v>-1.0734613539272964E-2</v>
      </c>
      <c r="X116" s="15">
        <f t="shared" si="108"/>
        <v>-1.217998157191269E-2</v>
      </c>
      <c r="Y116" s="15">
        <f t="shared" si="109"/>
        <v>-9.7425357312937999E-3</v>
      </c>
      <c r="Z116" s="5">
        <f t="shared" si="130"/>
        <v>16791.048483785307</v>
      </c>
      <c r="AA116" s="5">
        <f t="shared" si="131"/>
        <v>33204.643987843978</v>
      </c>
      <c r="AB116" s="5">
        <f t="shared" si="132"/>
        <v>23692.442547967166</v>
      </c>
      <c r="AC116" s="16">
        <f t="shared" si="113"/>
        <v>1.8145327524798924</v>
      </c>
      <c r="AD116" s="16">
        <f t="shared" si="114"/>
        <v>2.9270875425501459</v>
      </c>
      <c r="AE116" s="16">
        <f t="shared" si="115"/>
        <v>4.2129310647970062</v>
      </c>
      <c r="AF116" s="15">
        <f t="shared" si="116"/>
        <v>-4.0504037456468023E-3</v>
      </c>
      <c r="AG116" s="15">
        <f t="shared" si="117"/>
        <v>2.9673830763510267E-4</v>
      </c>
      <c r="AH116" s="15">
        <f t="shared" si="118"/>
        <v>9.7937136394747881E-3</v>
      </c>
      <c r="AI116" s="1">
        <f t="shared" si="76"/>
        <v>224391.231095795</v>
      </c>
      <c r="AJ116" s="1">
        <f t="shared" si="77"/>
        <v>68992.374254613387</v>
      </c>
      <c r="AK116" s="1">
        <f t="shared" si="78"/>
        <v>26827.4789138501</v>
      </c>
      <c r="AL116" s="14">
        <f t="shared" si="119"/>
        <v>38.179645030635058</v>
      </c>
      <c r="AM116" s="14">
        <f t="shared" si="120"/>
        <v>7.4504639619890041</v>
      </c>
      <c r="AN116" s="14">
        <f t="shared" si="121"/>
        <v>2.5844328890404338</v>
      </c>
      <c r="AO116" s="11">
        <f t="shared" si="122"/>
        <v>1.1282983303677692E-2</v>
      </c>
      <c r="AP116" s="11">
        <f t="shared" si="123"/>
        <v>1.4213583114903637E-2</v>
      </c>
      <c r="AQ116" s="11">
        <f t="shared" si="124"/>
        <v>1.2893513273918116E-2</v>
      </c>
      <c r="AR116" s="1">
        <f t="shared" si="133"/>
        <v>129520.41792421587</v>
      </c>
      <c r="AS116" s="1">
        <f t="shared" si="128"/>
        <v>41327.110834014333</v>
      </c>
      <c r="AT116" s="1">
        <f t="shared" si="129"/>
        <v>15929.853791908126</v>
      </c>
      <c r="AU116" s="1">
        <f t="shared" si="82"/>
        <v>25904.083584843174</v>
      </c>
      <c r="AV116" s="1">
        <f t="shared" si="83"/>
        <v>8265.4221668028677</v>
      </c>
      <c r="AW116" s="1">
        <f t="shared" si="84"/>
        <v>3185.9707583816253</v>
      </c>
      <c r="AX116" s="1">
        <f t="shared" si="153"/>
        <v>89230.355130741882</v>
      </c>
      <c r="AY116" s="1">
        <f t="shared" si="140"/>
        <v>11233.060841775592</v>
      </c>
      <c r="AZ116" s="1">
        <f t="shared" si="141"/>
        <v>2958.7207864637544</v>
      </c>
      <c r="BA116" s="1">
        <f t="shared" si="154"/>
        <v>13236.752954058331</v>
      </c>
      <c r="BB116" s="1">
        <f t="shared" si="155"/>
        <v>27450.549560634608</v>
      </c>
      <c r="BC116" s="1">
        <f t="shared" si="156"/>
        <v>34425.56735929101</v>
      </c>
      <c r="BD116" s="1">
        <f t="shared" si="157"/>
        <v>14779.746896287705</v>
      </c>
      <c r="BE116" s="2">
        <f t="shared" si="164"/>
        <v>2.6562624979233451E-2</v>
      </c>
      <c r="BF116" s="2">
        <f t="shared" si="165"/>
        <v>3.9296297366806017E-2</v>
      </c>
      <c r="BG116" s="2">
        <f t="shared" si="166"/>
        <v>2.6781393583393952E-2</v>
      </c>
      <c r="BH116" s="2">
        <f t="shared" si="142"/>
        <v>3.23708900514698E-2</v>
      </c>
      <c r="BI116" s="2">
        <f t="shared" si="158"/>
        <v>7.0557304578739693E-5</v>
      </c>
      <c r="BJ116" s="2">
        <f t="shared" si="143"/>
        <v>1.5441989867404456E-4</v>
      </c>
      <c r="BK116" s="2">
        <f t="shared" si="144"/>
        <v>7.1724304226865481E-5</v>
      </c>
      <c r="BL116" s="2">
        <f t="shared" si="145"/>
        <v>9.1386115766445553</v>
      </c>
      <c r="BM116" s="2">
        <f t="shared" si="146"/>
        <v>6.3817282674795024</v>
      </c>
      <c r="BN116" s="2">
        <f t="shared" si="147"/>
        <v>1.1425576796603052</v>
      </c>
      <c r="BO116" s="2">
        <f t="shared" si="159"/>
        <v>40.979004876280861</v>
      </c>
      <c r="BP116" s="2">
        <f t="shared" si="160"/>
        <v>9.7817789417583594</v>
      </c>
      <c r="BQ116" s="2">
        <f t="shared" si="161"/>
        <v>3.6013482633821292</v>
      </c>
      <c r="BR116" s="11">
        <f t="shared" si="162"/>
        <v>4.445900038415071E-2</v>
      </c>
      <c r="BS116" s="17">
        <f t="shared" si="135"/>
        <v>7.0002179749171639E-2</v>
      </c>
      <c r="BT116" s="17">
        <f t="shared" si="136"/>
        <v>0.19676717080686071</v>
      </c>
      <c r="BU116" s="12">
        <f>(BU$3*temperature!$I226+BU$4*temperature!$I226^2+BU$5*temperature!$I226^6)*(K116/K$56)^$BW$1</f>
        <v>1.879875977996103</v>
      </c>
      <c r="BV116" s="12">
        <f>(BV$3*temperature!$I226+BV$4*temperature!$I226^2+BV$5*temperature!$I226^6)*(L116/L$56)^$BW$1</f>
        <v>0.23689290755760578</v>
      </c>
      <c r="BW116" s="12">
        <f>(BW$3*temperature!$I226+BW$4*temperature!$I226^2+BW$5*temperature!$I226^6)*(M116/M$56)^$BW$1</f>
        <v>-0.79043197461406134</v>
      </c>
      <c r="BX116" s="12">
        <f>(BX$3*temperature!$M226+BX$4*temperature!$M226^2+BX$5*temperature!$M226^6)*(K116/K$56)^$BW$1</f>
        <v>1.8798722359821438</v>
      </c>
      <c r="BY116" s="12">
        <f>(BY$3*temperature!$M226+BY$4*temperature!$M226^2+BY$5*temperature!$M226^6)*(L116/L$56)^$BW$1</f>
        <v>0.23688953122285086</v>
      </c>
      <c r="BZ116" s="12">
        <f>(BZ$3*temperature!$M226+BZ$4*temperature!$M226^2+BZ$5*temperature!$M226^6)*(M116/M$56)^$BW$1</f>
        <v>-0.79043529548556135</v>
      </c>
      <c r="CA116" s="19">
        <f t="shared" si="148"/>
        <v>-3.7420139591404222E-6</v>
      </c>
      <c r="CB116" s="19">
        <f t="shared" si="149"/>
        <v>-3.3763347549176093E-6</v>
      </c>
      <c r="CC116" s="19">
        <f t="shared" si="150"/>
        <v>-3.3208715000121458E-6</v>
      </c>
      <c r="CD116" s="19">
        <f t="shared" si="151"/>
        <v>-6.7710236995223994E-3</v>
      </c>
      <c r="CE116" s="19">
        <f t="shared" si="152"/>
        <v>-4.7398641809986812E-4</v>
      </c>
      <c r="CF116" s="19"/>
      <c r="CG116" s="19"/>
      <c r="CH116" s="19"/>
    </row>
    <row r="117" spans="1:86" x14ac:dyDescent="0.25">
      <c r="A117" s="2">
        <f t="shared" si="85"/>
        <v>2071</v>
      </c>
      <c r="B117" s="5">
        <f t="shared" si="86"/>
        <v>1161.4317063919191</v>
      </c>
      <c r="C117" s="5">
        <f t="shared" si="87"/>
        <v>2944.2909276942974</v>
      </c>
      <c r="D117" s="5">
        <f t="shared" si="88"/>
        <v>4310.3418313599414</v>
      </c>
      <c r="E117" s="15">
        <f t="shared" si="89"/>
        <v>1.7979097794337446E-4</v>
      </c>
      <c r="F117" s="15">
        <f t="shared" si="90"/>
        <v>3.542002825188913E-4</v>
      </c>
      <c r="G117" s="15">
        <f t="shared" si="91"/>
        <v>7.2308727710087455E-4</v>
      </c>
      <c r="H117" s="5">
        <f t="shared" si="92"/>
        <v>131292.99847533161</v>
      </c>
      <c r="I117" s="5">
        <f t="shared" si="93"/>
        <v>42059.153017215569</v>
      </c>
      <c r="J117" s="5">
        <f t="shared" si="94"/>
        <v>16193.303274417571</v>
      </c>
      <c r="K117" s="5">
        <f t="shared" si="95"/>
        <v>113044.09699921476</v>
      </c>
      <c r="L117" s="5">
        <f t="shared" si="96"/>
        <v>14284.985434558432</v>
      </c>
      <c r="M117" s="5">
        <f t="shared" si="97"/>
        <v>3756.848971142615</v>
      </c>
      <c r="N117" s="15">
        <f t="shared" si="98"/>
        <v>1.3503504125523813E-2</v>
      </c>
      <c r="O117" s="15">
        <f t="shared" si="99"/>
        <v>1.7353017901071022E-2</v>
      </c>
      <c r="P117" s="15">
        <f t="shared" si="100"/>
        <v>1.5803583313524827E-2</v>
      </c>
      <c r="Q117" s="5">
        <f t="shared" si="101"/>
        <v>9561.2818413481727</v>
      </c>
      <c r="R117" s="5">
        <f t="shared" si="102"/>
        <v>11936.449248004943</v>
      </c>
      <c r="S117" s="5">
        <f t="shared" si="103"/>
        <v>5856.7229875874264</v>
      </c>
      <c r="T117" s="5">
        <f t="shared" si="104"/>
        <v>72.824003963506286</v>
      </c>
      <c r="U117" s="5">
        <f t="shared" si="105"/>
        <v>283.8014651203066</v>
      </c>
      <c r="V117" s="5">
        <f t="shared" si="106"/>
        <v>361.67561913324801</v>
      </c>
      <c r="W117" s="15">
        <f t="shared" si="107"/>
        <v>-1.0734613539272964E-2</v>
      </c>
      <c r="X117" s="15">
        <f t="shared" si="108"/>
        <v>-1.217998157191269E-2</v>
      </c>
      <c r="Y117" s="15">
        <f t="shared" si="109"/>
        <v>-9.7425357312937999E-3</v>
      </c>
      <c r="Z117" s="5">
        <f t="shared" si="130"/>
        <v>16772.977529373482</v>
      </c>
      <c r="AA117" s="5">
        <f t="shared" si="131"/>
        <v>33398.417065858295</v>
      </c>
      <c r="AB117" s="5">
        <f t="shared" si="132"/>
        <v>24088.531089648826</v>
      </c>
      <c r="AC117" s="16">
        <f t="shared" si="113"/>
        <v>1.8071831622226491</v>
      </c>
      <c r="AD117" s="16">
        <f t="shared" si="114"/>
        <v>2.9279561215538221</v>
      </c>
      <c r="AE117" s="16">
        <f t="shared" si="115"/>
        <v>4.2541913052284759</v>
      </c>
      <c r="AF117" s="15">
        <f t="shared" si="116"/>
        <v>-4.0504037456468023E-3</v>
      </c>
      <c r="AG117" s="15">
        <f t="shared" si="117"/>
        <v>2.9673830763510267E-4</v>
      </c>
      <c r="AH117" s="15">
        <f t="shared" si="118"/>
        <v>9.7937136394747881E-3</v>
      </c>
      <c r="AI117" s="1">
        <f t="shared" si="76"/>
        <v>227856.19157105868</v>
      </c>
      <c r="AJ117" s="1">
        <f t="shared" si="77"/>
        <v>70358.558995954911</v>
      </c>
      <c r="AK117" s="1">
        <f t="shared" si="78"/>
        <v>27330.701780846714</v>
      </c>
      <c r="AL117" s="14">
        <f t="shared" si="119"/>
        <v>38.606117525081849</v>
      </c>
      <c r="AM117" s="14">
        <f t="shared" si="120"/>
        <v>7.5553027728696458</v>
      </c>
      <c r="AN117" s="14">
        <f t="shared" si="121"/>
        <v>2.617422084603223</v>
      </c>
      <c r="AO117" s="11">
        <f t="shared" si="122"/>
        <v>1.1170153470640916E-2</v>
      </c>
      <c r="AP117" s="11">
        <f t="shared" si="123"/>
        <v>1.40714472837546E-2</v>
      </c>
      <c r="AQ117" s="11">
        <f t="shared" si="124"/>
        <v>1.2764578141178935E-2</v>
      </c>
      <c r="AR117" s="1">
        <f t="shared" si="133"/>
        <v>131292.99847533161</v>
      </c>
      <c r="AS117" s="1">
        <f t="shared" si="128"/>
        <v>42059.153017215569</v>
      </c>
      <c r="AT117" s="1">
        <f t="shared" si="129"/>
        <v>16193.303274417571</v>
      </c>
      <c r="AU117" s="1">
        <f t="shared" si="82"/>
        <v>26258.599695066325</v>
      </c>
      <c r="AV117" s="1">
        <f t="shared" si="83"/>
        <v>8411.8306034431134</v>
      </c>
      <c r="AW117" s="1">
        <f t="shared" si="84"/>
        <v>3238.6606548835143</v>
      </c>
      <c r="AX117" s="1">
        <f t="shared" si="153"/>
        <v>90435.277599371795</v>
      </c>
      <c r="AY117" s="1">
        <f t="shared" si="140"/>
        <v>11427.988347646744</v>
      </c>
      <c r="AZ117" s="1">
        <f t="shared" si="141"/>
        <v>3005.479176914092</v>
      </c>
      <c r="BA117" s="1">
        <f t="shared" si="154"/>
        <v>13254.711253951755</v>
      </c>
      <c r="BB117" s="1">
        <f t="shared" si="155"/>
        <v>27510.926645731433</v>
      </c>
      <c r="BC117" s="1">
        <f t="shared" si="156"/>
        <v>34518.046238956464</v>
      </c>
      <c r="BD117" s="1">
        <f t="shared" si="157"/>
        <v>14381.900520269377</v>
      </c>
      <c r="BE117" s="2">
        <f t="shared" si="164"/>
        <v>2.6562624979233451E-2</v>
      </c>
      <c r="BF117" s="2">
        <f t="shared" si="165"/>
        <v>3.9296297366806017E-2</v>
      </c>
      <c r="BG117" s="2">
        <f t="shared" si="166"/>
        <v>2.6781393583393952E-2</v>
      </c>
      <c r="BH117" s="2">
        <f t="shared" si="142"/>
        <v>3.2360561235323361E-2</v>
      </c>
      <c r="BI117" s="2">
        <f t="shared" si="158"/>
        <v>7.0557304578739693E-5</v>
      </c>
      <c r="BJ117" s="2">
        <f t="shared" si="143"/>
        <v>1.5441989867404456E-4</v>
      </c>
      <c r="BK117" s="2">
        <f t="shared" si="144"/>
        <v>7.1724304226865481E-5</v>
      </c>
      <c r="BL117" s="2">
        <f t="shared" si="145"/>
        <v>9.2636800824799792</v>
      </c>
      <c r="BM117" s="2">
        <f t="shared" si="146"/>
        <v>6.494770147234564</v>
      </c>
      <c r="BN117" s="2">
        <f t="shared" si="147"/>
        <v>1.1614534104922227</v>
      </c>
      <c r="BO117" s="2">
        <f t="shared" si="159"/>
        <v>41.584586574350119</v>
      </c>
      <c r="BP117" s="2">
        <f t="shared" si="160"/>
        <v>9.8972893278229694</v>
      </c>
      <c r="BQ117" s="2">
        <f t="shared" si="161"/>
        <v>3.6007112828378061</v>
      </c>
      <c r="BR117" s="11">
        <f t="shared" si="162"/>
        <v>4.4293736863744354E-2</v>
      </c>
      <c r="BS117" s="17">
        <f t="shared" si="135"/>
        <v>6.7022429528995314E-2</v>
      </c>
      <c r="BT117" s="17">
        <f t="shared" si="136"/>
        <v>0.19103608816200068</v>
      </c>
      <c r="BU117" s="12">
        <f>(BU$3*temperature!$I227+BU$4*temperature!$I227^2+BU$5*temperature!$I227^6)*(K117/K$56)^$BW$1</f>
        <v>1.8038622668719764</v>
      </c>
      <c r="BV117" s="12">
        <f>(BV$3*temperature!$I227+BV$4*temperature!$I227^2+BV$5*temperature!$I227^6)*(L117/L$56)^$BW$1</f>
        <v>0.17331059576717717</v>
      </c>
      <c r="BW117" s="12">
        <f>(BW$3*temperature!$I227+BW$4*temperature!$I227^2+BW$5*temperature!$I227^6)*(M117/M$56)^$BW$1</f>
        <v>-0.84870296782637511</v>
      </c>
      <c r="BX117" s="12">
        <f>(BX$3*temperature!$M227+BX$4*temperature!$M227^2+BX$5*temperature!$M227^6)*(K117/K$56)^$BW$1</f>
        <v>1.8038584157004249</v>
      </c>
      <c r="BY117" s="12">
        <f>(BY$3*temperature!$M227+BY$4*temperature!$M227^2+BY$5*temperature!$M227^6)*(L117/L$56)^$BW$1</f>
        <v>0.17330715481542353</v>
      </c>
      <c r="BZ117" s="12">
        <f>(BZ$3*temperature!$M227+BZ$4*temperature!$M227^2+BZ$5*temperature!$M227^6)*(M117/M$56)^$BW$1</f>
        <v>-0.84870633208724344</v>
      </c>
      <c r="CA117" s="19">
        <f t="shared" si="148"/>
        <v>-3.8511715514388811E-6</v>
      </c>
      <c r="CB117" s="19">
        <f t="shared" si="149"/>
        <v>-3.4409517536415635E-6</v>
      </c>
      <c r="CC117" s="19">
        <f t="shared" si="150"/>
        <v>-3.3642608683326358E-6</v>
      </c>
      <c r="CD117" s="19">
        <f t="shared" si="151"/>
        <v>-7.0483387349773805E-3</v>
      </c>
      <c r="CE117" s="19">
        <f t="shared" si="152"/>
        <v>-4.7239678616150946E-4</v>
      </c>
      <c r="CF117" s="19"/>
      <c r="CG117" s="19"/>
      <c r="CH117" s="19"/>
    </row>
    <row r="118" spans="1:86" x14ac:dyDescent="0.25">
      <c r="A118" s="2">
        <f t="shared" si="85"/>
        <v>2072</v>
      </c>
      <c r="B118" s="5">
        <f t="shared" si="86"/>
        <v>1161.6300805871103</v>
      </c>
      <c r="C118" s="5">
        <f t="shared" si="87"/>
        <v>2945.2816529387837</v>
      </c>
      <c r="D118" s="5">
        <f t="shared" si="88"/>
        <v>4313.3027470312427</v>
      </c>
      <c r="E118" s="15">
        <f t="shared" si="89"/>
        <v>1.7080142904620573E-4</v>
      </c>
      <c r="F118" s="15">
        <f t="shared" si="90"/>
        <v>3.364902683929467E-4</v>
      </c>
      <c r="G118" s="15">
        <f t="shared" si="91"/>
        <v>6.8693291324583075E-4</v>
      </c>
      <c r="H118" s="5">
        <f t="shared" si="92"/>
        <v>133065.94018222814</v>
      </c>
      <c r="I118" s="5">
        <f t="shared" si="93"/>
        <v>42794.933473525278</v>
      </c>
      <c r="J118" s="5">
        <f t="shared" si="94"/>
        <v>16457.533157837857</v>
      </c>
      <c r="K118" s="5">
        <f t="shared" si="95"/>
        <v>114551.04547135525</v>
      </c>
      <c r="L118" s="5">
        <f t="shared" si="96"/>
        <v>14529.996963388801</v>
      </c>
      <c r="M118" s="5">
        <f t="shared" si="97"/>
        <v>3815.529334027211</v>
      </c>
      <c r="N118" s="15">
        <f t="shared" si="98"/>
        <v>1.3330625058210366E-2</v>
      </c>
      <c r="O118" s="15">
        <f t="shared" si="99"/>
        <v>1.7151682089757925E-2</v>
      </c>
      <c r="P118" s="15">
        <f t="shared" si="100"/>
        <v>1.5619569308038761E-2</v>
      </c>
      <c r="Q118" s="5">
        <f t="shared" si="101"/>
        <v>9586.3719146447147</v>
      </c>
      <c r="R118" s="5">
        <f t="shared" si="102"/>
        <v>11997.335717824863</v>
      </c>
      <c r="S118" s="5">
        <f t="shared" si="103"/>
        <v>5894.2981109286011</v>
      </c>
      <c r="T118" s="5">
        <f t="shared" si="104"/>
        <v>72.042266424575558</v>
      </c>
      <c r="U118" s="5">
        <f t="shared" si="105"/>
        <v>280.34476850505945</v>
      </c>
      <c r="V118" s="5">
        <f t="shared" si="106"/>
        <v>358.15198149070454</v>
      </c>
      <c r="W118" s="15">
        <f t="shared" si="107"/>
        <v>-1.0734613539272964E-2</v>
      </c>
      <c r="X118" s="15">
        <f t="shared" si="108"/>
        <v>-1.217998157191269E-2</v>
      </c>
      <c r="Y118" s="15">
        <f t="shared" si="109"/>
        <v>-9.7425357312937999E-3</v>
      </c>
      <c r="Z118" s="5">
        <f t="shared" si="130"/>
        <v>16751.884445792435</v>
      </c>
      <c r="AA118" s="5">
        <f t="shared" si="131"/>
        <v>33585.980934711864</v>
      </c>
      <c r="AB118" s="5">
        <f t="shared" si="132"/>
        <v>24485.826332053941</v>
      </c>
      <c r="AC118" s="16">
        <f t="shared" si="113"/>
        <v>1.7998633407733127</v>
      </c>
      <c r="AD118" s="16">
        <f t="shared" si="114"/>
        <v>2.9288249582981618</v>
      </c>
      <c r="AE118" s="16">
        <f t="shared" si="115"/>
        <v>4.2958556366394269</v>
      </c>
      <c r="AF118" s="15">
        <f t="shared" si="116"/>
        <v>-4.0504037456468023E-3</v>
      </c>
      <c r="AG118" s="15">
        <f t="shared" si="117"/>
        <v>2.9673830763510267E-4</v>
      </c>
      <c r="AH118" s="15">
        <f t="shared" si="118"/>
        <v>9.7937136394747881E-3</v>
      </c>
      <c r="AI118" s="1">
        <f t="shared" si="76"/>
        <v>231329.17210901913</v>
      </c>
      <c r="AJ118" s="1">
        <f t="shared" si="77"/>
        <v>71734.53369980253</v>
      </c>
      <c r="AK118" s="1">
        <f t="shared" si="78"/>
        <v>27836.292257645557</v>
      </c>
      <c r="AL118" s="14">
        <f t="shared" si="119"/>
        <v>39.033041420166008</v>
      </c>
      <c r="AM118" s="14">
        <f t="shared" si="120"/>
        <v>7.6605536771040734</v>
      </c>
      <c r="AN118" s="14">
        <f t="shared" si="121"/>
        <v>2.6504982704433142</v>
      </c>
      <c r="AO118" s="11">
        <f t="shared" si="122"/>
        <v>1.1058451935934506E-2</v>
      </c>
      <c r="AP118" s="11">
        <f t="shared" si="123"/>
        <v>1.3930732810917055E-2</v>
      </c>
      <c r="AQ118" s="11">
        <f t="shared" si="124"/>
        <v>1.2636932359767145E-2</v>
      </c>
      <c r="AR118" s="1">
        <f t="shared" si="133"/>
        <v>133065.94018222814</v>
      </c>
      <c r="AS118" s="1">
        <f t="shared" si="128"/>
        <v>42794.933473525278</v>
      </c>
      <c r="AT118" s="1">
        <f t="shared" si="129"/>
        <v>16457.533157837857</v>
      </c>
      <c r="AU118" s="1">
        <f t="shared" si="82"/>
        <v>26613.18803644563</v>
      </c>
      <c r="AV118" s="1">
        <f t="shared" si="83"/>
        <v>8558.9866947050559</v>
      </c>
      <c r="AW118" s="1">
        <f t="shared" si="84"/>
        <v>3291.5066315675717</v>
      </c>
      <c r="AX118" s="1">
        <f t="shared" si="153"/>
        <v>91640.836377084197</v>
      </c>
      <c r="AY118" s="1">
        <f t="shared" si="140"/>
        <v>11623.997570711042</v>
      </c>
      <c r="AZ118" s="1">
        <f t="shared" si="141"/>
        <v>3052.4234672217685</v>
      </c>
      <c r="BA118" s="1">
        <f t="shared" si="154"/>
        <v>13272.358126769464</v>
      </c>
      <c r="BB118" s="1">
        <f t="shared" si="155"/>
        <v>27570.272008421667</v>
      </c>
      <c r="BC118" s="1">
        <f t="shared" si="156"/>
        <v>34608.609007487379</v>
      </c>
      <c r="BD118" s="1">
        <f t="shared" si="157"/>
        <v>13994.086963876627</v>
      </c>
      <c r="BE118" s="2">
        <f t="shared" si="164"/>
        <v>2.6562624979233451E-2</v>
      </c>
      <c r="BF118" s="2">
        <f t="shared" si="165"/>
        <v>3.9296297366806017E-2</v>
      </c>
      <c r="BG118" s="2">
        <f t="shared" si="166"/>
        <v>2.6781393583393952E-2</v>
      </c>
      <c r="BH118" s="2">
        <f t="shared" si="142"/>
        <v>3.2349957816936517E-2</v>
      </c>
      <c r="BI118" s="2">
        <f t="shared" si="158"/>
        <v>7.0557304578739693E-5</v>
      </c>
      <c r="BJ118" s="2">
        <f t="shared" si="143"/>
        <v>1.5441989867404456E-4</v>
      </c>
      <c r="BK118" s="2">
        <f t="shared" si="144"/>
        <v>7.1724304226865481E-5</v>
      </c>
      <c r="BL118" s="2">
        <f t="shared" si="145"/>
        <v>9.3887740704938274</v>
      </c>
      <c r="BM118" s="2">
        <f t="shared" si="146"/>
        <v>6.6083892907442516</v>
      </c>
      <c r="BN118" s="2">
        <f t="shared" si="147"/>
        <v>1.1804051150364887</v>
      </c>
      <c r="BO118" s="2">
        <f t="shared" si="159"/>
        <v>42.199200669121339</v>
      </c>
      <c r="BP118" s="2">
        <f t="shared" si="160"/>
        <v>10.014192736173881</v>
      </c>
      <c r="BQ118" s="2">
        <f t="shared" si="161"/>
        <v>3.6000882055985746</v>
      </c>
      <c r="BR118" s="11">
        <f t="shared" si="162"/>
        <v>4.4129409517093848E-2</v>
      </c>
      <c r="BS118" s="17">
        <f t="shared" si="135"/>
        <v>6.4179672024347448E-2</v>
      </c>
      <c r="BT118" s="17">
        <f t="shared" si="136"/>
        <v>0.18547193025436959</v>
      </c>
      <c r="BU118" s="12">
        <f>(BU$3*temperature!$I228+BU$4*temperature!$I228^2+BU$5*temperature!$I228^6)*(K118/K$56)^$BW$1</f>
        <v>1.7256118136646172</v>
      </c>
      <c r="BV118" s="12">
        <f>(BV$3*temperature!$I228+BV$4*temperature!$I228^2+BV$5*temperature!$I228^6)*(L118/L$56)^$BW$1</f>
        <v>0.10831940624398585</v>
      </c>
      <c r="BW118" s="12">
        <f>(BW$3*temperature!$I228+BW$4*temperature!$I228^2+BW$5*temperature!$I228^6)*(M118/M$56)^$BW$1</f>
        <v>-0.90807593391694552</v>
      </c>
      <c r="BX118" s="12">
        <f>(BX$3*temperature!$M228+BX$4*temperature!$M228^2+BX$5*temperature!$M228^6)*(K118/K$56)^$BW$1</f>
        <v>1.7256078558682768</v>
      </c>
      <c r="BY118" s="12">
        <f>(BY$3*temperature!$M228+BY$4*temperature!$M228^2+BY$5*temperature!$M228^6)*(L118/L$56)^$BW$1</f>
        <v>0.10831590257118985</v>
      </c>
      <c r="BZ118" s="12">
        <f>(BZ$3*temperature!$M228+BZ$4*temperature!$M228^2+BZ$5*temperature!$M228^6)*(M118/M$56)^$BW$1</f>
        <v>-0.90807934010112279</v>
      </c>
      <c r="CA118" s="19">
        <f t="shared" si="148"/>
        <v>-3.9577963404369143E-6</v>
      </c>
      <c r="CB118" s="19">
        <f t="shared" si="149"/>
        <v>-3.5036727960013891E-6</v>
      </c>
      <c r="CC118" s="19">
        <f t="shared" si="150"/>
        <v>-3.4061841772681234E-6</v>
      </c>
      <c r="CD118" s="19">
        <f t="shared" si="151"/>
        <v>-7.3264472434699246E-3</v>
      </c>
      <c r="CE118" s="19">
        <f t="shared" si="152"/>
        <v>-4.7020898118958418E-4</v>
      </c>
      <c r="CF118" s="19"/>
      <c r="CG118" s="19"/>
      <c r="CH118" s="19"/>
    </row>
    <row r="119" spans="1:86" x14ac:dyDescent="0.25">
      <c r="A119" s="2">
        <f t="shared" si="85"/>
        <v>2073</v>
      </c>
      <c r="B119" s="5">
        <f t="shared" si="86"/>
        <v>1161.8185682610083</v>
      </c>
      <c r="C119" s="5">
        <f t="shared" si="87"/>
        <v>2946.2231586219796</v>
      </c>
      <c r="D119" s="5">
        <f t="shared" si="88"/>
        <v>4316.117549171885</v>
      </c>
      <c r="E119" s="15">
        <f t="shared" si="89"/>
        <v>1.6226135759389544E-4</v>
      </c>
      <c r="F119" s="15">
        <f t="shared" si="90"/>
        <v>3.1966575497329933E-4</v>
      </c>
      <c r="G119" s="15">
        <f t="shared" si="91"/>
        <v>6.5258626758353923E-4</v>
      </c>
      <c r="H119" s="5">
        <f t="shared" si="92"/>
        <v>134838.86918350286</v>
      </c>
      <c r="I119" s="5">
        <f t="shared" si="93"/>
        <v>43534.321010018175</v>
      </c>
      <c r="J119" s="5">
        <f t="shared" si="94"/>
        <v>16722.502598000225</v>
      </c>
      <c r="K119" s="5">
        <f t="shared" si="95"/>
        <v>116058.45599913895</v>
      </c>
      <c r="L119" s="5">
        <f t="shared" si="96"/>
        <v>14776.314849951908</v>
      </c>
      <c r="M119" s="5">
        <f t="shared" si="97"/>
        <v>3874.4316871556707</v>
      </c>
      <c r="N119" s="15">
        <f t="shared" si="98"/>
        <v>1.31592908784115E-2</v>
      </c>
      <c r="O119" s="15">
        <f t="shared" si="99"/>
        <v>1.6952370133576311E-2</v>
      </c>
      <c r="P119" s="15">
        <f t="shared" si="100"/>
        <v>1.5437531197352694E-2</v>
      </c>
      <c r="Q119" s="5">
        <f t="shared" si="101"/>
        <v>9609.8206530051066</v>
      </c>
      <c r="R119" s="5">
        <f t="shared" si="102"/>
        <v>12055.967109293131</v>
      </c>
      <c r="S119" s="5">
        <f t="shared" si="103"/>
        <v>5930.8474708869362</v>
      </c>
      <c r="T119" s="5">
        <f t="shared" si="104"/>
        <v>71.268920536014406</v>
      </c>
      <c r="U119" s="5">
        <f t="shared" si="105"/>
        <v>276.93017439088567</v>
      </c>
      <c r="V119" s="5">
        <f t="shared" si="106"/>
        <v>354.6626730137977</v>
      </c>
      <c r="W119" s="15">
        <f t="shared" si="107"/>
        <v>-1.0734613539272964E-2</v>
      </c>
      <c r="X119" s="15">
        <f t="shared" si="108"/>
        <v>-1.217998157191269E-2</v>
      </c>
      <c r="Y119" s="15">
        <f t="shared" si="109"/>
        <v>-9.7425357312937999E-3</v>
      </c>
      <c r="Z119" s="5">
        <f t="shared" si="130"/>
        <v>16727.813667349572</v>
      </c>
      <c r="AA119" s="5">
        <f t="shared" si="131"/>
        <v>33767.316286825459</v>
      </c>
      <c r="AB119" s="5">
        <f t="shared" si="132"/>
        <v>24884.266365225027</v>
      </c>
      <c r="AC119" s="16">
        <f t="shared" si="113"/>
        <v>1.792573167556192</v>
      </c>
      <c r="AD119" s="16">
        <f t="shared" si="114"/>
        <v>2.9296940528596465</v>
      </c>
      <c r="AE119" s="16">
        <f t="shared" si="115"/>
        <v>4.3379280165811975</v>
      </c>
      <c r="AF119" s="15">
        <f t="shared" si="116"/>
        <v>-4.0504037456468023E-3</v>
      </c>
      <c r="AG119" s="15">
        <f t="shared" si="117"/>
        <v>2.9673830763510267E-4</v>
      </c>
      <c r="AH119" s="15">
        <f t="shared" si="118"/>
        <v>9.7937136394747881E-3</v>
      </c>
      <c r="AI119" s="1">
        <f t="shared" si="76"/>
        <v>234809.44293456286</v>
      </c>
      <c r="AJ119" s="1">
        <f t="shared" si="77"/>
        <v>73120.067024527336</v>
      </c>
      <c r="AK119" s="1">
        <f t="shared" si="78"/>
        <v>28344.169663448574</v>
      </c>
      <c r="AL119" s="14">
        <f t="shared" si="119"/>
        <v>39.460369982499671</v>
      </c>
      <c r="AM119" s="14">
        <f t="shared" si="120"/>
        <v>7.7662036322989048</v>
      </c>
      <c r="AN119" s="14">
        <f t="shared" si="121"/>
        <v>2.6836574961329536</v>
      </c>
      <c r="AO119" s="11">
        <f t="shared" si="122"/>
        <v>1.094786741657516E-2</v>
      </c>
      <c r="AP119" s="11">
        <f t="shared" si="123"/>
        <v>1.3791425482807885E-2</v>
      </c>
      <c r="AQ119" s="11">
        <f t="shared" si="124"/>
        <v>1.2510563036169473E-2</v>
      </c>
      <c r="AR119" s="1">
        <f t="shared" si="133"/>
        <v>134838.86918350286</v>
      </c>
      <c r="AS119" s="1">
        <f t="shared" si="128"/>
        <v>43534.321010018175</v>
      </c>
      <c r="AT119" s="1">
        <f t="shared" si="129"/>
        <v>16722.502598000225</v>
      </c>
      <c r="AU119" s="1">
        <f t="shared" si="82"/>
        <v>26967.773836700573</v>
      </c>
      <c r="AV119" s="1">
        <f t="shared" si="83"/>
        <v>8706.864202003635</v>
      </c>
      <c r="AW119" s="1">
        <f t="shared" si="84"/>
        <v>3344.5005196000452</v>
      </c>
      <c r="AX119" s="1">
        <f t="shared" si="153"/>
        <v>92846.764799311175</v>
      </c>
      <c r="AY119" s="1">
        <f t="shared" si="140"/>
        <v>11821.051879961526</v>
      </c>
      <c r="AZ119" s="1">
        <f t="shared" si="141"/>
        <v>3099.5453497245362</v>
      </c>
      <c r="BA119" s="1">
        <f t="shared" si="154"/>
        <v>13289.700705704699</v>
      </c>
      <c r="BB119" s="1">
        <f t="shared" si="155"/>
        <v>27628.612123182756</v>
      </c>
      <c r="BC119" s="1">
        <f t="shared" si="156"/>
        <v>34697.315239400486</v>
      </c>
      <c r="BD119" s="1">
        <f t="shared" si="157"/>
        <v>13616.093684681411</v>
      </c>
      <c r="BE119" s="2">
        <f t="shared" si="164"/>
        <v>2.6562624979233451E-2</v>
      </c>
      <c r="BF119" s="2">
        <f t="shared" si="165"/>
        <v>3.9296297366806017E-2</v>
      </c>
      <c r="BG119" s="2">
        <f t="shared" si="166"/>
        <v>2.6781393583393952E-2</v>
      </c>
      <c r="BH119" s="2">
        <f t="shared" si="142"/>
        <v>3.2339081948685108E-2</v>
      </c>
      <c r="BI119" s="2">
        <f t="shared" si="158"/>
        <v>7.0557304578739693E-5</v>
      </c>
      <c r="BJ119" s="2">
        <f t="shared" si="143"/>
        <v>1.5441989867404456E-4</v>
      </c>
      <c r="BK119" s="2">
        <f t="shared" si="144"/>
        <v>7.1724304226865481E-5</v>
      </c>
      <c r="BL119" s="2">
        <f t="shared" si="145"/>
        <v>9.5138671620332484</v>
      </c>
      <c r="BM119" s="2">
        <f t="shared" si="146"/>
        <v>6.722565439210336</v>
      </c>
      <c r="BN119" s="2">
        <f t="shared" si="147"/>
        <v>1.1994098637735164</v>
      </c>
      <c r="BO119" s="2">
        <f t="shared" si="159"/>
        <v>42.822981962505338</v>
      </c>
      <c r="BP119" s="2">
        <f t="shared" si="160"/>
        <v>10.132505701906316</v>
      </c>
      <c r="BQ119" s="2">
        <f t="shared" si="161"/>
        <v>3.5994786199703341</v>
      </c>
      <c r="BR119" s="11">
        <f t="shared" si="162"/>
        <v>4.3966048430312571E-2</v>
      </c>
      <c r="BS119" s="17">
        <f t="shared" si="135"/>
        <v>6.1467162441129132E-2</v>
      </c>
      <c r="BT119" s="17">
        <f t="shared" si="136"/>
        <v>0.18006983519841707</v>
      </c>
      <c r="BU119" s="12">
        <f>(BU$3*temperature!$I229+BU$4*temperature!$I229^2+BU$5*temperature!$I229^6)*(K119/K$56)^$BW$1</f>
        <v>1.6451357838269225</v>
      </c>
      <c r="BV119" s="12">
        <f>(BV$3*temperature!$I229+BV$4*temperature!$I229^2+BV$5*temperature!$I229^6)*(L119/L$56)^$BW$1</f>
        <v>4.1931569534463323E-2</v>
      </c>
      <c r="BW119" s="12">
        <f>(BW$3*temperature!$I229+BW$4*temperature!$I229^2+BW$5*temperature!$I229^6)*(M119/M$56)^$BW$1</f>
        <v>-0.9685404912508262</v>
      </c>
      <c r="BX119" s="12">
        <f>(BX$3*temperature!$M229+BX$4*temperature!$M229^2+BX$5*temperature!$M229^6)*(K119/K$56)^$BW$1</f>
        <v>1.6451317219498029</v>
      </c>
      <c r="BY119" s="12">
        <f>(BY$3*temperature!$M229+BY$4*temperature!$M229^2+BY$5*temperature!$M229^6)*(L119/L$56)^$BW$1</f>
        <v>4.1928005027459476E-2</v>
      </c>
      <c r="BZ119" s="12">
        <f>(BZ$3*temperature!$M229+BZ$4*temperature!$M229^2+BZ$5*temperature!$M229^6)*(M119/M$56)^$BW$1</f>
        <v>-0.96854393790681859</v>
      </c>
      <c r="CA119" s="19">
        <f t="shared" si="148"/>
        <v>-4.0618771195433112E-6</v>
      </c>
      <c r="CB119" s="19">
        <f t="shared" si="149"/>
        <v>-3.5645070038461957E-6</v>
      </c>
      <c r="CC119" s="19">
        <f t="shared" si="150"/>
        <v>-3.4466559923895801E-6</v>
      </c>
      <c r="CD119" s="19">
        <f t="shared" si="151"/>
        <v>-7.6051402349661011E-3</v>
      </c>
      <c r="CE119" s="19">
        <f t="shared" si="152"/>
        <v>-4.6746639021022832E-4</v>
      </c>
      <c r="CF119" s="19"/>
      <c r="CG119" s="19"/>
      <c r="CH119" s="19"/>
    </row>
    <row r="120" spans="1:86" x14ac:dyDescent="0.25">
      <c r="A120" s="2">
        <f t="shared" si="85"/>
        <v>2074</v>
      </c>
      <c r="B120" s="5">
        <f t="shared" si="86"/>
        <v>1161.9976606062639</v>
      </c>
      <c r="C120" s="5">
        <f t="shared" si="87"/>
        <v>2947.1178749397845</v>
      </c>
      <c r="D120" s="5">
        <f t="shared" si="88"/>
        <v>4318.7933562616581</v>
      </c>
      <c r="E120" s="15">
        <f t="shared" si="89"/>
        <v>1.5414828971420066E-4</v>
      </c>
      <c r="F120" s="15">
        <f t="shared" si="90"/>
        <v>3.0368246722463436E-4</v>
      </c>
      <c r="G120" s="15">
        <f t="shared" si="91"/>
        <v>6.1995695420436229E-4</v>
      </c>
      <c r="H120" s="5">
        <f t="shared" si="92"/>
        <v>136611.41355172262</v>
      </c>
      <c r="I120" s="5">
        <f t="shared" si="93"/>
        <v>44277.183642805496</v>
      </c>
      <c r="J120" s="5">
        <f t="shared" si="94"/>
        <v>16988.170759553799</v>
      </c>
      <c r="K120" s="5">
        <f t="shared" si="95"/>
        <v>117565.99706099804</v>
      </c>
      <c r="L120" s="5">
        <f t="shared" si="96"/>
        <v>15023.893010628281</v>
      </c>
      <c r="M120" s="5">
        <f t="shared" si="97"/>
        <v>3933.54563605672</v>
      </c>
      <c r="N120" s="15">
        <f t="shared" si="98"/>
        <v>1.2989497825735885E-2</v>
      </c>
      <c r="O120" s="15">
        <f t="shared" si="99"/>
        <v>1.6755068038982524E-2</v>
      </c>
      <c r="P120" s="15">
        <f t="shared" si="100"/>
        <v>1.5257450298329145E-2</v>
      </c>
      <c r="Q120" s="5">
        <f t="shared" si="101"/>
        <v>9631.6341908389477</v>
      </c>
      <c r="R120" s="5">
        <f t="shared" si="102"/>
        <v>12112.341051572192</v>
      </c>
      <c r="S120" s="5">
        <f t="shared" si="103"/>
        <v>5966.3705909408418</v>
      </c>
      <c r="T120" s="5">
        <f t="shared" si="104"/>
        <v>70.50387621669914</v>
      </c>
      <c r="U120" s="5">
        <f t="shared" si="105"/>
        <v>273.55716997009813</v>
      </c>
      <c r="V120" s="5">
        <f t="shared" si="106"/>
        <v>351.20735924940459</v>
      </c>
      <c r="W120" s="15">
        <f t="shared" si="107"/>
        <v>-1.0734613539272964E-2</v>
      </c>
      <c r="X120" s="15">
        <f t="shared" si="108"/>
        <v>-1.217998157191269E-2</v>
      </c>
      <c r="Y120" s="15">
        <f t="shared" si="109"/>
        <v>-9.7425357312937999E-3</v>
      </c>
      <c r="Z120" s="5">
        <f t="shared" si="130"/>
        <v>16700.810594611052</v>
      </c>
      <c r="AA120" s="5">
        <f t="shared" si="131"/>
        <v>33942.407345248554</v>
      </c>
      <c r="AB120" s="5">
        <f t="shared" si="132"/>
        <v>25283.78928006571</v>
      </c>
      <c r="AC120" s="16">
        <f t="shared" si="113"/>
        <v>1.7853125224839765</v>
      </c>
      <c r="AD120" s="16">
        <f t="shared" si="114"/>
        <v>2.9305634053147807</v>
      </c>
      <c r="AE120" s="16">
        <f t="shared" si="115"/>
        <v>4.3804124413642489</v>
      </c>
      <c r="AF120" s="15">
        <f t="shared" si="116"/>
        <v>-4.0504037456468023E-3</v>
      </c>
      <c r="AG120" s="15">
        <f t="shared" si="117"/>
        <v>2.9673830763510267E-4</v>
      </c>
      <c r="AH120" s="15">
        <f t="shared" si="118"/>
        <v>9.7937136394747881E-3</v>
      </c>
      <c r="AI120" s="1">
        <f t="shared" si="76"/>
        <v>238296.27247780716</v>
      </c>
      <c r="AJ120" s="1">
        <f t="shared" si="77"/>
        <v>74514.924524078233</v>
      </c>
      <c r="AK120" s="1">
        <f t="shared" si="78"/>
        <v>28854.253216703764</v>
      </c>
      <c r="AL120" s="14">
        <f t="shared" si="119"/>
        <v>39.888056812289307</v>
      </c>
      <c r="AM120" s="14">
        <f t="shared" si="120"/>
        <v>7.8722395807912759</v>
      </c>
      <c r="AN120" s="14">
        <f t="shared" si="121"/>
        <v>2.7168958217430852</v>
      </c>
      <c r="AO120" s="11">
        <f t="shared" si="122"/>
        <v>1.0838388742409407E-2</v>
      </c>
      <c r="AP120" s="11">
        <f t="shared" si="123"/>
        <v>1.3653511227979807E-2</v>
      </c>
      <c r="AQ120" s="11">
        <f t="shared" si="124"/>
        <v>1.2385457405807777E-2</v>
      </c>
      <c r="AR120" s="1">
        <f t="shared" si="133"/>
        <v>136611.41355172262</v>
      </c>
      <c r="AS120" s="1">
        <f t="shared" si="128"/>
        <v>44277.183642805496</v>
      </c>
      <c r="AT120" s="1">
        <f t="shared" si="129"/>
        <v>16988.170759553799</v>
      </c>
      <c r="AU120" s="1">
        <f t="shared" si="82"/>
        <v>27322.282710344527</v>
      </c>
      <c r="AV120" s="1">
        <f t="shared" si="83"/>
        <v>8855.4367285610988</v>
      </c>
      <c r="AW120" s="1">
        <f t="shared" si="84"/>
        <v>3397.63415191076</v>
      </c>
      <c r="AX120" s="1">
        <f t="shared" si="153"/>
        <v>94052.797648798427</v>
      </c>
      <c r="AY120" s="1">
        <f t="shared" si="140"/>
        <v>12019.114408502623</v>
      </c>
      <c r="AZ120" s="1">
        <f t="shared" si="141"/>
        <v>3146.8365088453761</v>
      </c>
      <c r="BA120" s="1">
        <f t="shared" si="154"/>
        <v>13306.745866928115</v>
      </c>
      <c r="BB120" s="1">
        <f t="shared" si="155"/>
        <v>27685.972496671518</v>
      </c>
      <c r="BC120" s="1">
        <f t="shared" si="156"/>
        <v>34784.222226086771</v>
      </c>
      <c r="BD120" s="1">
        <f t="shared" si="157"/>
        <v>13247.709906626284</v>
      </c>
      <c r="BE120" s="2">
        <f t="shared" si="164"/>
        <v>2.6562624979233451E-2</v>
      </c>
      <c r="BF120" s="2">
        <f t="shared" si="165"/>
        <v>3.9296297366806017E-2</v>
      </c>
      <c r="BG120" s="2">
        <f t="shared" si="166"/>
        <v>2.6781393583393952E-2</v>
      </c>
      <c r="BH120" s="2">
        <f t="shared" si="142"/>
        <v>3.2327935775702511E-2</v>
      </c>
      <c r="BI120" s="2">
        <f t="shared" si="158"/>
        <v>7.0557304578739693E-5</v>
      </c>
      <c r="BJ120" s="2">
        <f t="shared" si="143"/>
        <v>1.5441989867404456E-4</v>
      </c>
      <c r="BK120" s="2">
        <f t="shared" si="144"/>
        <v>7.1724304226865481E-5</v>
      </c>
      <c r="BL120" s="2">
        <f t="shared" si="145"/>
        <v>9.6389331149010609</v>
      </c>
      <c r="BM120" s="2">
        <f t="shared" si="146"/>
        <v>6.8372782116940884</v>
      </c>
      <c r="BN120" s="2">
        <f t="shared" si="147"/>
        <v>1.2184647278161771</v>
      </c>
      <c r="BO120" s="2">
        <f t="shared" si="159"/>
        <v>43.456067302844467</v>
      </c>
      <c r="BP120" s="2">
        <f t="shared" si="160"/>
        <v>10.252244970691091</v>
      </c>
      <c r="BQ120" s="2">
        <f t="shared" si="161"/>
        <v>3.5988821322144204</v>
      </c>
      <c r="BR120" s="11">
        <f t="shared" si="162"/>
        <v>4.3803681835584224E-2</v>
      </c>
      <c r="BS120" s="17">
        <f t="shared" si="135"/>
        <v>5.8878507144509137E-2</v>
      </c>
      <c r="BT120" s="17">
        <f t="shared" si="136"/>
        <v>0.17482508271690977</v>
      </c>
      <c r="BU120" s="12">
        <f>(BU$3*temperature!$I230+BU$4*temperature!$I230^2+BU$5*temperature!$I230^6)*(K120/K$56)^$BW$1</f>
        <v>1.5624466073140599</v>
      </c>
      <c r="BV120" s="12">
        <f>(BV$3*temperature!$I230+BV$4*temperature!$I230^2+BV$5*temperature!$I230^6)*(L120/L$56)^$BW$1</f>
        <v>-2.5839936803451553E-2</v>
      </c>
      <c r="BW120" s="12">
        <f>(BW$3*temperature!$I230+BW$4*temperature!$I230^2+BW$5*temperature!$I230^6)*(M120/M$56)^$BW$1</f>
        <v>-1.0300856959025055</v>
      </c>
      <c r="BX120" s="12">
        <f>(BX$3*temperature!$M230+BX$4*temperature!$M230^2+BX$5*temperature!$M230^6)*(K120/K$56)^$BW$1</f>
        <v>1.5624424439062901</v>
      </c>
      <c r="BY120" s="12">
        <f>(BY$3*temperature!$M230+BY$4*temperature!$M230^2+BY$5*temperature!$M230^6)*(L120/L$56)^$BW$1</f>
        <v>-2.5843560269600808E-2</v>
      </c>
      <c r="BZ120" s="12">
        <f>(BZ$3*temperature!$M230+BZ$4*temperature!$M230^2+BZ$5*temperature!$M230^6)*(M120/M$56)^$BW$1</f>
        <v>-1.0300891815947892</v>
      </c>
      <c r="CA120" s="19">
        <f t="shared" si="148"/>
        <v>-4.1634077698748939E-6</v>
      </c>
      <c r="CB120" s="19">
        <f t="shared" si="149"/>
        <v>-3.6234661492558218E-6</v>
      </c>
      <c r="CC120" s="19">
        <f t="shared" si="150"/>
        <v>-3.4856922837001036E-6</v>
      </c>
      <c r="CD120" s="19">
        <f t="shared" si="151"/>
        <v>-7.8842143247968011E-3</v>
      </c>
      <c r="CE120" s="19">
        <f t="shared" si="152"/>
        <v>-4.6421076945138976E-4</v>
      </c>
      <c r="CF120" s="19"/>
      <c r="CG120" s="19"/>
      <c r="CH120" s="19"/>
    </row>
    <row r="121" spans="1:86" x14ac:dyDescent="0.25">
      <c r="A121" s="2">
        <f t="shared" si="85"/>
        <v>2075</v>
      </c>
      <c r="B121" s="5">
        <f t="shared" si="86"/>
        <v>1162.1678245606965</v>
      </c>
      <c r="C121" s="5">
        <f t="shared" si="87"/>
        <v>2947.9681135658748</v>
      </c>
      <c r="D121" s="5">
        <f t="shared" si="88"/>
        <v>4321.3369489378947</v>
      </c>
      <c r="E121" s="15">
        <f t="shared" si="89"/>
        <v>1.4644087522849061E-4</v>
      </c>
      <c r="F121" s="15">
        <f t="shared" si="90"/>
        <v>2.8849834386340264E-4</v>
      </c>
      <c r="G121" s="15">
        <f t="shared" si="91"/>
        <v>5.8895910649414413E-4</v>
      </c>
      <c r="H121" s="5">
        <f t="shared" si="92"/>
        <v>138383.20354692402</v>
      </c>
      <c r="I121" s="5">
        <f t="shared" si="93"/>
        <v>45023.38868658775</v>
      </c>
      <c r="J121" s="5">
        <f t="shared" si="94"/>
        <v>17254.49683184849</v>
      </c>
      <c r="K121" s="5">
        <f t="shared" si="95"/>
        <v>119073.3391704708</v>
      </c>
      <c r="L121" s="5">
        <f t="shared" si="96"/>
        <v>15272.685101104187</v>
      </c>
      <c r="M121" s="5">
        <f t="shared" si="97"/>
        <v>3992.8607826078751</v>
      </c>
      <c r="N121" s="15">
        <f t="shared" si="98"/>
        <v>1.2821242086610285E-2</v>
      </c>
      <c r="O121" s="15">
        <f t="shared" si="99"/>
        <v>1.6559761860651223E-2</v>
      </c>
      <c r="P121" s="15">
        <f t="shared" si="100"/>
        <v>1.5079308094825272E-2</v>
      </c>
      <c r="Q121" s="5">
        <f t="shared" si="101"/>
        <v>9651.8194354272582</v>
      </c>
      <c r="R121" s="5">
        <f t="shared" si="102"/>
        <v>12166.456404294397</v>
      </c>
      <c r="S121" s="5">
        <f t="shared" si="103"/>
        <v>6000.8674141514057</v>
      </c>
      <c r="T121" s="5">
        <f t="shared" si="104"/>
        <v>69.747044352492139</v>
      </c>
      <c r="U121" s="5">
        <f t="shared" si="105"/>
        <v>270.22524868099777</v>
      </c>
      <c r="V121" s="5">
        <f t="shared" si="106"/>
        <v>347.78570900282392</v>
      </c>
      <c r="W121" s="15">
        <f t="shared" si="107"/>
        <v>-1.0734613539272964E-2</v>
      </c>
      <c r="X121" s="15">
        <f t="shared" si="108"/>
        <v>-1.217998157191269E-2</v>
      </c>
      <c r="Y121" s="15">
        <f t="shared" si="109"/>
        <v>-9.7425357312937999E-3</v>
      </c>
      <c r="Z121" s="5">
        <f t="shared" si="130"/>
        <v>16670.921547788279</v>
      </c>
      <c r="AA121" s="5">
        <f t="shared" si="131"/>
        <v>34111.24182734944</v>
      </c>
      <c r="AB121" s="5">
        <f t="shared" si="132"/>
        <v>25684.333191752641</v>
      </c>
      <c r="AC121" s="16">
        <f t="shared" si="113"/>
        <v>1.7780812859557573</v>
      </c>
      <c r="AD121" s="16">
        <f t="shared" si="114"/>
        <v>2.9314330157400912</v>
      </c>
      <c r="AE121" s="16">
        <f t="shared" si="115"/>
        <v>4.423312946437763</v>
      </c>
      <c r="AF121" s="15">
        <f t="shared" si="116"/>
        <v>-4.0504037456468023E-3</v>
      </c>
      <c r="AG121" s="15">
        <f t="shared" si="117"/>
        <v>2.9673830763510267E-4</v>
      </c>
      <c r="AH121" s="15">
        <f t="shared" si="118"/>
        <v>9.7937136394747881E-3</v>
      </c>
      <c r="AI121" s="1">
        <f t="shared" ref="AI121:AI184" si="167">(1-$AI$5)*AI120+AU120</f>
        <v>241788.92794037098</v>
      </c>
      <c r="AJ121" s="1">
        <f t="shared" ref="AJ121:AJ184" si="168">(1-$AI$5)*AJ120+AV120</f>
        <v>75918.868800231503</v>
      </c>
      <c r="AK121" s="1">
        <f t="shared" ref="AK121:AK184" si="169">(1-$AI$5)*AK120+AW120</f>
        <v>29366.462046944147</v>
      </c>
      <c r="AL121" s="14">
        <f t="shared" si="119"/>
        <v>40.316055855541094</v>
      </c>
      <c r="AM121" s="14">
        <f t="shared" si="120"/>
        <v>7.978648455181899</v>
      </c>
      <c r="AN121" s="14">
        <f t="shared" si="121"/>
        <v>2.7502093192445392</v>
      </c>
      <c r="AO121" s="11">
        <f t="shared" si="122"/>
        <v>1.0730004854985313E-2</v>
      </c>
      <c r="AP121" s="11">
        <f t="shared" si="123"/>
        <v>1.3516976115700009E-2</v>
      </c>
      <c r="AQ121" s="11">
        <f t="shared" si="124"/>
        <v>1.2261602831749699E-2</v>
      </c>
      <c r="AR121" s="1">
        <f t="shared" si="133"/>
        <v>138383.20354692402</v>
      </c>
      <c r="AS121" s="1">
        <f t="shared" si="128"/>
        <v>45023.38868658775</v>
      </c>
      <c r="AT121" s="1">
        <f t="shared" si="129"/>
        <v>17254.49683184849</v>
      </c>
      <c r="AU121" s="1">
        <f t="shared" ref="AU121:AU184" si="170">$AU$5*AR121</f>
        <v>27676.640709384807</v>
      </c>
      <c r="AV121" s="1">
        <f t="shared" ref="AV121:AV184" si="171">$AU$5*AS121</f>
        <v>9004.6777373175501</v>
      </c>
      <c r="AW121" s="1">
        <f t="shared" ref="AW121:AW184" si="172">$AU$5*AT121</f>
        <v>3450.8993663696983</v>
      </c>
      <c r="AX121" s="1">
        <f t="shared" si="153"/>
        <v>95258.671336376632</v>
      </c>
      <c r="AY121" s="1">
        <f t="shared" si="140"/>
        <v>12218.148080883349</v>
      </c>
      <c r="AZ121" s="1">
        <f t="shared" si="141"/>
        <v>3194.2886260863002</v>
      </c>
      <c r="BA121" s="1">
        <f t="shared" si="154"/>
        <v>13323.500241115158</v>
      </c>
      <c r="BB121" s="1">
        <f t="shared" si="155"/>
        <v>27742.377707143987</v>
      </c>
      <c r="BC121" s="1">
        <f t="shared" si="156"/>
        <v>34869.385060843349</v>
      </c>
      <c r="BD121" s="1">
        <f t="shared" si="157"/>
        <v>12888.726831744312</v>
      </c>
      <c r="BE121" s="2">
        <f t="shared" si="164"/>
        <v>2.6562624979233451E-2</v>
      </c>
      <c r="BF121" s="2">
        <f t="shared" si="165"/>
        <v>3.9296297366806017E-2</v>
      </c>
      <c r="BG121" s="2">
        <f t="shared" si="166"/>
        <v>2.6781393583393952E-2</v>
      </c>
      <c r="BH121" s="2">
        <f t="shared" si="142"/>
        <v>3.2316521438959481E-2</v>
      </c>
      <c r="BI121" s="2">
        <f t="shared" si="158"/>
        <v>7.0557304578739693E-5</v>
      </c>
      <c r="BJ121" s="2">
        <f t="shared" si="143"/>
        <v>1.5441989867404456E-4</v>
      </c>
      <c r="BK121" s="2">
        <f t="shared" si="144"/>
        <v>7.1724304226865481E-5</v>
      </c>
      <c r="BL121" s="2">
        <f t="shared" si="145"/>
        <v>9.7639458412420499</v>
      </c>
      <c r="BM121" s="2">
        <f t="shared" si="146"/>
        <v>6.9525071189450047</v>
      </c>
      <c r="BN121" s="2">
        <f t="shared" si="147"/>
        <v>1.2375667800489878</v>
      </c>
      <c r="BO121" s="2">
        <f t="shared" si="159"/>
        <v>44.098595613984401</v>
      </c>
      <c r="BP121" s="2">
        <f t="shared" si="160"/>
        <v>10.373427500788932</v>
      </c>
      <c r="BQ121" s="2">
        <f t="shared" si="161"/>
        <v>3.5982983656787377</v>
      </c>
      <c r="BR121" s="11">
        <f t="shared" si="162"/>
        <v>4.3642336183113056E-2</v>
      </c>
      <c r="BS121" s="17">
        <f t="shared" si="135"/>
        <v>5.6407644626208016E-2</v>
      </c>
      <c r="BT121" s="17">
        <f t="shared" si="136"/>
        <v>0.16973309001641726</v>
      </c>
      <c r="BU121" s="12">
        <f>(BU$3*temperature!$I231+BU$4*temperature!$I231^2+BU$5*temperature!$I231^6)*(K121/K$56)^$BW$1</f>
        <v>1.4775579344314658</v>
      </c>
      <c r="BV121" s="12">
        <f>(BV$3*temperature!$I231+BV$4*temperature!$I231^2+BV$5*temperature!$I231^6)*(L121/L$56)^$BW$1</f>
        <v>-9.4981420441208067E-2</v>
      </c>
      <c r="BW121" s="12">
        <f>(BW$3*temperature!$I231+BW$4*temperature!$I231^2+BW$5*temperature!$I231^6)*(M121/M$56)^$BW$1</f>
        <v>-1.092700066003407</v>
      </c>
      <c r="BX121" s="12">
        <f>(BX$3*temperature!$M231+BX$4*temperature!$M231^2+BX$5*temperature!$M231^6)*(K121/K$56)^$BW$1</f>
        <v>1.4775536720445628</v>
      </c>
      <c r="BY121" s="12">
        <f>(BY$3*temperature!$M231+BY$4*temperature!$M231^2+BY$5*temperature!$M231^6)*(L121/L$56)^$BW$1</f>
        <v>-9.4985101005646846E-2</v>
      </c>
      <c r="BZ121" s="12">
        <f>(BZ$3*temperature!$M231+BZ$4*temperature!$M231^2+BZ$5*temperature!$M231^6)*(M121/M$56)^$BW$1</f>
        <v>-1.0927035893137027</v>
      </c>
      <c r="CA121" s="19">
        <f t="shared" si="148"/>
        <v>-4.2623869029867478E-6</v>
      </c>
      <c r="CB121" s="19">
        <f t="shared" si="149"/>
        <v>-3.680564438779399E-6</v>
      </c>
      <c r="CC121" s="19">
        <f t="shared" si="150"/>
        <v>-3.523310295738824E-6</v>
      </c>
      <c r="CD121" s="19">
        <f t="shared" si="151"/>
        <v>-8.1634718404040053E-3</v>
      </c>
      <c r="CE121" s="19">
        <f t="shared" si="152"/>
        <v>-4.6048221848956543E-4</v>
      </c>
      <c r="CF121" s="19"/>
      <c r="CG121" s="19"/>
      <c r="CH121" s="19"/>
    </row>
    <row r="122" spans="1:86" x14ac:dyDescent="0.25">
      <c r="A122" s="2">
        <f t="shared" ref="A122:A185" si="173">1+A121</f>
        <v>2076</v>
      </c>
      <c r="B122" s="5">
        <f t="shared" ref="B122:B185" si="174">B121*(1+E122)</f>
        <v>1162.3295039904181</v>
      </c>
      <c r="C122" s="5">
        <f t="shared" ref="C122:C185" si="175">C121*(1+F122)</f>
        <v>2948.7760732884744</v>
      </c>
      <c r="D122" s="5">
        <f t="shared" ref="D122:D185" si="176">D121*(1+G122)</f>
        <v>4323.7547851487852</v>
      </c>
      <c r="E122" s="15">
        <f t="shared" ref="E122:E185" si="177">E121*$E$5</f>
        <v>1.3911883146706607E-4</v>
      </c>
      <c r="F122" s="15">
        <f t="shared" ref="F122:F185" si="178">F121*$E$5</f>
        <v>2.7407342667023251E-4</v>
      </c>
      <c r="G122" s="15">
        <f t="shared" ref="G122:G185" si="179">G121*$E$5</f>
        <v>5.5951115116943694E-4</v>
      </c>
      <c r="H122" s="5">
        <f t="shared" ref="H122:H185" si="180">AR122</f>
        <v>140153.87186295667</v>
      </c>
      <c r="I122" s="5">
        <f t="shared" ref="I122:I185" si="181">AS122</f>
        <v>45772.802843806683</v>
      </c>
      <c r="J122" s="5">
        <f t="shared" ref="J122:J185" si="182">AT122</f>
        <v>17521.440045148589</v>
      </c>
      <c r="K122" s="5">
        <f t="shared" ref="K122:K185" si="183">H122/B122*1000</f>
        <v>120580.15509525608</v>
      </c>
      <c r="L122" s="5">
        <f t="shared" ref="L122:L185" si="184">I122/C122*1000</f>
        <v>15522.64455020515</v>
      </c>
      <c r="M122" s="5">
        <f t="shared" ref="M122:M185" si="185">J122/D122*1000</f>
        <v>4052.3667311872441</v>
      </c>
      <c r="N122" s="15">
        <f t="shared" ref="N122:N185" si="186">K122/K121-1</f>
        <v>1.2654519771449824E-2</v>
      </c>
      <c r="O122" s="15">
        <f t="shared" ref="O122:O185" si="187">L122/L121-1</f>
        <v>1.6366437692275193E-2</v>
      </c>
      <c r="P122" s="15">
        <f t="shared" ref="P122:P185" si="188">M122/M121-1</f>
        <v>1.4903086237958885E-2</v>
      </c>
      <c r="Q122" s="5">
        <f t="shared" ref="Q122:Q185" si="189">T122*H122/1000</f>
        <v>9670.3840526427775</v>
      </c>
      <c r="R122" s="5">
        <f t="shared" ref="R122:R185" si="190">U122*I122/1000</f>
        <v>12218.313240789186</v>
      </c>
      <c r="S122" s="5">
        <f t="shared" ref="S122:S185" si="191">V122*J122/1000</f>
        <v>6034.3382960385125</v>
      </c>
      <c r="T122" s="5">
        <f t="shared" ref="T122:T185" si="192">T121*(1+W122)</f>
        <v>68.998336785861611</v>
      </c>
      <c r="U122" s="5">
        <f t="shared" ref="U122:U185" si="193">U121*(1+X122)</f>
        <v>266.93391013179769</v>
      </c>
      <c r="V122" s="5">
        <f t="shared" ref="V122:V185" si="194">V121*(1+Y122)</f>
        <v>344.39739430603055</v>
      </c>
      <c r="W122" s="15">
        <f t="shared" ref="W122:W185" si="195">T$5-1</f>
        <v>-1.0734613539272964E-2</v>
      </c>
      <c r="X122" s="15">
        <f t="shared" ref="X122:X185" si="196">U$5-1</f>
        <v>-1.217998157191269E-2</v>
      </c>
      <c r="Y122" s="15">
        <f t="shared" ref="Y122:Y185" si="197">V$5-1</f>
        <v>-9.7425357312937999E-3</v>
      </c>
      <c r="Z122" s="5">
        <f t="shared" si="130"/>
        <v>16638.193719465748</v>
      </c>
      <c r="AA122" s="5">
        <f t="shared" si="131"/>
        <v>34273.810905560284</v>
      </c>
      <c r="AB122" s="5">
        <f t="shared" si="132"/>
        <v>26085.836263743535</v>
      </c>
      <c r="AC122" s="16">
        <f t="shared" ref="AC122:AC185" si="198">AC121*(1+AF122)</f>
        <v>1.7708793388550577</v>
      </c>
      <c r="AD122" s="16">
        <f t="shared" ref="AD122:AD185" si="199">AD121*(1+AG122)</f>
        <v>2.9323028842121275</v>
      </c>
      <c r="AE122" s="16">
        <f t="shared" ref="AE122:AE185" si="200">AE121*(1+AH122)</f>
        <v>4.4666336067729562</v>
      </c>
      <c r="AF122" s="15">
        <f t="shared" ref="AF122:AF185" si="201">AC$5-1</f>
        <v>-4.0504037456468023E-3</v>
      </c>
      <c r="AG122" s="15">
        <f t="shared" ref="AG122:AG185" si="202">AD$5-1</f>
        <v>2.9673830763510267E-4</v>
      </c>
      <c r="AH122" s="15">
        <f t="shared" ref="AH122:AH185" si="203">AE$5-1</f>
        <v>9.7937136394747881E-3</v>
      </c>
      <c r="AI122" s="1">
        <f t="shared" si="167"/>
        <v>245286.6758557187</v>
      </c>
      <c r="AJ122" s="1">
        <f t="shared" si="168"/>
        <v>77331.659657525917</v>
      </c>
      <c r="AK122" s="1">
        <f t="shared" si="169"/>
        <v>29880.715208619433</v>
      </c>
      <c r="AL122" s="14">
        <f t="shared" ref="AL122:AL185" si="204">AL121*(1+AO122)</f>
        <v>40.744321415854273</v>
      </c>
      <c r="AM122" s="14">
        <f t="shared" ref="AM122:AM185" si="205">AM121*(1+AP122)</f>
        <v>8.0854171837801161</v>
      </c>
      <c r="AN122" s="14">
        <f t="shared" ref="AN122:AN185" si="206">AN121*(1+AQ122)</f>
        <v>2.7835940738775249</v>
      </c>
      <c r="AO122" s="11">
        <f t="shared" ref="AO122:AO185" si="207">AO$5*AO121</f>
        <v>1.062270480643546E-2</v>
      </c>
      <c r="AP122" s="11">
        <f t="shared" ref="AP122:AP185" si="208">AP$5*AP121</f>
        <v>1.3381806354543009E-2</v>
      </c>
      <c r="AQ122" s="11">
        <f t="shared" ref="AQ122:AQ185" si="209">AQ$5*AQ121</f>
        <v>1.2138986803432202E-2</v>
      </c>
      <c r="AR122" s="1">
        <f t="shared" si="133"/>
        <v>140153.87186295667</v>
      </c>
      <c r="AS122" s="1">
        <f t="shared" si="128"/>
        <v>45772.802843806683</v>
      </c>
      <c r="AT122" s="1">
        <f t="shared" si="129"/>
        <v>17521.440045148589</v>
      </c>
      <c r="AU122" s="1">
        <f t="shared" si="170"/>
        <v>28030.774372591335</v>
      </c>
      <c r="AV122" s="1">
        <f t="shared" si="171"/>
        <v>9154.560568761337</v>
      </c>
      <c r="AW122" s="1">
        <f t="shared" si="172"/>
        <v>3504.2880090297181</v>
      </c>
      <c r="AX122" s="1">
        <f t="shared" si="153"/>
        <v>96464.124076204855</v>
      </c>
      <c r="AY122" s="1">
        <f t="shared" si="140"/>
        <v>12418.115640164122</v>
      </c>
      <c r="AZ122" s="1">
        <f t="shared" si="141"/>
        <v>3241.8933849497953</v>
      </c>
      <c r="BA122" s="1">
        <f t="shared" si="154"/>
        <v>13339.970224443454</v>
      </c>
      <c r="BB122" s="1">
        <f t="shared" si="155"/>
        <v>27797.851442396732</v>
      </c>
      <c r="BC122" s="1">
        <f t="shared" si="156"/>
        <v>34952.856721661934</v>
      </c>
      <c r="BD122" s="1">
        <f t="shared" si="157"/>
        <v>12538.93782944261</v>
      </c>
      <c r="BE122" s="2">
        <f t="shared" si="164"/>
        <v>2.6562624979233451E-2</v>
      </c>
      <c r="BF122" s="2">
        <f t="shared" si="165"/>
        <v>3.9296297366806017E-2</v>
      </c>
      <c r="BG122" s="2">
        <f t="shared" si="166"/>
        <v>2.6781393583393952E-2</v>
      </c>
      <c r="BH122" s="2">
        <f t="shared" si="142"/>
        <v>3.2304841078143347E-2</v>
      </c>
      <c r="BI122" s="2">
        <f t="shared" si="158"/>
        <v>7.0557304578739693E-5</v>
      </c>
      <c r="BJ122" s="2">
        <f t="shared" si="143"/>
        <v>1.5441989867404456E-4</v>
      </c>
      <c r="BK122" s="2">
        <f t="shared" si="144"/>
        <v>7.1724304226865481E-5</v>
      </c>
      <c r="BL122" s="2">
        <f t="shared" si="145"/>
        <v>9.8888794249242888</v>
      </c>
      <c r="BM122" s="2">
        <f t="shared" si="146"/>
        <v>7.0682315771676469</v>
      </c>
      <c r="BN122" s="2">
        <f t="shared" si="147"/>
        <v>1.2567130962910211</v>
      </c>
      <c r="BO122" s="2">
        <f t="shared" si="159"/>
        <v>44.750707924835943</v>
      </c>
      <c r="BP122" s="2">
        <f t="shared" si="160"/>
        <v>10.496070465106088</v>
      </c>
      <c r="BQ122" s="2">
        <f t="shared" si="161"/>
        <v>3.5977269599684529</v>
      </c>
      <c r="BR122" s="11">
        <f t="shared" si="162"/>
        <v>4.3482036210499703E-2</v>
      </c>
      <c r="BS122" s="17">
        <f t="shared" si="135"/>
        <v>5.4048827525056409E-2</v>
      </c>
      <c r="BT122" s="17">
        <f t="shared" si="136"/>
        <v>0.16478940778292939</v>
      </c>
      <c r="BU122" s="12">
        <f>(BU$3*temperature!$I232+BU$4*temperature!$I232^2+BU$5*temperature!$I232^6)*(K122/K$56)^$BW$1</f>
        <v>1.3904845911296695</v>
      </c>
      <c r="BV122" s="12">
        <f>(BV$3*temperature!$I232+BV$4*temperature!$I232^2+BV$5*temperature!$I232^6)*(L122/L$56)^$BW$1</f>
        <v>-0.16547850663164121</v>
      </c>
      <c r="BW122" s="12">
        <f>(BW$3*temperature!$I232+BW$4*temperature!$I232^2+BW$5*temperature!$I232^6)*(M122/M$56)^$BW$1</f>
        <v>-1.1563716061868421</v>
      </c>
      <c r="BX122" s="12">
        <f>(BX$3*temperature!$M232+BX$4*temperature!$M232^2+BX$5*temperature!$M232^6)*(K122/K$56)^$BW$1</f>
        <v>1.3904802323121452</v>
      </c>
      <c r="BY122" s="12">
        <f>(BY$3*temperature!$M232+BY$4*temperature!$M232^2+BY$5*temperature!$M232^6)*(L122/L$56)^$BW$1</f>
        <v>-0.1654822424499571</v>
      </c>
      <c r="BZ122" s="12">
        <f>(BZ$3*temperature!$M232+BZ$4*temperature!$M232^2+BZ$5*temperature!$M232^6)*(M122/M$56)^$BW$1</f>
        <v>-1.1563751657152816</v>
      </c>
      <c r="CA122" s="19">
        <f t="shared" si="148"/>
        <v>-4.3588175242526006E-6</v>
      </c>
      <c r="CB122" s="19">
        <f t="shared" si="149"/>
        <v>-3.7358183158919811E-6</v>
      </c>
      <c r="CC122" s="19">
        <f t="shared" si="150"/>
        <v>-3.5595284395562032E-6</v>
      </c>
      <c r="CD122" s="19">
        <f t="shared" si="151"/>
        <v>-8.4427209214439983E-3</v>
      </c>
      <c r="CE122" s="19">
        <f t="shared" si="152"/>
        <v>-4.5631916692531196E-4</v>
      </c>
      <c r="CF122" s="19"/>
      <c r="CG122" s="19"/>
      <c r="CH122" s="19"/>
    </row>
    <row r="123" spans="1:86" x14ac:dyDescent="0.25">
      <c r="A123" s="2">
        <f t="shared" si="173"/>
        <v>2077</v>
      </c>
      <c r="B123" s="5">
        <f t="shared" si="174"/>
        <v>1162.4831208166743</v>
      </c>
      <c r="C123" s="5">
        <f t="shared" si="175"/>
        <v>2949.5438453932193</v>
      </c>
      <c r="D123" s="5">
        <f t="shared" si="176"/>
        <v>4326.0530147151367</v>
      </c>
      <c r="E123" s="15">
        <f t="shared" si="177"/>
        <v>1.3216288989371277E-4</v>
      </c>
      <c r="F123" s="15">
        <f t="shared" si="178"/>
        <v>2.6036975533672089E-4</v>
      </c>
      <c r="G123" s="15">
        <f t="shared" si="179"/>
        <v>5.3153559361096504E-4</v>
      </c>
      <c r="H123" s="5">
        <f t="shared" si="180"/>
        <v>141923.0538664388</v>
      </c>
      <c r="I123" s="5">
        <f t="shared" si="181"/>
        <v>46525.29229325179</v>
      </c>
      <c r="J123" s="5">
        <f t="shared" si="182"/>
        <v>17788.95968711246</v>
      </c>
      <c r="K123" s="5">
        <f t="shared" si="183"/>
        <v>122086.12006919654</v>
      </c>
      <c r="L123" s="5">
        <f t="shared" si="184"/>
        <v>15773.724593352928</v>
      </c>
      <c r="M123" s="5">
        <f t="shared" si="185"/>
        <v>4112.0530947270036</v>
      </c>
      <c r="N123" s="15">
        <f t="shared" si="186"/>
        <v>1.2489326894220554E-2</v>
      </c>
      <c r="O123" s="15">
        <f t="shared" si="187"/>
        <v>1.6175081658006629E-2</v>
      </c>
      <c r="P123" s="15">
        <f t="shared" si="188"/>
        <v>1.4728766545339944E-2</v>
      </c>
      <c r="Q123" s="5">
        <f t="shared" si="189"/>
        <v>9687.3364518888884</v>
      </c>
      <c r="R123" s="5">
        <f t="shared" si="190"/>
        <v>12267.912830347308</v>
      </c>
      <c r="S123" s="5">
        <f t="shared" si="191"/>
        <v>6066.7839974893795</v>
      </c>
      <c r="T123" s="5">
        <f t="shared" si="192"/>
        <v>68.257666305612787</v>
      </c>
      <c r="U123" s="5">
        <f t="shared" si="193"/>
        <v>263.68266002547381</v>
      </c>
      <c r="V123" s="5">
        <f t="shared" si="194"/>
        <v>341.04209038623958</v>
      </c>
      <c r="W123" s="15">
        <f t="shared" si="195"/>
        <v>-1.0734613539272964E-2</v>
      </c>
      <c r="X123" s="15">
        <f t="shared" si="196"/>
        <v>-1.217998157191269E-2</v>
      </c>
      <c r="Y123" s="15">
        <f t="shared" si="197"/>
        <v>-9.7425357312937999E-3</v>
      </c>
      <c r="Z123" s="5">
        <f t="shared" si="130"/>
        <v>16602.675126780934</v>
      </c>
      <c r="AA123" s="5">
        <f t="shared" si="131"/>
        <v>34430.109165248236</v>
      </c>
      <c r="AB123" s="5">
        <f t="shared" si="132"/>
        <v>26488.236732278783</v>
      </c>
      <c r="AC123" s="16">
        <f t="shared" si="198"/>
        <v>1.7637065625478705</v>
      </c>
      <c r="AD123" s="16">
        <f t="shared" si="199"/>
        <v>2.9331730108074621</v>
      </c>
      <c r="AE123" s="16">
        <f t="shared" si="200"/>
        <v>4.510378537250145</v>
      </c>
      <c r="AF123" s="15">
        <f t="shared" si="201"/>
        <v>-4.0504037456468023E-3</v>
      </c>
      <c r="AG123" s="15">
        <f t="shared" si="202"/>
        <v>2.9673830763510267E-4</v>
      </c>
      <c r="AH123" s="15">
        <f t="shared" si="203"/>
        <v>9.7937136394747881E-3</v>
      </c>
      <c r="AI123" s="1">
        <f t="shared" si="167"/>
        <v>248788.78264273817</v>
      </c>
      <c r="AJ123" s="1">
        <f t="shared" si="168"/>
        <v>78753.054260534671</v>
      </c>
      <c r="AK123" s="1">
        <f t="shared" si="169"/>
        <v>30396.931696787207</v>
      </c>
      <c r="AL123" s="14">
        <f t="shared" si="204"/>
        <v>41.172808165804028</v>
      </c>
      <c r="AM123" s="14">
        <f t="shared" si="205"/>
        <v>8.1925326959586648</v>
      </c>
      <c r="AN123" s="14">
        <f t="shared" si="206"/>
        <v>2.8170461854891471</v>
      </c>
      <c r="AO123" s="11">
        <f t="shared" si="207"/>
        <v>1.0516477758371105E-2</v>
      </c>
      <c r="AP123" s="11">
        <f t="shared" si="208"/>
        <v>1.3247988290997579E-2</v>
      </c>
      <c r="AQ123" s="11">
        <f t="shared" si="209"/>
        <v>1.2017596935397879E-2</v>
      </c>
      <c r="AR123" s="1">
        <f t="shared" si="133"/>
        <v>141923.0538664388</v>
      </c>
      <c r="AS123" s="1">
        <f t="shared" si="128"/>
        <v>46525.29229325179</v>
      </c>
      <c r="AT123" s="1">
        <f t="shared" si="129"/>
        <v>17788.95968711246</v>
      </c>
      <c r="AU123" s="1">
        <f t="shared" si="170"/>
        <v>28384.610773287761</v>
      </c>
      <c r="AV123" s="1">
        <f t="shared" si="171"/>
        <v>9305.0584586503592</v>
      </c>
      <c r="AW123" s="1">
        <f t="shared" si="172"/>
        <v>3557.7919374224921</v>
      </c>
      <c r="AX123" s="1">
        <f t="shared" si="153"/>
        <v>97668.89605535724</v>
      </c>
      <c r="AY123" s="1">
        <f t="shared" si="140"/>
        <v>12618.979674682341</v>
      </c>
      <c r="AZ123" s="1">
        <f t="shared" si="141"/>
        <v>3289.6424757816026</v>
      </c>
      <c r="BA123" s="1">
        <f t="shared" si="154"/>
        <v>13356.161989082453</v>
      </c>
      <c r="BB123" s="1">
        <f t="shared" si="155"/>
        <v>27852.416536265704</v>
      </c>
      <c r="BC123" s="1">
        <f t="shared" si="156"/>
        <v>35034.688151727401</v>
      </c>
      <c r="BD123" s="1">
        <f t="shared" si="157"/>
        <v>12198.138605001199</v>
      </c>
      <c r="BE123" s="2">
        <f t="shared" si="164"/>
        <v>2.6562624979233451E-2</v>
      </c>
      <c r="BF123" s="2">
        <f t="shared" si="165"/>
        <v>3.9296297366806017E-2</v>
      </c>
      <c r="BG123" s="2">
        <f t="shared" si="166"/>
        <v>2.6781393583393952E-2</v>
      </c>
      <c r="BH123" s="2">
        <f t="shared" si="142"/>
        <v>3.2292896834346566E-2</v>
      </c>
      <c r="BI123" s="2">
        <f t="shared" si="158"/>
        <v>7.0557304578739693E-5</v>
      </c>
      <c r="BJ123" s="2">
        <f t="shared" si="143"/>
        <v>1.5441989867404456E-4</v>
      </c>
      <c r="BK123" s="2">
        <f t="shared" si="144"/>
        <v>7.1724304226865481E-5</v>
      </c>
      <c r="BL123" s="2">
        <f t="shared" si="145"/>
        <v>10.013708138399203</v>
      </c>
      <c r="BM123" s="2">
        <f t="shared" si="146"/>
        <v>7.1844309217042479</v>
      </c>
      <c r="BN123" s="2">
        <f t="shared" si="147"/>
        <v>1.2759007564778999</v>
      </c>
      <c r="BO123" s="2">
        <f t="shared" si="159"/>
        <v>45.412547399434565</v>
      </c>
      <c r="BP123" s="2">
        <f t="shared" si="160"/>
        <v>10.62019125329142</v>
      </c>
      <c r="BQ123" s="2">
        <f t="shared" si="161"/>
        <v>3.5971675701548405</v>
      </c>
      <c r="BR123" s="11">
        <f t="shared" si="162"/>
        <v>4.3322805009684079E-2</v>
      </c>
      <c r="BS123" s="17">
        <f t="shared" si="135"/>
        <v>5.1796605642910401E-2</v>
      </c>
      <c r="BT123" s="17">
        <f t="shared" si="136"/>
        <v>0.15998971629410619</v>
      </c>
      <c r="BU123" s="12">
        <f>(BU$3*temperature!$I233+BU$4*temperature!$I233^2+BU$5*temperature!$I233^6)*(K123/K$56)^$BW$1</f>
        <v>1.3012425338809712</v>
      </c>
      <c r="BV123" s="12">
        <f>(BV$3*temperature!$I233+BV$4*temperature!$I233^2+BV$5*temperature!$I233^6)*(L123/L$56)^$BW$1</f>
        <v>-0.23731617058956084</v>
      </c>
      <c r="BW123" s="12">
        <f>(BW$3*temperature!$I233+BW$4*temperature!$I233^2+BW$5*temperature!$I233^6)*(M123/M$56)^$BW$1</f>
        <v>-1.2210878320703407</v>
      </c>
      <c r="BX123" s="12">
        <f>(BX$3*temperature!$M233+BX$4*temperature!$M233^2+BX$5*temperature!$M233^6)*(K123/K$56)^$BW$1</f>
        <v>1.3012380811742865</v>
      </c>
      <c r="BY123" s="12">
        <f>(BY$3*temperature!$M233+BY$4*temperature!$M233^2+BY$5*temperature!$M233^6)*(L123/L$56)^$BW$1</f>
        <v>-0.2373199598358208</v>
      </c>
      <c r="BZ123" s="12">
        <f>(BZ$3*temperature!$M233+BZ$4*temperature!$M233^2+BZ$5*temperature!$M233^6)*(M123/M$56)^$BW$1</f>
        <v>-1.2210914264365247</v>
      </c>
      <c r="CA123" s="19">
        <f t="shared" si="148"/>
        <v>-4.4527066846988816E-6</v>
      </c>
      <c r="CB123" s="19">
        <f t="shared" si="149"/>
        <v>-3.78924625996091E-6</v>
      </c>
      <c r="CC123" s="19">
        <f t="shared" si="150"/>
        <v>-3.5943661840232011E-6</v>
      </c>
      <c r="CD123" s="19">
        <f t="shared" si="151"/>
        <v>-8.7217755562807291E-3</v>
      </c>
      <c r="CE123" s="19">
        <f t="shared" si="152"/>
        <v>-4.5175836899464844E-4</v>
      </c>
      <c r="CF123" s="19"/>
      <c r="CG123" s="19"/>
      <c r="CH123" s="19"/>
    </row>
    <row r="124" spans="1:86" x14ac:dyDescent="0.25">
      <c r="A124" s="2">
        <f t="shared" si="173"/>
        <v>2078</v>
      </c>
      <c r="B124" s="5">
        <f t="shared" si="174"/>
        <v>1162.6290760889392</v>
      </c>
      <c r="C124" s="5">
        <f t="shared" si="175"/>
        <v>2950.27341880213</v>
      </c>
      <c r="D124" s="5">
        <f t="shared" si="176"/>
        <v>4328.2374933144465</v>
      </c>
      <c r="E124" s="15">
        <f t="shared" si="177"/>
        <v>1.2555474539902711E-4</v>
      </c>
      <c r="F124" s="15">
        <f t="shared" si="178"/>
        <v>2.4735126756988485E-4</v>
      </c>
      <c r="G124" s="15">
        <f t="shared" si="179"/>
        <v>5.0495881393041678E-4</v>
      </c>
      <c r="H124" s="5">
        <f t="shared" si="180"/>
        <v>143690.38782811284</v>
      </c>
      <c r="I124" s="5">
        <f t="shared" si="181"/>
        <v>47280.722777982744</v>
      </c>
      <c r="J124" s="5">
        <f t="shared" si="182"/>
        <v>18057.015119476608</v>
      </c>
      <c r="K124" s="5">
        <f t="shared" si="183"/>
        <v>123590.91199704415</v>
      </c>
      <c r="L124" s="5">
        <f t="shared" si="184"/>
        <v>16025.878305604525</v>
      </c>
      <c r="M124" s="5">
        <f t="shared" si="185"/>
        <v>4171.9095006612115</v>
      </c>
      <c r="N124" s="15">
        <f t="shared" si="186"/>
        <v>1.2325659354189611E-2</v>
      </c>
      <c r="O124" s="15">
        <f t="shared" si="187"/>
        <v>1.5985679904532812E-2</v>
      </c>
      <c r="P124" s="15">
        <f t="shared" si="188"/>
        <v>1.4556330999461853E-2</v>
      </c>
      <c r="Q124" s="5">
        <f t="shared" si="189"/>
        <v>9702.6857703042679</v>
      </c>
      <c r="R124" s="5">
        <f t="shared" si="190"/>
        <v>12315.257619555121</v>
      </c>
      <c r="S124" s="5">
        <f t="shared" si="191"/>
        <v>6098.2056776788722</v>
      </c>
      <c r="T124" s="5">
        <f t="shared" si="192"/>
        <v>67.524946636729382</v>
      </c>
      <c r="U124" s="5">
        <f t="shared" si="193"/>
        <v>260.47101008553062</v>
      </c>
      <c r="V124" s="5">
        <f t="shared" si="194"/>
        <v>337.71947563477653</v>
      </c>
      <c r="W124" s="15">
        <f t="shared" si="195"/>
        <v>-1.0734613539272964E-2</v>
      </c>
      <c r="X124" s="15">
        <f t="shared" si="196"/>
        <v>-1.217998157191269E-2</v>
      </c>
      <c r="Y124" s="15">
        <f t="shared" si="197"/>
        <v>-9.7425357312937999E-3</v>
      </c>
      <c r="Z124" s="5">
        <f t="shared" si="130"/>
        <v>16564.41456316601</v>
      </c>
      <c r="AA124" s="5">
        <f t="shared" si="131"/>
        <v>34580.134559792641</v>
      </c>
      <c r="AB124" s="5">
        <f t="shared" si="132"/>
        <v>26891.472931278815</v>
      </c>
      <c r="AC124" s="16">
        <f t="shared" si="198"/>
        <v>1.7565628388807049</v>
      </c>
      <c r="AD124" s="16">
        <f t="shared" si="199"/>
        <v>2.9340433956026901</v>
      </c>
      <c r="AE124" s="16">
        <f t="shared" si="200"/>
        <v>4.5545518930496058</v>
      </c>
      <c r="AF124" s="15">
        <f t="shared" si="201"/>
        <v>-4.0504037456468023E-3</v>
      </c>
      <c r="AG124" s="15">
        <f t="shared" si="202"/>
        <v>2.9673830763510267E-4</v>
      </c>
      <c r="AH124" s="15">
        <f t="shared" si="203"/>
        <v>9.7937136394747881E-3</v>
      </c>
      <c r="AI124" s="1">
        <f t="shared" si="167"/>
        <v>252294.51515175213</v>
      </c>
      <c r="AJ124" s="1">
        <f t="shared" si="168"/>
        <v>80182.807293131555</v>
      </c>
      <c r="AK124" s="1">
        <f t="shared" si="169"/>
        <v>30915.030464530977</v>
      </c>
      <c r="AL124" s="14">
        <f t="shared" si="204"/>
        <v>41.601471157916137</v>
      </c>
      <c r="AM124" s="14">
        <f t="shared" si="205"/>
        <v>8.2999819274160433</v>
      </c>
      <c r="AN124" s="14">
        <f t="shared" si="206"/>
        <v>2.8505617698386994</v>
      </c>
      <c r="AO124" s="11">
        <f t="shared" si="207"/>
        <v>1.0411312980787395E-2</v>
      </c>
      <c r="AP124" s="11">
        <f t="shared" si="208"/>
        <v>1.3115508408087603E-2</v>
      </c>
      <c r="AQ124" s="11">
        <f t="shared" si="209"/>
        <v>1.18974209660439E-2</v>
      </c>
      <c r="AR124" s="1">
        <f t="shared" si="133"/>
        <v>143690.38782811284</v>
      </c>
      <c r="AS124" s="1">
        <f t="shared" si="128"/>
        <v>47280.722777982744</v>
      </c>
      <c r="AT124" s="1">
        <f t="shared" si="129"/>
        <v>18057.015119476608</v>
      </c>
      <c r="AU124" s="1">
        <f t="shared" si="170"/>
        <v>28738.077565622571</v>
      </c>
      <c r="AV124" s="1">
        <f t="shared" si="171"/>
        <v>9456.1445555965493</v>
      </c>
      <c r="AW124" s="1">
        <f t="shared" si="172"/>
        <v>3611.4030238953219</v>
      </c>
      <c r="AX124" s="1">
        <f t="shared" si="153"/>
        <v>98872.729597635334</v>
      </c>
      <c r="AY124" s="1">
        <f t="shared" si="140"/>
        <v>12820.702644483619</v>
      </c>
      <c r="AZ124" s="1">
        <f t="shared" si="141"/>
        <v>3337.5276005289693</v>
      </c>
      <c r="BA124" s="1">
        <f t="shared" si="154"/>
        <v>13372.081493196833</v>
      </c>
      <c r="BB124" s="1">
        <f t="shared" si="155"/>
        <v>27906.095003719871</v>
      </c>
      <c r="BC124" s="1">
        <f t="shared" si="156"/>
        <v>35114.928337595164</v>
      </c>
      <c r="BD124" s="1">
        <f t="shared" si="157"/>
        <v>11866.127348834432</v>
      </c>
      <c r="BE124" s="2">
        <f t="shared" si="164"/>
        <v>2.6562624979233451E-2</v>
      </c>
      <c r="BF124" s="2">
        <f t="shared" si="165"/>
        <v>3.9296297366806017E-2</v>
      </c>
      <c r="BG124" s="2">
        <f t="shared" si="166"/>
        <v>2.6781393583393952E-2</v>
      </c>
      <c r="BH124" s="2">
        <f t="shared" si="142"/>
        <v>3.2280690852573818E-2</v>
      </c>
      <c r="BI124" s="2">
        <f t="shared" si="158"/>
        <v>7.0557304578739693E-5</v>
      </c>
      <c r="BJ124" s="2">
        <f t="shared" si="143"/>
        <v>1.5441989867404456E-4</v>
      </c>
      <c r="BK124" s="2">
        <f t="shared" si="144"/>
        <v>7.1724304226865481E-5</v>
      </c>
      <c r="BL124" s="2">
        <f t="shared" si="145"/>
        <v>10.138406459025388</v>
      </c>
      <c r="BM124" s="2">
        <f t="shared" si="146"/>
        <v>7.3010844206116863</v>
      </c>
      <c r="BN124" s="2">
        <f t="shared" si="147"/>
        <v>1.2951268458584499</v>
      </c>
      <c r="BO124" s="2">
        <f t="shared" si="159"/>
        <v>46.084259367501083</v>
      </c>
      <c r="BP124" s="2">
        <f t="shared" si="160"/>
        <v>10.745807473875081</v>
      </c>
      <c r="BQ124" s="2">
        <f t="shared" si="161"/>
        <v>3.596619866020863</v>
      </c>
      <c r="BR124" s="11">
        <f t="shared" si="162"/>
        <v>4.3164664091498856E-2</v>
      </c>
      <c r="BS124" s="17">
        <f t="shared" si="135"/>
        <v>4.9645809901020639E-2</v>
      </c>
      <c r="BT124" s="17">
        <f t="shared" si="136"/>
        <v>0.15532982164476328</v>
      </c>
      <c r="BU124" s="12">
        <f>(BU$3*temperature!$I234+BU$4*temperature!$I234^2+BU$5*temperature!$I234^6)*(K124/K$56)^$BW$1</f>
        <v>1.2098488042653435</v>
      </c>
      <c r="BV124" s="12">
        <f>(BV$3*temperature!$I234+BV$4*temperature!$I234^2+BV$5*temperature!$I234^6)*(L124/L$56)^$BW$1</f>
        <v>-0.31047876982371214</v>
      </c>
      <c r="BW124" s="12">
        <f>(BW$3*temperature!$I234+BW$4*temperature!$I234^2+BW$5*temperature!$I234^6)*(M124/M$56)^$BW$1</f>
        <v>-1.2868357947188345</v>
      </c>
      <c r="BX124" s="12">
        <f>(BX$3*temperature!$M234+BX$4*temperature!$M234^2+BX$5*temperature!$M234^6)*(K124/K$56)^$BW$1</f>
        <v>1.2098442602001467</v>
      </c>
      <c r="BY124" s="12">
        <f>(BY$3*temperature!$M234+BY$4*temperature!$M234^2+BY$5*temperature!$M234^6)*(L124/L$56)^$BW$1</f>
        <v>-0.31048261069232247</v>
      </c>
      <c r="BZ124" s="12">
        <f>(BZ$3*temperature!$M234+BZ$4*temperature!$M234^2+BZ$5*temperature!$M234^6)*(M124/M$56)^$BW$1</f>
        <v>-1.2868394225627859</v>
      </c>
      <c r="CA124" s="19">
        <f t="shared" si="148"/>
        <v>-4.5440651967876278E-6</v>
      </c>
      <c r="CB124" s="19">
        <f t="shared" si="149"/>
        <v>-3.840868610327508E-6</v>
      </c>
      <c r="CC124" s="19">
        <f t="shared" si="150"/>
        <v>-3.6278439514703109E-6</v>
      </c>
      <c r="CD124" s="19">
        <f t="shared" si="151"/>
        <v>-9.0004556751699608E-3</v>
      </c>
      <c r="CE124" s="19">
        <f t="shared" si="152"/>
        <v>-4.4683491147205025E-4</v>
      </c>
      <c r="CF124" s="19"/>
      <c r="CG124" s="19"/>
      <c r="CH124" s="19"/>
    </row>
    <row r="125" spans="1:86" x14ac:dyDescent="0.25">
      <c r="A125" s="2">
        <f t="shared" si="173"/>
        <v>2079</v>
      </c>
      <c r="B125" s="5">
        <f t="shared" si="174"/>
        <v>1162.767751006699</v>
      </c>
      <c r="C125" s="5">
        <f t="shared" si="175"/>
        <v>2950.9666849784571</v>
      </c>
      <c r="D125" s="5">
        <f t="shared" si="176"/>
        <v>4330.3137959019286</v>
      </c>
      <c r="E125" s="15">
        <f t="shared" si="177"/>
        <v>1.1927700812907576E-4</v>
      </c>
      <c r="F125" s="15">
        <f t="shared" si="178"/>
        <v>2.3498370419139061E-4</v>
      </c>
      <c r="G125" s="15">
        <f t="shared" si="179"/>
        <v>4.7971087323389595E-4</v>
      </c>
      <c r="H125" s="5">
        <f t="shared" si="180"/>
        <v>145455.51514641778</v>
      </c>
      <c r="I125" s="5">
        <f t="shared" si="181"/>
        <v>48038.959692436576</v>
      </c>
      <c r="J125" s="5">
        <f t="shared" si="182"/>
        <v>18325.565794884831</v>
      </c>
      <c r="K125" s="5">
        <f t="shared" si="183"/>
        <v>125094.21165188453</v>
      </c>
      <c r="L125" s="5">
        <f t="shared" si="184"/>
        <v>16279.058634234385</v>
      </c>
      <c r="M125" s="5">
        <f t="shared" si="185"/>
        <v>4231.9255967610388</v>
      </c>
      <c r="N125" s="15">
        <f t="shared" si="186"/>
        <v>1.2163512919755259E-2</v>
      </c>
      <c r="O125" s="15">
        <f t="shared" si="187"/>
        <v>1.5798218593817692E-2</v>
      </c>
      <c r="P125" s="15">
        <f t="shared" si="188"/>
        <v>1.4385761745386638E-2</v>
      </c>
      <c r="Q125" s="5">
        <f t="shared" si="189"/>
        <v>9716.4418562811097</v>
      </c>
      <c r="R125" s="5">
        <f t="shared" si="190"/>
        <v>12360.351212734829</v>
      </c>
      <c r="S125" s="5">
        <f t="shared" si="191"/>
        <v>6128.6048869833621</v>
      </c>
      <c r="T125" s="5">
        <f t="shared" si="192"/>
        <v>66.800092430324057</v>
      </c>
      <c r="U125" s="5">
        <f t="shared" si="193"/>
        <v>257.29847798267139</v>
      </c>
      <c r="V125" s="5">
        <f t="shared" si="194"/>
        <v>334.42923157625091</v>
      </c>
      <c r="W125" s="15">
        <f t="shared" si="195"/>
        <v>-1.0734613539272964E-2</v>
      </c>
      <c r="X125" s="15">
        <f t="shared" si="196"/>
        <v>-1.217998157191269E-2</v>
      </c>
      <c r="Y125" s="15">
        <f t="shared" si="197"/>
        <v>-9.7425357312937999E-3</v>
      </c>
      <c r="Z125" s="5">
        <f t="shared" si="130"/>
        <v>16523.461549757933</v>
      </c>
      <c r="AA125" s="5">
        <f t="shared" si="131"/>
        <v>34723.888362955753</v>
      </c>
      <c r="AB125" s="5">
        <f t="shared" si="132"/>
        <v>27295.483317543833</v>
      </c>
      <c r="AC125" s="16">
        <f t="shared" si="198"/>
        <v>1.7494480501786385</v>
      </c>
      <c r="AD125" s="16">
        <f t="shared" si="199"/>
        <v>2.934914038674429</v>
      </c>
      <c r="AE125" s="16">
        <f t="shared" si="200"/>
        <v>4.5991578700462616</v>
      </c>
      <c r="AF125" s="15">
        <f t="shared" si="201"/>
        <v>-4.0504037456468023E-3</v>
      </c>
      <c r="AG125" s="15">
        <f t="shared" si="202"/>
        <v>2.9673830763510267E-4</v>
      </c>
      <c r="AH125" s="15">
        <f t="shared" si="203"/>
        <v>9.7937136394747881E-3</v>
      </c>
      <c r="AI125" s="1">
        <f t="shared" si="167"/>
        <v>255803.14120219951</v>
      </c>
      <c r="AJ125" s="1">
        <f t="shared" si="168"/>
        <v>81620.671119414954</v>
      </c>
      <c r="AK125" s="1">
        <f t="shared" si="169"/>
        <v>31434.9304419732</v>
      </c>
      <c r="AL125" s="14">
        <f t="shared" si="204"/>
        <v>42.030265835235539</v>
      </c>
      <c r="AM125" s="14">
        <f t="shared" si="205"/>
        <v>8.4077518253444836</v>
      </c>
      <c r="AN125" s="14">
        <f t="shared" si="206"/>
        <v>2.8841369598705269</v>
      </c>
      <c r="AO125" s="11">
        <f t="shared" si="207"/>
        <v>1.0307199850979521E-2</v>
      </c>
      <c r="AP125" s="11">
        <f t="shared" si="208"/>
        <v>1.2984353324006727E-2</v>
      </c>
      <c r="AQ125" s="11">
        <f t="shared" si="209"/>
        <v>1.1778446756383461E-2</v>
      </c>
      <c r="AR125" s="1">
        <f t="shared" si="133"/>
        <v>145455.51514641778</v>
      </c>
      <c r="AS125" s="1">
        <f t="shared" ref="AS125:AS188" si="210">MAX(0.3*C125,AM125*AJ125^$AR$5*C125^(1-$AR$5)*(1-BJ124+BV124/100))</f>
        <v>48038.959692436576</v>
      </c>
      <c r="AT125" s="1">
        <f t="shared" ref="AT125:AT188" si="211">MAX(0.3*D125,AN125*AK125^$AR$5*D125^(1-$AR$5)*(1-BK124+BW124/100))</f>
        <v>18325.565794884831</v>
      </c>
      <c r="AU125" s="1">
        <f t="shared" si="170"/>
        <v>29091.103029283557</v>
      </c>
      <c r="AV125" s="1">
        <f t="shared" si="171"/>
        <v>9607.7919384873148</v>
      </c>
      <c r="AW125" s="1">
        <f t="shared" si="172"/>
        <v>3665.1131589769666</v>
      </c>
      <c r="AX125" s="1">
        <f t="shared" si="153"/>
        <v>100075.36932150763</v>
      </c>
      <c r="AY125" s="1">
        <f t="shared" si="140"/>
        <v>13023.246907387507</v>
      </c>
      <c r="AZ125" s="1">
        <f t="shared" si="141"/>
        <v>3385.5404774088315</v>
      </c>
      <c r="BA125" s="1">
        <f t="shared" si="154"/>
        <v>13387.734490484556</v>
      </c>
      <c r="BB125" s="1">
        <f t="shared" si="155"/>
        <v>27958.908074588071</v>
      </c>
      <c r="BC125" s="1">
        <f t="shared" si="156"/>
        <v>35193.624385029252</v>
      </c>
      <c r="BD125" s="1">
        <f t="shared" si="157"/>
        <v>11542.704867963004</v>
      </c>
      <c r="BE125" s="2">
        <f t="shared" si="164"/>
        <v>2.6562624979233451E-2</v>
      </c>
      <c r="BF125" s="2">
        <f t="shared" si="165"/>
        <v>3.9296297366806017E-2</v>
      </c>
      <c r="BG125" s="2">
        <f t="shared" si="166"/>
        <v>2.6781393583393952E-2</v>
      </c>
      <c r="BH125" s="2">
        <f t="shared" si="142"/>
        <v>3.2268225284076413E-2</v>
      </c>
      <c r="BI125" s="2">
        <f t="shared" si="158"/>
        <v>7.0557304578739693E-5</v>
      </c>
      <c r="BJ125" s="2">
        <f t="shared" si="143"/>
        <v>1.5441989867404456E-4</v>
      </c>
      <c r="BK125" s="2">
        <f t="shared" si="144"/>
        <v>7.1724304226865481E-5</v>
      </c>
      <c r="BL125" s="2">
        <f t="shared" si="145"/>
        <v>10.262949084843283</v>
      </c>
      <c r="BM125" s="2">
        <f t="shared" si="146"/>
        <v>7.4181712881125668</v>
      </c>
      <c r="BN125" s="2">
        <f t="shared" si="147"/>
        <v>1.3143884562017596</v>
      </c>
      <c r="BO125" s="2">
        <f t="shared" si="159"/>
        <v>46.765991355511211</v>
      </c>
      <c r="BP125" s="2">
        <f t="shared" si="160"/>
        <v>10.872936956449236</v>
      </c>
      <c r="BQ125" s="2">
        <f t="shared" si="161"/>
        <v>3.5960835313419559</v>
      </c>
      <c r="BR125" s="11">
        <f t="shared" si="162"/>
        <v>4.3007633447950527E-2</v>
      </c>
      <c r="BS125" s="17">
        <f t="shared" si="135"/>
        <v>4.7591537184838988E-2</v>
      </c>
      <c r="BT125" s="17">
        <f t="shared" si="136"/>
        <v>0.15080565208229443</v>
      </c>
      <c r="BU125" s="12">
        <f>(BU$3*temperature!$I235+BU$4*temperature!$I235^2+BU$5*temperature!$I235^6)*(K125/K$56)^$BW$1</f>
        <v>1.1163214833852784</v>
      </c>
      <c r="BV125" s="12">
        <f>(BV$3*temperature!$I235+BV$4*temperature!$I235^2+BV$5*temperature!$I235^6)*(L125/L$56)^$BW$1</f>
        <v>-0.3849500763480182</v>
      </c>
      <c r="BW125" s="12">
        <f>(BW$3*temperature!$I235+BW$4*temperature!$I235^2+BW$5*temperature!$I235^6)*(M125/M$56)^$BW$1</f>
        <v>-1.353602105035596</v>
      </c>
      <c r="BX125" s="12">
        <f>(BX$3*temperature!$M235+BX$4*temperature!$M235^2+BX$5*temperature!$M235^6)*(K125/K$56)^$BW$1</f>
        <v>1.116316850477961</v>
      </c>
      <c r="BY125" s="12">
        <f>(BY$3*temperature!$M235+BY$4*temperature!$M235^2+BY$5*temperature!$M235^6)*(L125/L$56)^$BW$1</f>
        <v>-0.38495396705541024</v>
      </c>
      <c r="BZ125" s="12">
        <f>(BZ$3*temperature!$M235+BZ$4*temperature!$M235^2+BZ$5*temperature!$M235^6)*(M125/M$56)^$BW$1</f>
        <v>-1.3536057650186097</v>
      </c>
      <c r="CA125" s="19">
        <f t="shared" si="148"/>
        <v>-4.6329073173367874E-6</v>
      </c>
      <c r="CB125" s="19">
        <f t="shared" si="149"/>
        <v>-3.8907073920402269E-6</v>
      </c>
      <c r="CC125" s="19">
        <f t="shared" si="150"/>
        <v>-3.6599830137706846E-6</v>
      </c>
      <c r="CD125" s="19">
        <f t="shared" si="151"/>
        <v>-9.2785871557713191E-3</v>
      </c>
      <c r="CE125" s="19">
        <f t="shared" si="152"/>
        <v>-4.4158222564666014E-4</v>
      </c>
      <c r="CF125" s="19"/>
      <c r="CG125" s="19"/>
      <c r="CH125" s="19"/>
    </row>
    <row r="126" spans="1:86" x14ac:dyDescent="0.25">
      <c r="A126" s="2">
        <f t="shared" si="173"/>
        <v>2080</v>
      </c>
      <c r="B126" s="5">
        <f t="shared" si="174"/>
        <v>1162.8995078922637</v>
      </c>
      <c r="C126" s="5">
        <f t="shared" si="175"/>
        <v>2951.6254426069099</v>
      </c>
      <c r="D126" s="5">
        <f t="shared" si="176"/>
        <v>4332.2872295837178</v>
      </c>
      <c r="E126" s="15">
        <f t="shared" si="177"/>
        <v>1.1331315772262197E-4</v>
      </c>
      <c r="F126" s="15">
        <f t="shared" si="178"/>
        <v>2.2323451898182106E-4</v>
      </c>
      <c r="G126" s="15">
        <f t="shared" si="179"/>
        <v>4.557253295722011E-4</v>
      </c>
      <c r="H126" s="5">
        <f t="shared" si="180"/>
        <v>147218.08056311504</v>
      </c>
      <c r="I126" s="5">
        <f t="shared" si="181"/>
        <v>48799.868168595218</v>
      </c>
      <c r="J126" s="5">
        <f t="shared" si="182"/>
        <v>18594.571273807043</v>
      </c>
      <c r="K126" s="5">
        <f t="shared" si="183"/>
        <v>126595.70286511291</v>
      </c>
      <c r="L126" s="5">
        <f t="shared" si="184"/>
        <v>16533.218430823192</v>
      </c>
      <c r="M126" s="5">
        <f t="shared" si="185"/>
        <v>4292.0910568512245</v>
      </c>
      <c r="N126" s="15">
        <f t="shared" si="186"/>
        <v>1.2002883214187188E-2</v>
      </c>
      <c r="O126" s="15">
        <f t="shared" si="187"/>
        <v>1.561268389649495E-2</v>
      </c>
      <c r="P126" s="15">
        <f t="shared" si="188"/>
        <v>1.421704108792321E-2</v>
      </c>
      <c r="Q126" s="5">
        <f t="shared" si="189"/>
        <v>9728.6152523446217</v>
      </c>
      <c r="R126" s="5">
        <f t="shared" si="190"/>
        <v>12403.198351528645</v>
      </c>
      <c r="S126" s="5">
        <f t="shared" si="191"/>
        <v>6157.9835598727568</v>
      </c>
      <c r="T126" s="5">
        <f t="shared" si="192"/>
        <v>66.083019253696818</v>
      </c>
      <c r="U126" s="5">
        <f t="shared" si="193"/>
        <v>254.16458726236127</v>
      </c>
      <c r="V126" s="5">
        <f t="shared" si="194"/>
        <v>331.17104283803013</v>
      </c>
      <c r="W126" s="15">
        <f t="shared" si="195"/>
        <v>-1.0734613539272964E-2</v>
      </c>
      <c r="X126" s="15">
        <f t="shared" si="196"/>
        <v>-1.217998157191269E-2</v>
      </c>
      <c r="Y126" s="15">
        <f t="shared" si="197"/>
        <v>-9.7425357312937999E-3</v>
      </c>
      <c r="Z126" s="5">
        <f t="shared" ref="Z126:Z189" si="212">Q125*AC126*(1-BE125)</f>
        <v>16479.866286581964</v>
      </c>
      <c r="AA126" s="5">
        <f t="shared" ref="AA126:AA189" si="213">R125*AD126*(1-BF125)</f>
        <v>34861.375118642623</v>
      </c>
      <c r="AB126" s="5">
        <f t="shared" ref="AB126:AB189" si="214">S125*AE126*(1-BG125)</f>
        <v>27700.206496166087</v>
      </c>
      <c r="AC126" s="16">
        <f t="shared" si="198"/>
        <v>1.7423620792433805</v>
      </c>
      <c r="AD126" s="16">
        <f t="shared" si="199"/>
        <v>2.9357849400993197</v>
      </c>
      <c r="AE126" s="16">
        <f t="shared" si="200"/>
        <v>4.6442007052082319</v>
      </c>
      <c r="AF126" s="15">
        <f t="shared" si="201"/>
        <v>-4.0504037456468023E-3</v>
      </c>
      <c r="AG126" s="15">
        <f t="shared" si="202"/>
        <v>2.9673830763510267E-4</v>
      </c>
      <c r="AH126" s="15">
        <f t="shared" si="203"/>
        <v>9.7937136394747881E-3</v>
      </c>
      <c r="AI126" s="1">
        <f t="shared" si="167"/>
        <v>259313.93011126312</v>
      </c>
      <c r="AJ126" s="1">
        <f t="shared" si="168"/>
        <v>83066.395945960772</v>
      </c>
      <c r="AK126" s="1">
        <f t="shared" si="169"/>
        <v>31956.550556752845</v>
      </c>
      <c r="AL126" s="14">
        <f t="shared" si="204"/>
        <v>42.459148041491581</v>
      </c>
      <c r="AM126" s="14">
        <f t="shared" si="205"/>
        <v>8.5158293535017098</v>
      </c>
      <c r="AN126" s="14">
        <f t="shared" si="206"/>
        <v>2.9177679069542797</v>
      </c>
      <c r="AO126" s="11">
        <f t="shared" si="207"/>
        <v>1.0204127852469725E-2</v>
      </c>
      <c r="AP126" s="11">
        <f t="shared" si="208"/>
        <v>1.2854509790766659E-2</v>
      </c>
      <c r="AQ126" s="11">
        <f t="shared" si="209"/>
        <v>1.1660662288819627E-2</v>
      </c>
      <c r="AR126" s="1">
        <f t="shared" ref="AR126:AR189" si="215">MAX(0.3*B126,AL126*AI126^$AR$5*B126^(1-$AR$5)*(1-BI125+BU125/100))</f>
        <v>147218.08056311504</v>
      </c>
      <c r="AS126" s="1">
        <f t="shared" si="210"/>
        <v>48799.868168595218</v>
      </c>
      <c r="AT126" s="1">
        <f t="shared" si="211"/>
        <v>18594.571273807043</v>
      </c>
      <c r="AU126" s="1">
        <f t="shared" si="170"/>
        <v>29443.616112623011</v>
      </c>
      <c r="AV126" s="1">
        <f t="shared" si="171"/>
        <v>9759.9736337190443</v>
      </c>
      <c r="AW126" s="1">
        <f t="shared" si="172"/>
        <v>3718.9142547614088</v>
      </c>
      <c r="AX126" s="1">
        <f t="shared" si="153"/>
        <v>101276.56229209031</v>
      </c>
      <c r="AY126" s="1">
        <f t="shared" si="140"/>
        <v>13226.574744658554</v>
      </c>
      <c r="AZ126" s="1">
        <f t="shared" si="141"/>
        <v>3433.67284548098</v>
      </c>
      <c r="BA126" s="1">
        <f t="shared" si="154"/>
        <v>13403.12653926958</v>
      </c>
      <c r="BB126" s="1">
        <f t="shared" si="155"/>
        <v>28010.87622595796</v>
      </c>
      <c r="BC126" s="1">
        <f t="shared" si="156"/>
        <v>35270.821592494969</v>
      </c>
      <c r="BD126" s="1">
        <f t="shared" si="157"/>
        <v>11227.674701051028</v>
      </c>
      <c r="BE126" s="2">
        <f t="shared" si="164"/>
        <v>2.6562624979233451E-2</v>
      </c>
      <c r="BF126" s="2">
        <f t="shared" si="165"/>
        <v>3.9296297366806017E-2</v>
      </c>
      <c r="BG126" s="2">
        <f t="shared" si="166"/>
        <v>2.6781393583393952E-2</v>
      </c>
      <c r="BH126" s="2">
        <f t="shared" si="142"/>
        <v>3.2255502288522669E-2</v>
      </c>
      <c r="BI126" s="2">
        <f t="shared" si="158"/>
        <v>7.0557304578739693E-5</v>
      </c>
      <c r="BJ126" s="2">
        <f t="shared" si="143"/>
        <v>1.5441989867404456E-4</v>
      </c>
      <c r="BK126" s="2">
        <f t="shared" si="144"/>
        <v>7.1724304226865481E-5</v>
      </c>
      <c r="BL126" s="2">
        <f t="shared" si="145"/>
        <v>10.387310949789146</v>
      </c>
      <c r="BM126" s="2">
        <f t="shared" si="146"/>
        <v>7.5356706979012058</v>
      </c>
      <c r="BN126" s="2">
        <f t="shared" si="147"/>
        <v>1.3336826870106699</v>
      </c>
      <c r="BO126" s="2">
        <f t="shared" si="159"/>
        <v>47.457893118278044</v>
      </c>
      <c r="BP126" s="2">
        <f t="shared" si="160"/>
        <v>11.001597753890985</v>
      </c>
      <c r="BQ126" s="2">
        <f t="shared" si="161"/>
        <v>3.595558263200838</v>
      </c>
      <c r="BR126" s="11">
        <f t="shared" si="162"/>
        <v>4.285173161230868E-2</v>
      </c>
      <c r="BS126" s="17">
        <f t="shared" si="135"/>
        <v>4.5629136028000082E-2</v>
      </c>
      <c r="BT126" s="17">
        <f t="shared" si="136"/>
        <v>0.14641325444882955</v>
      </c>
      <c r="BU126" s="12">
        <f>(BU$3*temperature!$I236+BU$4*temperature!$I236^2+BU$5*temperature!$I236^6)*(K126/K$56)^$BW$1</f>
        <v>1.0206796462220258</v>
      </c>
      <c r="BV126" s="12">
        <f>(BV$3*temperature!$I236+BV$4*temperature!$I236^2+BV$5*temperature!$I236^6)*(L126/L$56)^$BW$1</f>
        <v>-0.4607133087050358</v>
      </c>
      <c r="BW126" s="12">
        <f>(BW$3*temperature!$I236+BW$4*temperature!$I236^2+BW$5*temperature!$I236^6)*(M126/M$56)^$BW$1</f>
        <v>-1.4213729580311918</v>
      </c>
      <c r="BX126" s="12">
        <f>(BX$3*temperature!$M236+BX$4*temperature!$M236^2+BX$5*temperature!$M236^6)*(K126/K$56)^$BW$1</f>
        <v>1.0206749269715332</v>
      </c>
      <c r="BY126" s="12">
        <f>(BY$3*temperature!$M236+BY$4*temperature!$M236^2+BY$5*temperature!$M236^6)*(L126/L$56)^$BW$1</f>
        <v>-0.46071724749119436</v>
      </c>
      <c r="BZ126" s="12">
        <f>(BZ$3*temperature!$M236+BZ$4*temperature!$M236^2+BZ$5*temperature!$M236^6)*(M126/M$56)^$BW$1</f>
        <v>-1.4213766488366071</v>
      </c>
      <c r="CA126" s="19">
        <f t="shared" si="148"/>
        <v>-4.7192504926130141E-6</v>
      </c>
      <c r="CB126" s="19">
        <f t="shared" si="149"/>
        <v>-3.9387861585638007E-6</v>
      </c>
      <c r="CC126" s="19">
        <f t="shared" si="150"/>
        <v>-3.6908054152906544E-6</v>
      </c>
      <c r="CD126" s="19">
        <f t="shared" si="151"/>
        <v>-9.5560018885359928E-3</v>
      </c>
      <c r="CE126" s="19">
        <f t="shared" si="152"/>
        <v>-4.360321100558345E-4</v>
      </c>
      <c r="CF126" s="19"/>
      <c r="CG126" s="19"/>
      <c r="CH126" s="19"/>
    </row>
    <row r="127" spans="1:86" x14ac:dyDescent="0.25">
      <c r="A127" s="2">
        <f t="shared" si="173"/>
        <v>2081</v>
      </c>
      <c r="B127" s="5">
        <f t="shared" si="174"/>
        <v>1163.0246911168495</v>
      </c>
      <c r="C127" s="5">
        <f t="shared" si="175"/>
        <v>2952.2514020585104</v>
      </c>
      <c r="D127" s="5">
        <f t="shared" si="176"/>
        <v>4334.162845957946</v>
      </c>
      <c r="E127" s="15">
        <f t="shared" si="177"/>
        <v>1.0764749983649086E-4</v>
      </c>
      <c r="F127" s="15">
        <f t="shared" si="178"/>
        <v>2.1207279303273E-4</v>
      </c>
      <c r="G127" s="15">
        <f t="shared" si="179"/>
        <v>4.3293906309359103E-4</v>
      </c>
      <c r="H127" s="5">
        <f t="shared" si="180"/>
        <v>148977.73237083081</v>
      </c>
      <c r="I127" s="5">
        <f t="shared" si="181"/>
        <v>49563.313161094011</v>
      </c>
      <c r="J127" s="5">
        <f t="shared" si="182"/>
        <v>18863.991241494237</v>
      </c>
      <c r="K127" s="5">
        <f t="shared" si="183"/>
        <v>128095.07270887593</v>
      </c>
      <c r="L127" s="5">
        <f t="shared" si="184"/>
        <v>16788.310482818331</v>
      </c>
      <c r="M127" s="5">
        <f t="shared" si="185"/>
        <v>4352.395586401848</v>
      </c>
      <c r="N127" s="15">
        <f t="shared" si="186"/>
        <v>1.1843765703174025E-2</v>
      </c>
      <c r="O127" s="15">
        <f t="shared" si="187"/>
        <v>1.542906198587235E-2</v>
      </c>
      <c r="P127" s="15">
        <f t="shared" si="188"/>
        <v>1.4050151488366636E-2</v>
      </c>
      <c r="Q127" s="5">
        <f t="shared" si="189"/>
        <v>9739.2171774418166</v>
      </c>
      <c r="R127" s="5">
        <f t="shared" si="190"/>
        <v>12443.804893666371</v>
      </c>
      <c r="S127" s="5">
        <f t="shared" si="191"/>
        <v>6186.3440077672394</v>
      </c>
      <c r="T127" s="5">
        <f t="shared" si="192"/>
        <v>65.373643580500044</v>
      </c>
      <c r="U127" s="5">
        <f t="shared" si="193"/>
        <v>251.0688672732729</v>
      </c>
      <c r="V127" s="5">
        <f t="shared" si="194"/>
        <v>327.94459712001077</v>
      </c>
      <c r="W127" s="15">
        <f t="shared" si="195"/>
        <v>-1.0734613539272964E-2</v>
      </c>
      <c r="X127" s="15">
        <f t="shared" si="196"/>
        <v>-1.217998157191269E-2</v>
      </c>
      <c r="Y127" s="15">
        <f t="shared" si="197"/>
        <v>-9.7425357312937999E-3</v>
      </c>
      <c r="Z127" s="5">
        <f t="shared" si="212"/>
        <v>16433.679603610024</v>
      </c>
      <c r="AA127" s="5">
        <f t="shared" si="213"/>
        <v>34992.602588151851</v>
      </c>
      <c r="AB127" s="5">
        <f t="shared" si="214"/>
        <v>28105.581246070982</v>
      </c>
      <c r="AC127" s="16">
        <f t="shared" si="198"/>
        <v>1.7353048093513401</v>
      </c>
      <c r="AD127" s="16">
        <f t="shared" si="199"/>
        <v>2.9366560999540252</v>
      </c>
      <c r="AE127" s="16">
        <f t="shared" si="200"/>
        <v>4.6896846769992884</v>
      </c>
      <c r="AF127" s="15">
        <f t="shared" si="201"/>
        <v>-4.0504037456468023E-3</v>
      </c>
      <c r="AG127" s="15">
        <f t="shared" si="202"/>
        <v>2.9673830763510267E-4</v>
      </c>
      <c r="AH127" s="15">
        <f t="shared" si="203"/>
        <v>9.7937136394747881E-3</v>
      </c>
      <c r="AI127" s="1">
        <f t="shared" si="167"/>
        <v>262826.15321275982</v>
      </c>
      <c r="AJ127" s="1">
        <f t="shared" si="168"/>
        <v>84519.729985083744</v>
      </c>
      <c r="AK127" s="1">
        <f t="shared" si="169"/>
        <v>32479.809755838971</v>
      </c>
      <c r="AL127" s="14">
        <f t="shared" si="204"/>
        <v>42.888074030862676</v>
      </c>
      <c r="AM127" s="14">
        <f t="shared" si="205"/>
        <v>8.6242014971847851</v>
      </c>
      <c r="AN127" s="14">
        <f t="shared" si="206"/>
        <v>2.9514507820924281</v>
      </c>
      <c r="AO127" s="11">
        <f t="shared" si="207"/>
        <v>1.0102086573945028E-2</v>
      </c>
      <c r="AP127" s="11">
        <f t="shared" si="208"/>
        <v>1.2725964692858992E-2</v>
      </c>
      <c r="AQ127" s="11">
        <f t="shared" si="209"/>
        <v>1.1544055665931431E-2</v>
      </c>
      <c r="AR127" s="1">
        <f t="shared" si="215"/>
        <v>148977.73237083081</v>
      </c>
      <c r="AS127" s="1">
        <f t="shared" si="210"/>
        <v>49563.313161094011</v>
      </c>
      <c r="AT127" s="1">
        <f t="shared" si="211"/>
        <v>18863.991241494237</v>
      </c>
      <c r="AU127" s="1">
        <f t="shared" si="170"/>
        <v>29795.546474166164</v>
      </c>
      <c r="AV127" s="1">
        <f t="shared" si="171"/>
        <v>9912.6626322188022</v>
      </c>
      <c r="AW127" s="1">
        <f t="shared" si="172"/>
        <v>3772.7982482988477</v>
      </c>
      <c r="AX127" s="1">
        <f t="shared" si="153"/>
        <v>102476.05816710075</v>
      </c>
      <c r="AY127" s="1">
        <f t="shared" si="140"/>
        <v>13430.648386254667</v>
      </c>
      <c r="AZ127" s="1">
        <f t="shared" si="141"/>
        <v>3481.9164691214783</v>
      </c>
      <c r="BA127" s="1">
        <f t="shared" si="154"/>
        <v>13418.263011168716</v>
      </c>
      <c r="BB127" s="1">
        <f t="shared" si="155"/>
        <v>28062.01921328652</v>
      </c>
      <c r="BC127" s="1">
        <f t="shared" si="156"/>
        <v>35346.563522309923</v>
      </c>
      <c r="BD127" s="1">
        <f t="shared" si="157"/>
        <v>10920.843218273889</v>
      </c>
      <c r="BE127" s="2">
        <f t="shared" si="164"/>
        <v>2.6562624979233451E-2</v>
      </c>
      <c r="BF127" s="2">
        <f t="shared" si="165"/>
        <v>3.9296297366806017E-2</v>
      </c>
      <c r="BG127" s="2">
        <f t="shared" si="166"/>
        <v>2.6781393583393952E-2</v>
      </c>
      <c r="BH127" s="2">
        <f t="shared" si="142"/>
        <v>3.2242524036011806E-2</v>
      </c>
      <c r="BI127" s="2">
        <f t="shared" si="158"/>
        <v>7.0557304578739693E-5</v>
      </c>
      <c r="BJ127" s="2">
        <f t="shared" si="143"/>
        <v>1.5441989867404456E-4</v>
      </c>
      <c r="BK127" s="2">
        <f t="shared" si="144"/>
        <v>7.1724304226865481E-5</v>
      </c>
      <c r="BL127" s="2">
        <f t="shared" si="145"/>
        <v>10.511467238338678</v>
      </c>
      <c r="BM127" s="2">
        <f t="shared" si="146"/>
        <v>7.6535617962860769</v>
      </c>
      <c r="BN127" s="2">
        <f t="shared" si="147"/>
        <v>1.3530066467378585</v>
      </c>
      <c r="BO127" s="2">
        <f t="shared" si="159"/>
        <v>48.1601166710551</v>
      </c>
      <c r="BP127" s="2">
        <f t="shared" si="160"/>
        <v>11.131808144627328</v>
      </c>
      <c r="BQ127" s="2">
        <f t="shared" si="161"/>
        <v>3.5950437713347663</v>
      </c>
      <c r="BR127" s="11">
        <f t="shared" si="162"/>
        <v>4.2696975717069846E-2</v>
      </c>
      <c r="BS127" s="17">
        <f t="shared" ref="BS127:BS190" si="216">BS126/(1+BR126)</f>
        <v>4.3754193088843811E-2</v>
      </c>
      <c r="BT127" s="17">
        <f t="shared" ref="BT127:BT190" si="217">BT126/(1+BR$5)</f>
        <v>0.14214879072701897</v>
      </c>
      <c r="BU127" s="12">
        <f>(BU$3*temperature!$I237+BU$4*temperature!$I237^2+BU$5*temperature!$I237^6)*(K127/K$56)^$BW$1</f>
        <v>0.92294331603844604</v>
      </c>
      <c r="BV127" s="12">
        <f>(BV$3*temperature!$I237+BV$4*temperature!$I237^2+BV$5*temperature!$I237^6)*(L127/L$56)^$BW$1</f>
        <v>-0.53775116373931808</v>
      </c>
      <c r="BW127" s="12">
        <f>(BW$3*temperature!$I237+BW$4*temperature!$I237^2+BW$5*temperature!$I237^6)*(M127/M$56)^$BW$1</f>
        <v>-1.4901341569240343</v>
      </c>
      <c r="BX127" s="12">
        <f>(BX$3*temperature!$M237+BX$4*temperature!$M237^2+BX$5*temperature!$M237^6)*(K127/K$56)^$BW$1</f>
        <v>0.92293851292336293</v>
      </c>
      <c r="BY127" s="12">
        <f>(BY$3*temperature!$M237+BY$4*temperature!$M237^2+BY$5*temperature!$M237^6)*(L127/L$56)^$BW$1</f>
        <v>-0.537755148869144</v>
      </c>
      <c r="BZ127" s="12">
        <f>(BZ$3*temperature!$M237+BZ$4*temperature!$M237^2+BZ$5*temperature!$M237^6)*(M127/M$56)^$BW$1</f>
        <v>-1.4901378772579044</v>
      </c>
      <c r="CA127" s="19">
        <f t="shared" si="148"/>
        <v>-4.8031150831073788E-6</v>
      </c>
      <c r="CB127" s="19">
        <f t="shared" si="149"/>
        <v>-3.9851298259119261E-6</v>
      </c>
      <c r="CC127" s="19">
        <f t="shared" si="150"/>
        <v>-3.7203338700830813E-6</v>
      </c>
      <c r="CD127" s="19">
        <f t="shared" si="151"/>
        <v>-9.832537764874423E-3</v>
      </c>
      <c r="CE127" s="19">
        <f t="shared" si="152"/>
        <v>-4.3021475591766424E-4</v>
      </c>
      <c r="CF127" s="19"/>
      <c r="CG127" s="19"/>
      <c r="CH127" s="19"/>
    </row>
    <row r="128" spans="1:86" x14ac:dyDescent="0.25">
      <c r="A128" s="2">
        <f t="shared" si="173"/>
        <v>2082</v>
      </c>
      <c r="B128" s="5">
        <f t="shared" si="174"/>
        <v>1163.1436279820839</v>
      </c>
      <c r="C128" s="5">
        <f t="shared" si="175"/>
        <v>2952.8461896490512</v>
      </c>
      <c r="D128" s="5">
        <f t="shared" si="176"/>
        <v>4335.9454529396789</v>
      </c>
      <c r="E128" s="15">
        <f t="shared" si="177"/>
        <v>1.0226512484466631E-4</v>
      </c>
      <c r="F128" s="15">
        <f t="shared" si="178"/>
        <v>2.0146915338109349E-4</v>
      </c>
      <c r="G128" s="15">
        <f t="shared" si="179"/>
        <v>4.1129210993891144E-4</v>
      </c>
      <c r="H128" s="5">
        <f t="shared" si="180"/>
        <v>150734.12261239838</v>
      </c>
      <c r="I128" s="5">
        <f t="shared" si="181"/>
        <v>50329.159531161495</v>
      </c>
      <c r="J128" s="5">
        <f t="shared" si="182"/>
        <v>19133.785524919982</v>
      </c>
      <c r="K128" s="5">
        <f t="shared" si="183"/>
        <v>129592.01167090962</v>
      </c>
      <c r="L128" s="5">
        <f t="shared" si="184"/>
        <v>17044.287544534505</v>
      </c>
      <c r="M128" s="5">
        <f t="shared" si="185"/>
        <v>4412.8289279902456</v>
      </c>
      <c r="N128" s="15">
        <f t="shared" si="186"/>
        <v>1.168615568403486E-2</v>
      </c>
      <c r="O128" s="15">
        <f t="shared" si="187"/>
        <v>1.5247339032605334E-2</v>
      </c>
      <c r="P128" s="15">
        <f t="shared" si="188"/>
        <v>1.38850755609643E-2</v>
      </c>
      <c r="Q128" s="5">
        <f t="shared" si="189"/>
        <v>9748.2595086872971</v>
      </c>
      <c r="R128" s="5">
        <f t="shared" si="190"/>
        <v>12482.177790958414</v>
      </c>
      <c r="S128" s="5">
        <f t="shared" si="191"/>
        <v>6213.6889118478057</v>
      </c>
      <c r="T128" s="5">
        <f t="shared" si="192"/>
        <v>64.671882781009202</v>
      </c>
      <c r="U128" s="5">
        <f t="shared" si="193"/>
        <v>248.01085309660346</v>
      </c>
      <c r="V128" s="5">
        <f t="shared" si="194"/>
        <v>324.74958516468433</v>
      </c>
      <c r="W128" s="15">
        <f t="shared" si="195"/>
        <v>-1.0734613539272964E-2</v>
      </c>
      <c r="X128" s="15">
        <f t="shared" si="196"/>
        <v>-1.217998157191269E-2</v>
      </c>
      <c r="Y128" s="15">
        <f t="shared" si="197"/>
        <v>-9.7425357312937999E-3</v>
      </c>
      <c r="Z128" s="5">
        <f t="shared" si="212"/>
        <v>16384.952911793076</v>
      </c>
      <c r="AA128" s="5">
        <f t="shared" si="213"/>
        <v>35117.581695023728</v>
      </c>
      <c r="AB128" s="5">
        <f t="shared" si="214"/>
        <v>28511.546545606067</v>
      </c>
      <c r="AC128" s="16">
        <f t="shared" si="198"/>
        <v>1.7282761242517046</v>
      </c>
      <c r="AD128" s="16">
        <f t="shared" si="199"/>
        <v>2.9375275183152318</v>
      </c>
      <c r="AE128" s="16">
        <f t="shared" si="200"/>
        <v>4.7356141057852525</v>
      </c>
      <c r="AF128" s="15">
        <f t="shared" si="201"/>
        <v>-4.0504037456468023E-3</v>
      </c>
      <c r="AG128" s="15">
        <f t="shared" si="202"/>
        <v>2.9673830763510267E-4</v>
      </c>
      <c r="AH128" s="15">
        <f t="shared" si="203"/>
        <v>9.7937136394747881E-3</v>
      </c>
      <c r="AI128" s="1">
        <f t="shared" si="167"/>
        <v>266339.08436565002</v>
      </c>
      <c r="AJ128" s="1">
        <f t="shared" si="168"/>
        <v>85980.419618794171</v>
      </c>
      <c r="AK128" s="1">
        <f t="shared" si="169"/>
        <v>33004.627028553921</v>
      </c>
      <c r="AL128" s="14">
        <f t="shared" si="204"/>
        <v>43.317000477343711</v>
      </c>
      <c r="AM128" s="14">
        <f t="shared" si="205"/>
        <v>8.7328552681044869</v>
      </c>
      <c r="AN128" s="14">
        <f t="shared" si="206"/>
        <v>2.9851817770949229</v>
      </c>
      <c r="AO128" s="11">
        <f t="shared" si="207"/>
        <v>1.0001065708205577E-2</v>
      </c>
      <c r="AP128" s="11">
        <f t="shared" si="208"/>
        <v>1.2598705045930402E-2</v>
      </c>
      <c r="AQ128" s="11">
        <f t="shared" si="209"/>
        <v>1.1428615109272117E-2</v>
      </c>
      <c r="AR128" s="1">
        <f t="shared" si="215"/>
        <v>150734.12261239838</v>
      </c>
      <c r="AS128" s="1">
        <f t="shared" si="210"/>
        <v>50329.159531161495</v>
      </c>
      <c r="AT128" s="1">
        <f t="shared" si="211"/>
        <v>19133.785524919982</v>
      </c>
      <c r="AU128" s="1">
        <f t="shared" si="170"/>
        <v>30146.824522479677</v>
      </c>
      <c r="AV128" s="1">
        <f t="shared" si="171"/>
        <v>10065.831906232299</v>
      </c>
      <c r="AW128" s="1">
        <f t="shared" si="172"/>
        <v>3826.7571049839967</v>
      </c>
      <c r="AX128" s="1">
        <f t="shared" si="153"/>
        <v>103673.60933672771</v>
      </c>
      <c r="AY128" s="1">
        <f t="shared" si="140"/>
        <v>13635.430035627604</v>
      </c>
      <c r="AZ128" s="1">
        <f t="shared" si="141"/>
        <v>3530.2631423921962</v>
      </c>
      <c r="BA128" s="1">
        <f t="shared" si="154"/>
        <v>13433.149099351302</v>
      </c>
      <c r="BB128" s="1">
        <f t="shared" si="155"/>
        <v>28112.356100261859</v>
      </c>
      <c r="BC128" s="1">
        <f t="shared" si="156"/>
        <v>35420.892069466572</v>
      </c>
      <c r="BD128" s="1">
        <f t="shared" si="157"/>
        <v>10622.019707199046</v>
      </c>
      <c r="BE128" s="2">
        <f t="shared" si="164"/>
        <v>2.6562624979233451E-2</v>
      </c>
      <c r="BF128" s="2">
        <f t="shared" si="165"/>
        <v>3.9296297366806017E-2</v>
      </c>
      <c r="BG128" s="2">
        <f t="shared" si="166"/>
        <v>2.6781393583393952E-2</v>
      </c>
      <c r="BH128" s="2">
        <f t="shared" si="142"/>
        <v>3.2229292708939143E-2</v>
      </c>
      <c r="BI128" s="2">
        <f t="shared" si="158"/>
        <v>7.0557304578739693E-5</v>
      </c>
      <c r="BJ128" s="2">
        <f t="shared" si="143"/>
        <v>1.5441989867404456E-4</v>
      </c>
      <c r="BK128" s="2">
        <f t="shared" si="144"/>
        <v>7.1724304226865481E-5</v>
      </c>
      <c r="BL128" s="2">
        <f t="shared" si="145"/>
        <v>10.635393399572086</v>
      </c>
      <c r="BM128" s="2">
        <f t="shared" si="146"/>
        <v>7.7718237151517826</v>
      </c>
      <c r="BN128" s="2">
        <f t="shared" si="147"/>
        <v>1.3723574540009558</v>
      </c>
      <c r="BO128" s="2">
        <f t="shared" si="159"/>
        <v>48.872816322165043</v>
      </c>
      <c r="BP128" s="2">
        <f t="shared" si="160"/>
        <v>11.263586634943001</v>
      </c>
      <c r="BQ128" s="2">
        <f t="shared" si="161"/>
        <v>3.5945397775140959</v>
      </c>
      <c r="BR128" s="11">
        <f t="shared" si="162"/>
        <v>4.2543381549897868E-2</v>
      </c>
      <c r="BS128" s="17">
        <f t="shared" si="216"/>
        <v>4.1962520375350428E-2</v>
      </c>
      <c r="BT128" s="17">
        <f t="shared" si="217"/>
        <v>0.13800853468642618</v>
      </c>
      <c r="BU128" s="12">
        <f>(BU$3*temperature!$I238+BU$4*temperature!$I238^2+BU$5*temperature!$I238^6)*(K128/K$56)^$BW$1</f>
        <v>0.82313341892679848</v>
      </c>
      <c r="BV128" s="12">
        <f>(BV$3*temperature!$I238+BV$4*temperature!$I238^2+BV$5*temperature!$I238^6)*(L128/L$56)^$BW$1</f>
        <v>-0.61604584806307783</v>
      </c>
      <c r="BW128" s="12">
        <f>(BW$3*temperature!$I238+BW$4*temperature!$I238^2+BW$5*temperature!$I238^6)*(M128/M$56)^$BW$1</f>
        <v>-1.5598711370292571</v>
      </c>
      <c r="BX128" s="12">
        <f>(BX$3*temperature!$M238+BX$4*temperature!$M238^2+BX$5*temperature!$M238^6)*(K128/K$56)^$BW$1</f>
        <v>0.82312853440267886</v>
      </c>
      <c r="BY128" s="12">
        <f>(BY$3*temperature!$M238+BY$4*temperature!$M238^2+BY$5*temperature!$M238^6)*(L128/L$56)^$BW$1</f>
        <v>-0.61604987782762421</v>
      </c>
      <c r="BZ128" s="12">
        <f>(BZ$3*temperature!$M238+BZ$4*temperature!$M238^2+BZ$5*temperature!$M238^6)*(M128/M$56)^$BW$1</f>
        <v>-1.5598748856209432</v>
      </c>
      <c r="CA128" s="19">
        <f t="shared" si="148"/>
        <v>-4.8845241196193712E-6</v>
      </c>
      <c r="CB128" s="19">
        <f t="shared" si="149"/>
        <v>-4.029764546387149E-6</v>
      </c>
      <c r="CC128" s="19">
        <f t="shared" si="150"/>
        <v>-3.748591686170144E-6</v>
      </c>
      <c r="CD128" s="19">
        <f t="shared" si="151"/>
        <v>-1.0108038696217387E-2</v>
      </c>
      <c r="CE128" s="19">
        <f t="shared" si="152"/>
        <v>-4.2415877974485267E-4</v>
      </c>
      <c r="CF128" s="19"/>
      <c r="CG128" s="19"/>
      <c r="CH128" s="19"/>
    </row>
    <row r="129" spans="1:86" x14ac:dyDescent="0.25">
      <c r="A129" s="2">
        <f t="shared" si="173"/>
        <v>2083</v>
      </c>
      <c r="B129" s="5">
        <f t="shared" si="174"/>
        <v>1163.2566295589952</v>
      </c>
      <c r="C129" s="5">
        <f t="shared" si="175"/>
        <v>2953.4113516998495</v>
      </c>
      <c r="D129" s="5">
        <f t="shared" si="176"/>
        <v>4337.6396260859019</v>
      </c>
      <c r="E129" s="15">
        <f t="shared" si="177"/>
        <v>9.7151868602433E-5</v>
      </c>
      <c r="F129" s="15">
        <f t="shared" si="178"/>
        <v>1.9139569571203881E-4</v>
      </c>
      <c r="G129" s="15">
        <f t="shared" si="179"/>
        <v>3.9072750444196585E-4</v>
      </c>
      <c r="H129" s="5">
        <f t="shared" si="180"/>
        <v>152486.90727190647</v>
      </c>
      <c r="I129" s="5">
        <f t="shared" si="181"/>
        <v>51097.272129284036</v>
      </c>
      <c r="J129" s="5">
        <f t="shared" si="182"/>
        <v>19403.914109660956</v>
      </c>
      <c r="K129" s="5">
        <f t="shared" si="183"/>
        <v>131086.21382172231</v>
      </c>
      <c r="L129" s="5">
        <f t="shared" si="184"/>
        <v>17301.102367563788</v>
      </c>
      <c r="M129" s="5">
        <f t="shared" si="185"/>
        <v>4473.3808666281966</v>
      </c>
      <c r="N129" s="15">
        <f t="shared" si="186"/>
        <v>1.1530048276487292E-2</v>
      </c>
      <c r="O129" s="15">
        <f t="shared" si="187"/>
        <v>1.5067501199933275E-2</v>
      </c>
      <c r="P129" s="15">
        <f t="shared" si="188"/>
        <v>1.3721796069155134E-2</v>
      </c>
      <c r="Q129" s="5">
        <f t="shared" si="189"/>
        <v>9755.7547626134801</v>
      </c>
      <c r="R129" s="5">
        <f t="shared" si="190"/>
        <v>12518.32506655663</v>
      </c>
      <c r="S129" s="5">
        <f t="shared" si="191"/>
        <v>6240.0213158114375</v>
      </c>
      <c r="T129" s="5">
        <f t="shared" si="192"/>
        <v>63.977655112497906</v>
      </c>
      <c r="U129" s="5">
        <f t="shared" si="193"/>
        <v>244.99008547625249</v>
      </c>
      <c r="V129" s="5">
        <f t="shared" si="194"/>
        <v>321.58570072749455</v>
      </c>
      <c r="W129" s="15">
        <f t="shared" si="195"/>
        <v>-1.0734613539272964E-2</v>
      </c>
      <c r="X129" s="15">
        <f t="shared" si="196"/>
        <v>-1.217998157191269E-2</v>
      </c>
      <c r="Y129" s="15">
        <f t="shared" si="197"/>
        <v>-9.7425357312937999E-3</v>
      </c>
      <c r="Z129" s="5">
        <f t="shared" si="212"/>
        <v>16333.738154162935</v>
      </c>
      <c r="AA129" s="5">
        <f t="shared" si="213"/>
        <v>35236.326467599327</v>
      </c>
      <c r="AB129" s="5">
        <f t="shared" si="214"/>
        <v>28918.041598102744</v>
      </c>
      <c r="AC129" s="16">
        <f t="shared" si="198"/>
        <v>1.7212759081645237</v>
      </c>
      <c r="AD129" s="16">
        <f t="shared" si="199"/>
        <v>2.9383991952596484</v>
      </c>
      <c r="AE129" s="16">
        <f t="shared" si="200"/>
        <v>4.7819933542443707</v>
      </c>
      <c r="AF129" s="15">
        <f t="shared" si="201"/>
        <v>-4.0504037456468023E-3</v>
      </c>
      <c r="AG129" s="15">
        <f t="shared" si="202"/>
        <v>2.9673830763510267E-4</v>
      </c>
      <c r="AH129" s="15">
        <f t="shared" si="203"/>
        <v>9.7937136394747881E-3</v>
      </c>
      <c r="AI129" s="1">
        <f t="shared" si="167"/>
        <v>269852.00045156473</v>
      </c>
      <c r="AJ129" s="1">
        <f t="shared" si="168"/>
        <v>87448.209563147058</v>
      </c>
      <c r="AK129" s="1">
        <f t="shared" si="169"/>
        <v>33530.921430682523</v>
      </c>
      <c r="AL129" s="14">
        <f t="shared" si="204"/>
        <v>43.745884483719436</v>
      </c>
      <c r="AM129" s="14">
        <f t="shared" si="205"/>
        <v>8.8417777091588192</v>
      </c>
      <c r="AN129" s="14">
        <f t="shared" si="206"/>
        <v>3.0189571057209377</v>
      </c>
      <c r="AO129" s="11">
        <f t="shared" si="207"/>
        <v>9.901055051123521E-3</v>
      </c>
      <c r="AP129" s="11">
        <f t="shared" si="208"/>
        <v>1.2472717995471097E-2</v>
      </c>
      <c r="AQ129" s="11">
        <f t="shared" si="209"/>
        <v>1.1314328958179395E-2</v>
      </c>
      <c r="AR129" s="1">
        <f t="shared" si="215"/>
        <v>152486.90727190647</v>
      </c>
      <c r="AS129" s="1">
        <f t="shared" si="210"/>
        <v>51097.272129284036</v>
      </c>
      <c r="AT129" s="1">
        <f t="shared" si="211"/>
        <v>19403.914109660956</v>
      </c>
      <c r="AU129" s="1">
        <f t="shared" si="170"/>
        <v>30497.381454381295</v>
      </c>
      <c r="AV129" s="1">
        <f t="shared" si="171"/>
        <v>10219.454425856808</v>
      </c>
      <c r="AW129" s="1">
        <f t="shared" si="172"/>
        <v>3880.7828219321914</v>
      </c>
      <c r="AX129" s="1">
        <f t="shared" si="153"/>
        <v>104868.97105737784</v>
      </c>
      <c r="AY129" s="1">
        <f t="shared" si="140"/>
        <v>13840.881894051032</v>
      </c>
      <c r="AZ129" s="1">
        <f t="shared" si="141"/>
        <v>3578.7046933025567</v>
      </c>
      <c r="BA129" s="1">
        <f t="shared" si="154"/>
        <v>13447.789826409751</v>
      </c>
      <c r="BB129" s="1">
        <f t="shared" si="155"/>
        <v>28161.905287455913</v>
      </c>
      <c r="BC129" s="1">
        <f t="shared" si="156"/>
        <v>35493.847528146864</v>
      </c>
      <c r="BD129" s="1">
        <f t="shared" si="157"/>
        <v>10331.016445783036</v>
      </c>
      <c r="BE129" s="2">
        <f t="shared" si="164"/>
        <v>2.6562624979233451E-2</v>
      </c>
      <c r="BF129" s="2">
        <f t="shared" si="165"/>
        <v>3.9296297366806017E-2</v>
      </c>
      <c r="BG129" s="2">
        <f t="shared" si="166"/>
        <v>2.6781393583393952E-2</v>
      </c>
      <c r="BH129" s="2">
        <f t="shared" si="142"/>
        <v>3.2215810503719473E-2</v>
      </c>
      <c r="BI129" s="2">
        <f t="shared" si="158"/>
        <v>7.0557304578739693E-5</v>
      </c>
      <c r="BJ129" s="2">
        <f t="shared" si="143"/>
        <v>1.5441989867404456E-4</v>
      </c>
      <c r="BK129" s="2">
        <f t="shared" si="144"/>
        <v>7.1724304226865481E-5</v>
      </c>
      <c r="BL129" s="2">
        <f t="shared" si="145"/>
        <v>10.759065160653941</v>
      </c>
      <c r="BM129" s="2">
        <f t="shared" si="146"/>
        <v>7.8904355847241225</v>
      </c>
      <c r="BN129" s="2">
        <f t="shared" si="147"/>
        <v>1.39173223879329</v>
      </c>
      <c r="BO129" s="2">
        <f t="shared" si="159"/>
        <v>49.596148706160932</v>
      </c>
      <c r="BP129" s="2">
        <f t="shared" si="160"/>
        <v>11.396951961330585</v>
      </c>
      <c r="BQ129" s="2">
        <f t="shared" si="161"/>
        <v>3.5940460149507185</v>
      </c>
      <c r="BR129" s="11">
        <f t="shared" si="162"/>
        <v>4.2390963607592952E-2</v>
      </c>
      <c r="BS129" s="17">
        <f t="shared" si="216"/>
        <v>4.0250143176744184E-2</v>
      </c>
      <c r="BT129" s="17">
        <f t="shared" si="217"/>
        <v>0.13398886862759823</v>
      </c>
      <c r="BU129" s="12">
        <f>(BU$3*temperature!$I239+BU$4*temperature!$I239^2+BU$5*temperature!$I239^6)*(K129/K$56)^$BW$1</f>
        <v>0.72127173859302862</v>
      </c>
      <c r="BV129" s="12">
        <f>(BV$3*temperature!$I239+BV$4*temperature!$I239^2+BV$5*temperature!$I239^6)*(L129/L$56)^$BW$1</f>
        <v>-0.69557910916101895</v>
      </c>
      <c r="BW129" s="12">
        <f>(BW$3*temperature!$I239+BW$4*temperature!$I239^2+BW$5*temperature!$I239^6)*(M129/M$56)^$BW$1</f>
        <v>-1.630568989395808</v>
      </c>
      <c r="BX129" s="12">
        <f>(BX$3*temperature!$M239+BX$4*temperature!$M239^2+BX$5*temperature!$M239^6)*(K129/K$56)^$BW$1</f>
        <v>0.7212667750899463</v>
      </c>
      <c r="BY129" s="12">
        <f>(BY$3*temperature!$M239+BY$4*temperature!$M239^2+BY$5*temperature!$M239^6)*(L129/L$56)^$BW$1</f>
        <v>-0.6955831818785928</v>
      </c>
      <c r="BZ129" s="12">
        <f>(BZ$3*temperature!$M239+BZ$4*temperature!$M239^2+BZ$5*temperature!$M239^6)*(M129/M$56)^$BW$1</f>
        <v>-1.6305727649985029</v>
      </c>
      <c r="CA129" s="19">
        <f t="shared" si="148"/>
        <v>-4.9635030823225179E-6</v>
      </c>
      <c r="CB129" s="19">
        <f t="shared" si="149"/>
        <v>-4.0727175738553001E-6</v>
      </c>
      <c r="CC129" s="19">
        <f t="shared" si="150"/>
        <v>-3.7756026949331556E-6</v>
      </c>
      <c r="CD129" s="19">
        <f t="shared" si="151"/>
        <v>-1.0382354628396248E-2</v>
      </c>
      <c r="CE129" s="19">
        <f t="shared" si="152"/>
        <v>-4.1789126030468166E-4</v>
      </c>
      <c r="CF129" s="19"/>
      <c r="CG129" s="19"/>
      <c r="CH129" s="19"/>
    </row>
    <row r="130" spans="1:86" x14ac:dyDescent="0.25">
      <c r="A130" s="2">
        <f t="shared" si="173"/>
        <v>2084</v>
      </c>
      <c r="B130" s="5">
        <f t="shared" si="174"/>
        <v>1163.3639914864596</v>
      </c>
      <c r="C130" s="5">
        <f t="shared" si="175"/>
        <v>2953.9483584092131</v>
      </c>
      <c r="D130" s="5">
        <f t="shared" si="176"/>
        <v>4339.249719436858</v>
      </c>
      <c r="E130" s="15">
        <f t="shared" si="177"/>
        <v>9.229427517231135E-5</v>
      </c>
      <c r="F130" s="15">
        <f t="shared" si="178"/>
        <v>1.8182591092643686E-4</v>
      </c>
      <c r="G130" s="15">
        <f t="shared" si="179"/>
        <v>3.7119112921986754E-4</v>
      </c>
      <c r="H130" s="5">
        <f t="shared" si="180"/>
        <v>154235.74645738077</v>
      </c>
      <c r="I130" s="5">
        <f t="shared" si="181"/>
        <v>51867.515876498444</v>
      </c>
      <c r="J130" s="5">
        <f t="shared" si="182"/>
        <v>19674.337156671827</v>
      </c>
      <c r="K130" s="5">
        <f t="shared" si="183"/>
        <v>132577.37697408863</v>
      </c>
      <c r="L130" s="5">
        <f t="shared" si="184"/>
        <v>17558.707730567981</v>
      </c>
      <c r="M130" s="5">
        <f t="shared" si="185"/>
        <v>4534.0412349499757</v>
      </c>
      <c r="N130" s="15">
        <f t="shared" si="186"/>
        <v>1.1375438414861216E-2</v>
      </c>
      <c r="O130" s="15">
        <f t="shared" si="187"/>
        <v>1.4889534639547231E-2</v>
      </c>
      <c r="P130" s="15">
        <f t="shared" si="188"/>
        <v>1.356029592166208E-2</v>
      </c>
      <c r="Q130" s="5">
        <f t="shared" si="189"/>
        <v>9761.7160759723956</v>
      </c>
      <c r="R130" s="5">
        <f t="shared" si="190"/>
        <v>12552.255791527508</v>
      </c>
      <c r="S130" s="5">
        <f t="shared" si="191"/>
        <v>6265.3446185636176</v>
      </c>
      <c r="T130" s="5">
        <f t="shared" si="192"/>
        <v>63.29087970971635</v>
      </c>
      <c r="U130" s="5">
        <f t="shared" si="193"/>
        <v>242.00611074985042</v>
      </c>
      <c r="V130" s="5">
        <f t="shared" si="194"/>
        <v>318.45264054748378</v>
      </c>
      <c r="W130" s="15">
        <f t="shared" si="195"/>
        <v>-1.0734613539272964E-2</v>
      </c>
      <c r="X130" s="15">
        <f t="shared" si="196"/>
        <v>-1.217998157191269E-2</v>
      </c>
      <c r="Y130" s="15">
        <f t="shared" si="197"/>
        <v>-9.7425357312937999E-3</v>
      </c>
      <c r="Z130" s="5">
        <f t="shared" si="212"/>
        <v>16280.087757095873</v>
      </c>
      <c r="AA130" s="5">
        <f t="shared" si="213"/>
        <v>35348.8539794057</v>
      </c>
      <c r="AB130" s="5">
        <f t="shared" si="214"/>
        <v>29325.005857339216</v>
      </c>
      <c r="AC130" s="16">
        <f t="shared" si="198"/>
        <v>1.7143040457788026</v>
      </c>
      <c r="AD130" s="16">
        <f t="shared" si="199"/>
        <v>2.939271130864006</v>
      </c>
      <c r="AE130" s="16">
        <f t="shared" si="200"/>
        <v>4.8288268277817119</v>
      </c>
      <c r="AF130" s="15">
        <f t="shared" si="201"/>
        <v>-4.0504037456468023E-3</v>
      </c>
      <c r="AG130" s="15">
        <f t="shared" si="202"/>
        <v>2.9673830763510267E-4</v>
      </c>
      <c r="AH130" s="15">
        <f t="shared" si="203"/>
        <v>9.7937136394747881E-3</v>
      </c>
      <c r="AI130" s="1">
        <f t="shared" si="167"/>
        <v>273364.18186078954</v>
      </c>
      <c r="AJ130" s="1">
        <f t="shared" si="168"/>
        <v>88922.843032689154</v>
      </c>
      <c r="AK130" s="1">
        <f t="shared" si="169"/>
        <v>34058.612109546462</v>
      </c>
      <c r="AL130" s="14">
        <f t="shared" si="204"/>
        <v>44.174683590147502</v>
      </c>
      <c r="AM130" s="14">
        <f t="shared" si="205"/>
        <v>8.9509558991043505</v>
      </c>
      <c r="AN130" s="14">
        <f t="shared" si="206"/>
        <v>3.05277300478765</v>
      </c>
      <c r="AO130" s="11">
        <f t="shared" si="207"/>
        <v>9.8020445006122853E-3</v>
      </c>
      <c r="AP130" s="11">
        <f t="shared" si="208"/>
        <v>1.2347990815516387E-2</v>
      </c>
      <c r="AQ130" s="11">
        <f t="shared" si="209"/>
        <v>1.1201185668597602E-2</v>
      </c>
      <c r="AR130" s="1">
        <f t="shared" si="215"/>
        <v>154235.74645738077</v>
      </c>
      <c r="AS130" s="1">
        <f t="shared" si="210"/>
        <v>51867.515876498444</v>
      </c>
      <c r="AT130" s="1">
        <f t="shared" si="211"/>
        <v>19674.337156671827</v>
      </c>
      <c r="AU130" s="1">
        <f t="shared" si="170"/>
        <v>30847.149291476155</v>
      </c>
      <c r="AV130" s="1">
        <f t="shared" si="171"/>
        <v>10373.503175299689</v>
      </c>
      <c r="AW130" s="1">
        <f t="shared" si="172"/>
        <v>3934.8674313343654</v>
      </c>
      <c r="AX130" s="1">
        <f t="shared" si="153"/>
        <v>106061.9015792709</v>
      </c>
      <c r="AY130" s="1">
        <f t="shared" si="140"/>
        <v>14046.966184454384</v>
      </c>
      <c r="AZ130" s="1">
        <f t="shared" si="141"/>
        <v>3627.2329879599806</v>
      </c>
      <c r="BA130" s="1">
        <f t="shared" si="154"/>
        <v>13462.190051858317</v>
      </c>
      <c r="BB130" s="1">
        <f t="shared" si="155"/>
        <v>28210.684539807589</v>
      </c>
      <c r="BC130" s="1">
        <f t="shared" si="156"/>
        <v>35565.468655956334</v>
      </c>
      <c r="BD130" s="1">
        <f t="shared" si="157"/>
        <v>10047.648763513589</v>
      </c>
      <c r="BE130" s="2">
        <f t="shared" si="164"/>
        <v>2.6562624979233451E-2</v>
      </c>
      <c r="BF130" s="2">
        <f t="shared" si="165"/>
        <v>3.9296297366806017E-2</v>
      </c>
      <c r="BG130" s="2">
        <f t="shared" si="166"/>
        <v>2.6781393583393952E-2</v>
      </c>
      <c r="BH130" s="2">
        <f t="shared" si="142"/>
        <v>3.2202079632375487E-2</v>
      </c>
      <c r="BI130" s="2">
        <f t="shared" si="158"/>
        <v>7.0557304578739693E-5</v>
      </c>
      <c r="BJ130" s="2">
        <f t="shared" si="143"/>
        <v>1.5441989867404456E-4</v>
      </c>
      <c r="BK130" s="2">
        <f t="shared" si="144"/>
        <v>7.1724304226865481E-5</v>
      </c>
      <c r="BL130" s="2">
        <f t="shared" si="145"/>
        <v>10.882458539722686</v>
      </c>
      <c r="BM130" s="2">
        <f t="shared" si="146"/>
        <v>8.0093765461232866</v>
      </c>
      <c r="BN130" s="2">
        <f t="shared" si="147"/>
        <v>1.4111281436870537</v>
      </c>
      <c r="BO130" s="2">
        <f t="shared" si="159"/>
        <v>50.33027281752647</v>
      </c>
      <c r="BP130" s="2">
        <f t="shared" si="160"/>
        <v>11.531923092883714</v>
      </c>
      <c r="BQ130" s="2">
        <f t="shared" si="161"/>
        <v>3.5935622277350747</v>
      </c>
      <c r="BR130" s="11">
        <f t="shared" si="162"/>
        <v>4.2239735148173779E-2</v>
      </c>
      <c r="BS130" s="17">
        <f t="shared" si="216"/>
        <v>3.8613288662291502E-2</v>
      </c>
      <c r="BT130" s="17">
        <f t="shared" si="217"/>
        <v>0.13008628022096916</v>
      </c>
      <c r="BU130" s="12">
        <f>(BU$3*temperature!$I240+BU$4*temperature!$I240^2+BU$5*temperature!$I240^6)*(K130/K$56)^$BW$1</f>
        <v>0.61738087146264142</v>
      </c>
      <c r="BV130" s="12">
        <f>(BV$3*temperature!$I240+BV$4*temperature!$I240^2+BV$5*temperature!$I240^6)*(L130/L$56)^$BW$1</f>
        <v>-0.77633226608552153</v>
      </c>
      <c r="BW130" s="12">
        <f>(BW$3*temperature!$I240+BW$4*temperature!$I240^2+BW$5*temperature!$I240^6)*(M130/M$56)^$BW$1</f>
        <v>-1.7022124841546276</v>
      </c>
      <c r="BX130" s="12">
        <f>(BX$3*temperature!$M240+BX$4*temperature!$M240^2+BX$5*temperature!$M240^6)*(K130/K$56)^$BW$1</f>
        <v>0.61737583138298868</v>
      </c>
      <c r="BY130" s="12">
        <f>(BY$3*temperature!$M240+BY$4*temperature!$M240^2+BY$5*temperature!$M240^6)*(L130/L$56)^$BW$1</f>
        <v>-0.77633638010263561</v>
      </c>
      <c r="BZ130" s="12">
        <f>(BZ$3*temperature!$M240+BZ$4*temperature!$M240^2+BZ$5*temperature!$M240^6)*(M130/M$56)^$BW$1</f>
        <v>-1.7022162855457896</v>
      </c>
      <c r="CA130" s="19">
        <f t="shared" si="148"/>
        <v>-5.0400796527405589E-6</v>
      </c>
      <c r="CB130" s="19">
        <f t="shared" si="149"/>
        <v>-4.1140171140874315E-6</v>
      </c>
      <c r="CC130" s="19">
        <f t="shared" si="150"/>
        <v>-3.8013911620726759E-6</v>
      </c>
      <c r="CD130" s="19">
        <f t="shared" si="151"/>
        <v>-1.0655341468132231E-2</v>
      </c>
      <c r="CE130" s="19">
        <f t="shared" si="152"/>
        <v>-4.1143777590427476E-4</v>
      </c>
      <c r="CF130" s="19"/>
      <c r="CG130" s="19"/>
      <c r="CH130" s="19"/>
    </row>
    <row r="131" spans="1:86" x14ac:dyDescent="0.25">
      <c r="A131" s="2">
        <f t="shared" si="173"/>
        <v>2085</v>
      </c>
      <c r="B131" s="5">
        <f t="shared" si="174"/>
        <v>1163.4659947309976</v>
      </c>
      <c r="C131" s="5">
        <f t="shared" si="175"/>
        <v>2954.4586075427555</v>
      </c>
      <c r="D131" s="5">
        <f t="shared" si="176"/>
        <v>4340.7798758900162</v>
      </c>
      <c r="E131" s="15">
        <f t="shared" si="177"/>
        <v>8.7679561413695777E-5</v>
      </c>
      <c r="F131" s="15">
        <f t="shared" si="178"/>
        <v>1.7273461538011502E-4</v>
      </c>
      <c r="G131" s="15">
        <f t="shared" si="179"/>
        <v>3.5263157275887413E-4</v>
      </c>
      <c r="H131" s="5">
        <f t="shared" si="180"/>
        <v>155980.30457504542</v>
      </c>
      <c r="I131" s="5">
        <f t="shared" si="181"/>
        <v>52639.755844220505</v>
      </c>
      <c r="J131" s="5">
        <f t="shared" si="182"/>
        <v>19945.015018913626</v>
      </c>
      <c r="K131" s="5">
        <f t="shared" si="183"/>
        <v>134065.20283483597</v>
      </c>
      <c r="L131" s="5">
        <f t="shared" si="184"/>
        <v>17817.056468427345</v>
      </c>
      <c r="M131" s="5">
        <f t="shared" si="185"/>
        <v>4594.7999182575877</v>
      </c>
      <c r="N131" s="15">
        <f t="shared" si="186"/>
        <v>1.1222320841647981E-2</v>
      </c>
      <c r="O131" s="15">
        <f t="shared" si="187"/>
        <v>1.4713425488004583E-2</v>
      </c>
      <c r="P131" s="15">
        <f t="shared" si="188"/>
        <v>1.3400558168563448E-2</v>
      </c>
      <c r="Q131" s="5">
        <f t="shared" si="189"/>
        <v>9766.1571861354332</v>
      </c>
      <c r="R131" s="5">
        <f t="shared" si="190"/>
        <v>12583.980060782485</v>
      </c>
      <c r="S131" s="5">
        <f t="shared" si="191"/>
        <v>6289.6625668429779</v>
      </c>
      <c r="T131" s="5">
        <f t="shared" si="192"/>
        <v>62.611476575471933</v>
      </c>
      <c r="U131" s="5">
        <f t="shared" si="193"/>
        <v>239.05848078062698</v>
      </c>
      <c r="V131" s="5">
        <f t="shared" si="194"/>
        <v>315.35010431822508</v>
      </c>
      <c r="W131" s="15">
        <f t="shared" si="195"/>
        <v>-1.0734613539272964E-2</v>
      </c>
      <c r="X131" s="15">
        <f t="shared" si="196"/>
        <v>-1.217998157191269E-2</v>
      </c>
      <c r="Y131" s="15">
        <f t="shared" si="197"/>
        <v>-9.7425357312937999E-3</v>
      </c>
      <c r="Z131" s="5">
        <f t="shared" si="212"/>
        <v>16224.05458182668</v>
      </c>
      <c r="AA131" s="5">
        <f t="shared" si="213"/>
        <v>35455.184287488475</v>
      </c>
      <c r="AB131" s="5">
        <f t="shared" si="214"/>
        <v>29732.379052836855</v>
      </c>
      <c r="AC131" s="16">
        <f t="shared" si="198"/>
        <v>1.7073604222506027</v>
      </c>
      <c r="AD131" s="16">
        <f t="shared" si="199"/>
        <v>2.9401433252050593</v>
      </c>
      <c r="AE131" s="16">
        <f t="shared" si="200"/>
        <v>4.8761189749476195</v>
      </c>
      <c r="AF131" s="15">
        <f t="shared" si="201"/>
        <v>-4.0504037456468023E-3</v>
      </c>
      <c r="AG131" s="15">
        <f t="shared" si="202"/>
        <v>2.9673830763510267E-4</v>
      </c>
      <c r="AH131" s="15">
        <f t="shared" si="203"/>
        <v>9.7937136394747881E-3</v>
      </c>
      <c r="AI131" s="1">
        <f t="shared" si="167"/>
        <v>276874.91296618676</v>
      </c>
      <c r="AJ131" s="1">
        <f t="shared" si="168"/>
        <v>90404.061904719929</v>
      </c>
      <c r="AK131" s="1">
        <f t="shared" si="169"/>
        <v>34587.618329926183</v>
      </c>
      <c r="AL131" s="14">
        <f t="shared" si="204"/>
        <v>44.603355782355081</v>
      </c>
      <c r="AM131" s="14">
        <f t="shared" si="205"/>
        <v>9.0603769571242623</v>
      </c>
      <c r="AN131" s="14">
        <f t="shared" si="206"/>
        <v>3.0866257352460522</v>
      </c>
      <c r="AO131" s="11">
        <f t="shared" si="207"/>
        <v>9.7040240556061624E-3</v>
      </c>
      <c r="AP131" s="11">
        <f t="shared" si="208"/>
        <v>1.2224510907361224E-2</v>
      </c>
      <c r="AQ131" s="11">
        <f t="shared" si="209"/>
        <v>1.1089173811911626E-2</v>
      </c>
      <c r="AR131" s="1">
        <f t="shared" si="215"/>
        <v>155980.30457504542</v>
      </c>
      <c r="AS131" s="1">
        <f t="shared" si="210"/>
        <v>52639.755844220505</v>
      </c>
      <c r="AT131" s="1">
        <f t="shared" si="211"/>
        <v>19945.015018913626</v>
      </c>
      <c r="AU131" s="1">
        <f t="shared" si="170"/>
        <v>31196.060915009086</v>
      </c>
      <c r="AV131" s="1">
        <f t="shared" si="171"/>
        <v>10527.951168844102</v>
      </c>
      <c r="AW131" s="1">
        <f t="shared" si="172"/>
        <v>3989.0030037827255</v>
      </c>
      <c r="AX131" s="1">
        <f t="shared" si="153"/>
        <v>107252.16226786879</v>
      </c>
      <c r="AY131" s="1">
        <f t="shared" si="140"/>
        <v>14253.645174741878</v>
      </c>
      <c r="AZ131" s="1">
        <f t="shared" si="141"/>
        <v>3675.8399346060696</v>
      </c>
      <c r="BA131" s="1">
        <f t="shared" si="154"/>
        <v>13476.354479276779</v>
      </c>
      <c r="BB131" s="1">
        <f t="shared" si="155"/>
        <v>28258.711012975706</v>
      </c>
      <c r="BC131" s="1">
        <f t="shared" si="156"/>
        <v>35635.792735911135</v>
      </c>
      <c r="BD131" s="1">
        <f t="shared" si="157"/>
        <v>9771.7350916560863</v>
      </c>
      <c r="BE131" s="2">
        <f t="shared" si="164"/>
        <v>2.6562624979233451E-2</v>
      </c>
      <c r="BF131" s="2">
        <f t="shared" si="165"/>
        <v>3.9296297366806017E-2</v>
      </c>
      <c r="BG131" s="2">
        <f t="shared" si="166"/>
        <v>2.6781393583393952E-2</v>
      </c>
      <c r="BH131" s="2">
        <f t="shared" si="142"/>
        <v>3.2188102323997443E-2</v>
      </c>
      <c r="BI131" s="2">
        <f t="shared" si="158"/>
        <v>7.0557304578739693E-5</v>
      </c>
      <c r="BJ131" s="2">
        <f t="shared" si="143"/>
        <v>1.5441989867404456E-4</v>
      </c>
      <c r="BK131" s="2">
        <f t="shared" si="144"/>
        <v>7.1724304226865481E-5</v>
      </c>
      <c r="BL131" s="2">
        <f t="shared" si="145"/>
        <v>11.005549858186065</v>
      </c>
      <c r="BM131" s="2">
        <f t="shared" si="146"/>
        <v>8.1286257636909749</v>
      </c>
      <c r="BN131" s="2">
        <f t="shared" si="147"/>
        <v>1.4305423250259621</v>
      </c>
      <c r="BO131" s="2">
        <f t="shared" si="159"/>
        <v>51.075350044921414</v>
      </c>
      <c r="BP131" s="2">
        <f t="shared" si="160"/>
        <v>11.668519233733095</v>
      </c>
      <c r="BQ131" s="2">
        <f t="shared" si="161"/>
        <v>3.5930881703007493</v>
      </c>
      <c r="BR131" s="11">
        <f t="shared" si="162"/>
        <v>4.2089708241142415E-2</v>
      </c>
      <c r="BS131" s="17">
        <f t="shared" si="216"/>
        <v>3.7048375109975926E-2</v>
      </c>
      <c r="BT131" s="17">
        <f t="shared" si="217"/>
        <v>0.12629735943783413</v>
      </c>
      <c r="BU131" s="12">
        <f>(BU$3*temperature!$I241+BU$4*temperature!$I241^2+BU$5*temperature!$I241^6)*(K131/K$56)^$BW$1</f>
        <v>0.51148418218695901</v>
      </c>
      <c r="BV131" s="12">
        <f>(BV$3*temperature!$I241+BV$4*temperature!$I241^2+BV$5*temperature!$I241^6)*(L131/L$56)^$BW$1</f>
        <v>-0.85828623969748874</v>
      </c>
      <c r="BW131" s="12">
        <f>(BW$3*temperature!$I241+BW$4*temperature!$I241^2+BW$5*temperature!$I241^6)*(M131/M$56)^$BW$1</f>
        <v>-1.7747860935436919</v>
      </c>
      <c r="BX131" s="12">
        <f>(BX$3*temperature!$M241+BX$4*temperature!$M241^2+BX$5*temperature!$M241^6)*(K131/K$56)^$BW$1</f>
        <v>0.5114790679034199</v>
      </c>
      <c r="BY131" s="12">
        <f>(BY$3*temperature!$M241+BY$4*temperature!$M241^2+BY$5*temperature!$M241^6)*(L131/L$56)^$BW$1</f>
        <v>-0.8582903933897279</v>
      </c>
      <c r="BZ131" s="12">
        <f>(BZ$3*temperature!$M241+BZ$4*temperature!$M241^2+BZ$5*temperature!$M241^6)*(M131/M$56)^$BW$1</f>
        <v>-1.7747899195254264</v>
      </c>
      <c r="CA131" s="19">
        <f t="shared" si="148"/>
        <v>-5.1142835391093655E-6</v>
      </c>
      <c r="CB131" s="19">
        <f t="shared" si="149"/>
        <v>-4.1536922391616216E-6</v>
      </c>
      <c r="CC131" s="19">
        <f t="shared" si="150"/>
        <v>-3.8259817345398517E-6</v>
      </c>
      <c r="CD131" s="19">
        <f t="shared" si="151"/>
        <v>-1.092686112592408E-2</v>
      </c>
      <c r="CE131" s="19">
        <f t="shared" si="152"/>
        <v>-4.0482244976784921E-4</v>
      </c>
      <c r="CF131" s="19"/>
      <c r="CG131" s="19"/>
      <c r="CH131" s="19"/>
    </row>
    <row r="132" spans="1:86" x14ac:dyDescent="0.25">
      <c r="A132" s="2">
        <f t="shared" si="173"/>
        <v>2086</v>
      </c>
      <c r="B132" s="5">
        <f t="shared" si="174"/>
        <v>1163.5629063097285</v>
      </c>
      <c r="C132" s="5">
        <f t="shared" si="175"/>
        <v>2954.9434279504244</v>
      </c>
      <c r="D132" s="5">
        <f t="shared" si="176"/>
        <v>4342.2340371229193</v>
      </c>
      <c r="E132" s="15">
        <f t="shared" si="177"/>
        <v>8.3295583343010989E-5</v>
      </c>
      <c r="F132" s="15">
        <f t="shared" si="178"/>
        <v>1.6409788461110926E-4</v>
      </c>
      <c r="G132" s="15">
        <f t="shared" si="179"/>
        <v>3.3499999412093043E-4</v>
      </c>
      <c r="H132" s="5">
        <f t="shared" si="180"/>
        <v>157720.25049513305</v>
      </c>
      <c r="I132" s="5">
        <f t="shared" si="181"/>
        <v>53413.857332524509</v>
      </c>
      <c r="J132" s="5">
        <f t="shared" si="182"/>
        <v>20215.908257795727</v>
      </c>
      <c r="K132" s="5">
        <f t="shared" si="183"/>
        <v>135549.39714892351</v>
      </c>
      <c r="L132" s="5">
        <f t="shared" si="184"/>
        <v>18076.101500722416</v>
      </c>
      <c r="M132" s="5">
        <f t="shared" si="185"/>
        <v>4655.6468594194885</v>
      </c>
      <c r="N132" s="15">
        <f t="shared" si="186"/>
        <v>1.1070690102308101E-2</v>
      </c>
      <c r="O132" s="15">
        <f t="shared" si="187"/>
        <v>1.4539159863701911E-2</v>
      </c>
      <c r="P132" s="15">
        <f t="shared" si="188"/>
        <v>1.3242565997297007E-2</v>
      </c>
      <c r="Q132" s="5">
        <f t="shared" si="189"/>
        <v>9769.0924111370405</v>
      </c>
      <c r="R132" s="5">
        <f t="shared" si="190"/>
        <v>12613.508968411228</v>
      </c>
      <c r="S132" s="5">
        <f t="shared" si="191"/>
        <v>6312.9792477738756</v>
      </c>
      <c r="T132" s="5">
        <f t="shared" si="192"/>
        <v>61.939366571310998</v>
      </c>
      <c r="U132" s="5">
        <f t="shared" si="193"/>
        <v>236.1467528901095</v>
      </c>
      <c r="V132" s="5">
        <f t="shared" si="194"/>
        <v>312.27779465903757</v>
      </c>
      <c r="W132" s="15">
        <f t="shared" si="195"/>
        <v>-1.0734613539272964E-2</v>
      </c>
      <c r="X132" s="15">
        <f t="shared" si="196"/>
        <v>-1.217998157191269E-2</v>
      </c>
      <c r="Y132" s="15">
        <f t="shared" si="197"/>
        <v>-9.7425357312937999E-3</v>
      </c>
      <c r="Z132" s="5">
        <f t="shared" si="212"/>
        <v>16165.691876298109</v>
      </c>
      <c r="AA132" s="5">
        <f t="shared" si="213"/>
        <v>35555.340368814235</v>
      </c>
      <c r="AB132" s="5">
        <f t="shared" si="214"/>
        <v>30140.101214928574</v>
      </c>
      <c r="AC132" s="16">
        <f t="shared" si="198"/>
        <v>1.7004449232011498</v>
      </c>
      <c r="AD132" s="16">
        <f t="shared" si="199"/>
        <v>2.9410157783595854</v>
      </c>
      <c r="AE132" s="16">
        <f t="shared" si="200"/>
        <v>4.9238742878602659</v>
      </c>
      <c r="AF132" s="15">
        <f t="shared" si="201"/>
        <v>-4.0504037456468023E-3</v>
      </c>
      <c r="AG132" s="15">
        <f t="shared" si="202"/>
        <v>2.9673830763510267E-4</v>
      </c>
      <c r="AH132" s="15">
        <f t="shared" si="203"/>
        <v>9.7937136394747881E-3</v>
      </c>
      <c r="AI132" s="1">
        <f t="shared" si="167"/>
        <v>280383.48258457717</v>
      </c>
      <c r="AJ132" s="1">
        <f t="shared" si="168"/>
        <v>91891.606883092041</v>
      </c>
      <c r="AK132" s="1">
        <f t="shared" si="169"/>
        <v>35117.859500716288</v>
      </c>
      <c r="AL132" s="14">
        <f t="shared" si="204"/>
        <v>45.031859499453084</v>
      </c>
      <c r="AM132" s="14">
        <f t="shared" si="205"/>
        <v>9.1700280472920603</v>
      </c>
      <c r="AN132" s="14">
        <f t="shared" si="206"/>
        <v>3.1205115832238106</v>
      </c>
      <c r="AO132" s="11">
        <f t="shared" si="207"/>
        <v>9.6069838150500998E-3</v>
      </c>
      <c r="AP132" s="11">
        <f t="shared" si="208"/>
        <v>1.2102265798287611E-2</v>
      </c>
      <c r="AQ132" s="11">
        <f t="shared" si="209"/>
        <v>1.0978282073792509E-2</v>
      </c>
      <c r="AR132" s="1">
        <f t="shared" si="215"/>
        <v>157720.25049513305</v>
      </c>
      <c r="AS132" s="1">
        <f t="shared" si="210"/>
        <v>53413.857332524509</v>
      </c>
      <c r="AT132" s="1">
        <f t="shared" si="211"/>
        <v>20215.908257795727</v>
      </c>
      <c r="AU132" s="1">
        <f t="shared" si="170"/>
        <v>31544.050099026612</v>
      </c>
      <c r="AV132" s="1">
        <f t="shared" si="171"/>
        <v>10682.771466504902</v>
      </c>
      <c r="AW132" s="1">
        <f t="shared" si="172"/>
        <v>4043.1816515591454</v>
      </c>
      <c r="AX132" s="1">
        <f t="shared" si="153"/>
        <v>108439.51771913879</v>
      </c>
      <c r="AY132" s="1">
        <f t="shared" si="140"/>
        <v>14460.881200577933</v>
      </c>
      <c r="AZ132" s="1">
        <f t="shared" si="141"/>
        <v>3724.517487535591</v>
      </c>
      <c r="BA132" s="1">
        <f t="shared" si="154"/>
        <v>13490.287663115114</v>
      </c>
      <c r="BB132" s="1">
        <f t="shared" si="155"/>
        <v>28306.00127860055</v>
      </c>
      <c r="BC132" s="1">
        <f t="shared" si="156"/>
        <v>35704.855636215623</v>
      </c>
      <c r="BD132" s="1">
        <f t="shared" si="157"/>
        <v>9503.097003497609</v>
      </c>
      <c r="BE132" s="2">
        <f t="shared" si="164"/>
        <v>2.6562624979233451E-2</v>
      </c>
      <c r="BF132" s="2">
        <f t="shared" si="165"/>
        <v>3.9296297366806017E-2</v>
      </c>
      <c r="BG132" s="2">
        <f t="shared" si="166"/>
        <v>2.6781393583393952E-2</v>
      </c>
      <c r="BH132" s="2">
        <f t="shared" si="142"/>
        <v>3.2173880826080241E-2</v>
      </c>
      <c r="BI132" s="2">
        <f t="shared" si="158"/>
        <v>7.0557304578739693E-5</v>
      </c>
      <c r="BJ132" s="2">
        <f t="shared" si="143"/>
        <v>1.5441989867404456E-4</v>
      </c>
      <c r="BK132" s="2">
        <f t="shared" si="144"/>
        <v>7.1724304226865481E-5</v>
      </c>
      <c r="BL132" s="2">
        <f t="shared" si="145"/>
        <v>11.128315752420223</v>
      </c>
      <c r="BM132" s="2">
        <f t="shared" si="146"/>
        <v>8.2481624370783067</v>
      </c>
      <c r="BN132" s="2">
        <f t="shared" si="147"/>
        <v>1.4499719541045428</v>
      </c>
      <c r="BO132" s="2">
        <f t="shared" si="159"/>
        <v>51.831544205979903</v>
      </c>
      <c r="BP132" s="2">
        <f t="shared" si="160"/>
        <v>11.80675982552567</v>
      </c>
      <c r="BQ132" s="2">
        <f t="shared" si="161"/>
        <v>3.5926236069150801</v>
      </c>
      <c r="BR132" s="11">
        <f t="shared" si="162"/>
        <v>4.1940893815988395E-2</v>
      </c>
      <c r="BS132" s="17">
        <f t="shared" si="216"/>
        <v>3.555200172978086E-2</v>
      </c>
      <c r="BT132" s="17">
        <f t="shared" si="217"/>
        <v>0.12261879557071274</v>
      </c>
      <c r="BU132" s="12">
        <f>(BU$3*temperature!$I242+BU$4*temperature!$I242^2+BU$5*temperature!$I242^6)*(K132/K$56)^$BW$1</f>
        <v>0.40360575962248574</v>
      </c>
      <c r="BV132" s="12">
        <f>(BV$3*temperature!$I242+BV$4*temperature!$I242^2+BV$5*temperature!$I242^6)*(L132/L$56)^$BW$1</f>
        <v>-0.94142158241219442</v>
      </c>
      <c r="BW132" s="12">
        <f>(BW$3*temperature!$I242+BW$4*temperature!$I242^2+BW$5*temperature!$I242^6)*(M132/M$56)^$BW$1</f>
        <v>-1.8482740145785668</v>
      </c>
      <c r="BX132" s="12">
        <f>(BX$3*temperature!$M242+BX$4*temperature!$M242^2+BX$5*temperature!$M242^6)*(K132/K$56)^$BW$1</f>
        <v>0.4036005734762258</v>
      </c>
      <c r="BY132" s="12">
        <f>(BY$3*temperature!$M242+BY$4*temperature!$M242^2+BY$5*temperature!$M242^6)*(L132/L$56)^$BW$1</f>
        <v>-0.94142577418493401</v>
      </c>
      <c r="BZ132" s="12">
        <f>(BZ$3*temperature!$M242+BZ$4*temperature!$M242^2+BZ$5*temperature!$M242^6)*(M132/M$56)^$BW$1</f>
        <v>-1.8482778639779307</v>
      </c>
      <c r="CA132" s="19">
        <f t="shared" si="148"/>
        <v>-5.1861462599389618E-6</v>
      </c>
      <c r="CB132" s="19">
        <f t="shared" si="149"/>
        <v>-4.1917727395812676E-6</v>
      </c>
      <c r="CC132" s="19">
        <f t="shared" si="150"/>
        <v>-3.8493993639310276E-6</v>
      </c>
      <c r="CD132" s="19">
        <f t="shared" si="151"/>
        <v>-1.1196781426931765E-2</v>
      </c>
      <c r="CE132" s="19">
        <f t="shared" si="152"/>
        <v>-3.9806799265825632E-4</v>
      </c>
      <c r="CF132" s="19"/>
      <c r="CG132" s="19"/>
      <c r="CH132" s="19"/>
    </row>
    <row r="133" spans="1:86" x14ac:dyDescent="0.25">
      <c r="A133" s="2">
        <f t="shared" si="173"/>
        <v>2087</v>
      </c>
      <c r="B133" s="5">
        <f t="shared" si="174"/>
        <v>1163.654979978214</v>
      </c>
      <c r="C133" s="5">
        <f t="shared" si="175"/>
        <v>2955.4040829178134</v>
      </c>
      <c r="D133" s="5">
        <f t="shared" si="176"/>
        <v>4343.6159530809819</v>
      </c>
      <c r="E133" s="15">
        <f t="shared" si="177"/>
        <v>7.9130804175860434E-5</v>
      </c>
      <c r="F133" s="15">
        <f t="shared" si="178"/>
        <v>1.5589299038055378E-4</v>
      </c>
      <c r="G133" s="15">
        <f t="shared" si="179"/>
        <v>3.1824999441488387E-4</v>
      </c>
      <c r="H133" s="5">
        <f t="shared" si="180"/>
        <v>159455.25770922628</v>
      </c>
      <c r="I133" s="5">
        <f t="shared" si="181"/>
        <v>54189.685946795085</v>
      </c>
      <c r="J133" s="5">
        <f t="shared" si="182"/>
        <v>20486.977659396147</v>
      </c>
      <c r="K133" s="5">
        <f t="shared" si="183"/>
        <v>137029.66983582336</v>
      </c>
      <c r="L133" s="5">
        <f t="shared" si="184"/>
        <v>18335.79585952749</v>
      </c>
      <c r="M133" s="5">
        <f t="shared" si="185"/>
        <v>4716.5720636200522</v>
      </c>
      <c r="N133" s="15">
        <f t="shared" si="186"/>
        <v>1.0920540541198509E-2</v>
      </c>
      <c r="O133" s="15">
        <f t="shared" si="187"/>
        <v>1.4366723864362774E-2</v>
      </c>
      <c r="P133" s="15">
        <f t="shared" si="188"/>
        <v>1.3086302728759991E-2</v>
      </c>
      <c r="Q133" s="5">
        <f t="shared" si="189"/>
        <v>9770.5366294071919</v>
      </c>
      <c r="R133" s="5">
        <f t="shared" si="190"/>
        <v>12640.854582464091</v>
      </c>
      <c r="S133" s="5">
        <f t="shared" si="191"/>
        <v>6335.2990813448114</v>
      </c>
      <c r="T133" s="5">
        <f t="shared" si="192"/>
        <v>61.274471408300613</v>
      </c>
      <c r="U133" s="5">
        <f t="shared" si="193"/>
        <v>233.27048979164095</v>
      </c>
      <c r="V133" s="5">
        <f t="shared" si="194"/>
        <v>309.23541708648224</v>
      </c>
      <c r="W133" s="15">
        <f t="shared" si="195"/>
        <v>-1.0734613539272964E-2</v>
      </c>
      <c r="X133" s="15">
        <f t="shared" si="196"/>
        <v>-1.217998157191269E-2</v>
      </c>
      <c r="Y133" s="15">
        <f t="shared" si="197"/>
        <v>-9.7425357312937999E-3</v>
      </c>
      <c r="Z133" s="5">
        <f t="shared" si="212"/>
        <v>16105.053227427097</v>
      </c>
      <c r="AA133" s="5">
        <f t="shared" si="213"/>
        <v>35649.348054868373</v>
      </c>
      <c r="AB133" s="5">
        <f t="shared" si="214"/>
        <v>30548.112699538793</v>
      </c>
      <c r="AC133" s="16">
        <f t="shared" si="198"/>
        <v>1.6935574347149498</v>
      </c>
      <c r="AD133" s="16">
        <f t="shared" si="199"/>
        <v>2.9418884904043838</v>
      </c>
      <c r="AE133" s="16">
        <f t="shared" si="200"/>
        <v>4.9720973026323421</v>
      </c>
      <c r="AF133" s="15">
        <f t="shared" si="201"/>
        <v>-4.0504037456468023E-3</v>
      </c>
      <c r="AG133" s="15">
        <f t="shared" si="202"/>
        <v>2.9673830763510267E-4</v>
      </c>
      <c r="AH133" s="15">
        <f t="shared" si="203"/>
        <v>9.7937136394747881E-3</v>
      </c>
      <c r="AI133" s="1">
        <f t="shared" si="167"/>
        <v>283889.18442514609</v>
      </c>
      <c r="AJ133" s="1">
        <f t="shared" si="168"/>
        <v>93385.217661287737</v>
      </c>
      <c r="AK133" s="1">
        <f t="shared" si="169"/>
        <v>35649.2552022038</v>
      </c>
      <c r="AL133" s="14">
        <f t="shared" si="204"/>
        <v>45.460153641372216</v>
      </c>
      <c r="AM133" s="14">
        <f t="shared" si="205"/>
        <v>9.2798963829300813</v>
      </c>
      <c r="AN133" s="14">
        <f t="shared" si="206"/>
        <v>3.1544268610352266</v>
      </c>
      <c r="AO133" s="11">
        <f t="shared" si="207"/>
        <v>9.5109139768995987E-3</v>
      </c>
      <c r="AP133" s="11">
        <f t="shared" si="208"/>
        <v>1.1981243140304734E-2</v>
      </c>
      <c r="AQ133" s="11">
        <f t="shared" si="209"/>
        <v>1.0868499253054584E-2</v>
      </c>
      <c r="AR133" s="1">
        <f t="shared" si="215"/>
        <v>159455.25770922628</v>
      </c>
      <c r="AS133" s="1">
        <f t="shared" si="210"/>
        <v>54189.685946795085</v>
      </c>
      <c r="AT133" s="1">
        <f t="shared" si="211"/>
        <v>20486.977659396147</v>
      </c>
      <c r="AU133" s="1">
        <f t="shared" si="170"/>
        <v>31891.051541845256</v>
      </c>
      <c r="AV133" s="1">
        <f t="shared" si="171"/>
        <v>10837.937189359018</v>
      </c>
      <c r="AW133" s="1">
        <f t="shared" si="172"/>
        <v>4097.3955318792296</v>
      </c>
      <c r="AX133" s="1">
        <f t="shared" si="153"/>
        <v>109623.73586865867</v>
      </c>
      <c r="AY133" s="1">
        <f t="shared" si="140"/>
        <v>14668.636687621994</v>
      </c>
      <c r="AZ133" s="1">
        <f t="shared" si="141"/>
        <v>3773.2576508960419</v>
      </c>
      <c r="BA133" s="1">
        <f t="shared" si="154"/>
        <v>13503.994015174563</v>
      </c>
      <c r="BB133" s="1">
        <f t="shared" si="155"/>
        <v>28352.571348512363</v>
      </c>
      <c r="BC133" s="1">
        <f t="shared" si="156"/>
        <v>35772.691867873167</v>
      </c>
      <c r="BD133" s="1">
        <f t="shared" si="157"/>
        <v>9241.5592454203324</v>
      </c>
      <c r="BE133" s="2">
        <f t="shared" si="164"/>
        <v>2.6562624979233451E-2</v>
      </c>
      <c r="BF133" s="2">
        <f t="shared" si="165"/>
        <v>3.9296297366806017E-2</v>
      </c>
      <c r="BG133" s="2">
        <f t="shared" si="166"/>
        <v>2.6781393583393952E-2</v>
      </c>
      <c r="BH133" s="2">
        <f t="shared" si="142"/>
        <v>3.2159417405743379E-2</v>
      </c>
      <c r="BI133" s="2">
        <f t="shared" si="158"/>
        <v>7.0557304578739693E-5</v>
      </c>
      <c r="BJ133" s="2">
        <f t="shared" si="143"/>
        <v>1.5441989867404456E-4</v>
      </c>
      <c r="BK133" s="2">
        <f t="shared" si="144"/>
        <v>7.1724304226865481E-5</v>
      </c>
      <c r="BL133" s="2">
        <f t="shared" si="145"/>
        <v>11.25073318487131</v>
      </c>
      <c r="BM133" s="2">
        <f t="shared" si="146"/>
        <v>8.3679658130823942</v>
      </c>
      <c r="BN133" s="2">
        <f t="shared" si="147"/>
        <v>1.4694142183315257</v>
      </c>
      <c r="BO133" s="2">
        <f t="shared" si="159"/>
        <v>52.599021582667106</v>
      </c>
      <c r="BP133" s="2">
        <f t="shared" si="160"/>
        <v>11.946664549946991</v>
      </c>
      <c r="BQ133" s="2">
        <f t="shared" si="161"/>
        <v>3.5921683111950213</v>
      </c>
      <c r="BR133" s="11">
        <f t="shared" si="162"/>
        <v>4.1793301708999725E-2</v>
      </c>
      <c r="BS133" s="17">
        <f t="shared" si="216"/>
        <v>3.4120939048256138E-2</v>
      </c>
      <c r="BT133" s="17">
        <f t="shared" si="217"/>
        <v>0.11904737434049781</v>
      </c>
      <c r="BU133" s="12">
        <f>(BU$3*temperature!$I243+BU$4*temperature!$I243^2+BU$5*temperature!$I243^6)*(K133/K$56)^$BW$1</f>
        <v>0.29377037335034045</v>
      </c>
      <c r="BV133" s="12">
        <f>(BV$3*temperature!$I243+BV$4*temperature!$I243^2+BV$5*temperature!$I243^6)*(L133/L$56)^$BW$1</f>
        <v>-1.0257185074132162</v>
      </c>
      <c r="BW133" s="12">
        <f>(BW$3*temperature!$I243+BW$4*temperature!$I243^2+BW$5*temperature!$I243^6)*(M133/M$56)^$BW$1</f>
        <v>-1.9226601913397547</v>
      </c>
      <c r="BX133" s="12">
        <f>(BX$3*temperature!$M243+BX$4*temperature!$M243^2+BX$5*temperature!$M243^6)*(K133/K$56)^$BW$1</f>
        <v>0.29376511764938817</v>
      </c>
      <c r="BY133" s="12">
        <f>(BY$3*temperature!$M243+BY$4*temperature!$M243^2+BY$5*temperature!$M243^6)*(L133/L$56)^$BW$1</f>
        <v>-1.0257227357022676</v>
      </c>
      <c r="BZ133" s="12">
        <f>(BZ$3*temperature!$M243+BZ$4*temperature!$M243^2+BZ$5*temperature!$M243^6)*(M133/M$56)^$BW$1</f>
        <v>-1.9226640630090019</v>
      </c>
      <c r="CA133" s="19">
        <f t="shared" si="148"/>
        <v>-5.2557009522780085E-6</v>
      </c>
      <c r="CB133" s="19">
        <f t="shared" si="149"/>
        <v>-4.2282890513334337E-6</v>
      </c>
      <c r="CC133" s="19">
        <f t="shared" si="150"/>
        <v>-3.8716692472018366E-6</v>
      </c>
      <c r="CD133" s="19">
        <f t="shared" si="151"/>
        <v>-1.146497606944142E-2</v>
      </c>
      <c r="CE133" s="19">
        <f t="shared" si="152"/>
        <v>-3.911957496551259E-4</v>
      </c>
      <c r="CF133" s="19"/>
      <c r="CG133" s="19"/>
      <c r="CH133" s="19"/>
    </row>
    <row r="134" spans="1:86" x14ac:dyDescent="0.25">
      <c r="A134" s="2">
        <f t="shared" si="173"/>
        <v>2088</v>
      </c>
      <c r="B134" s="5">
        <f t="shared" si="174"/>
        <v>1163.7424568848455</v>
      </c>
      <c r="C134" s="5">
        <f t="shared" si="175"/>
        <v>2955.8417733590686</v>
      </c>
      <c r="D134" s="5">
        <f t="shared" si="176"/>
        <v>4344.9291910461498</v>
      </c>
      <c r="E134" s="15">
        <f t="shared" si="177"/>
        <v>7.5174263967067411E-5</v>
      </c>
      <c r="F134" s="15">
        <f t="shared" si="178"/>
        <v>1.4809834086152609E-4</v>
      </c>
      <c r="G134" s="15">
        <f t="shared" si="179"/>
        <v>3.0233749469413967E-4</v>
      </c>
      <c r="H134" s="5">
        <f t="shared" si="180"/>
        <v>161185.00447913818</v>
      </c>
      <c r="I134" s="5">
        <f t="shared" si="181"/>
        <v>54967.107672679602</v>
      </c>
      <c r="J134" s="5">
        <f t="shared" si="182"/>
        <v>20758.184250425675</v>
      </c>
      <c r="K134" s="5">
        <f t="shared" si="183"/>
        <v>138505.73511823651</v>
      </c>
      <c r="L134" s="5">
        <f t="shared" si="184"/>
        <v>18596.092716496812</v>
      </c>
      <c r="M134" s="5">
        <f t="shared" si="185"/>
        <v>4777.5656029569554</v>
      </c>
      <c r="N134" s="15">
        <f t="shared" si="186"/>
        <v>1.0771866298602717E-2</v>
      </c>
      <c r="O134" s="15">
        <f t="shared" si="187"/>
        <v>1.4196103565042195E-2</v>
      </c>
      <c r="P134" s="15">
        <f t="shared" si="188"/>
        <v>1.2931751813432424E-2</v>
      </c>
      <c r="Q134" s="5">
        <f t="shared" si="189"/>
        <v>9770.505259237043</v>
      </c>
      <c r="R134" s="5">
        <f t="shared" si="190"/>
        <v>12666.029919230443</v>
      </c>
      <c r="S134" s="5">
        <f t="shared" si="191"/>
        <v>6356.6268128113425</v>
      </c>
      <c r="T134" s="5">
        <f t="shared" si="192"/>
        <v>60.616713637909278</v>
      </c>
      <c r="U134" s="5">
        <f t="shared" si="193"/>
        <v>230.42925952470773</v>
      </c>
      <c r="V134" s="5">
        <f t="shared" si="194"/>
        <v>306.22267998613563</v>
      </c>
      <c r="W134" s="15">
        <f t="shared" si="195"/>
        <v>-1.0734613539272964E-2</v>
      </c>
      <c r="X134" s="15">
        <f t="shared" si="196"/>
        <v>-1.217998157191269E-2</v>
      </c>
      <c r="Y134" s="15">
        <f t="shared" si="197"/>
        <v>-9.7425357312937999E-3</v>
      </c>
      <c r="Z134" s="5">
        <f t="shared" si="212"/>
        <v>16042.192513864724</v>
      </c>
      <c r="AA134" s="5">
        <f t="shared" si="213"/>
        <v>35737.23596457536</v>
      </c>
      <c r="AB134" s="5">
        <f t="shared" si="214"/>
        <v>30956.354212621914</v>
      </c>
      <c r="AC134" s="16">
        <f t="shared" si="198"/>
        <v>1.6866978433379123</v>
      </c>
      <c r="AD134" s="16">
        <f t="shared" si="199"/>
        <v>2.9427614614162776</v>
      </c>
      <c r="AE134" s="16">
        <f t="shared" si="200"/>
        <v>5.0207925998019283</v>
      </c>
      <c r="AF134" s="15">
        <f t="shared" si="201"/>
        <v>-4.0504037456468023E-3</v>
      </c>
      <c r="AG134" s="15">
        <f t="shared" si="202"/>
        <v>2.9673830763510267E-4</v>
      </c>
      <c r="AH134" s="15">
        <f t="shared" si="203"/>
        <v>9.7937136394747881E-3</v>
      </c>
      <c r="AI134" s="1">
        <f t="shared" si="167"/>
        <v>287391.31752447673</v>
      </c>
      <c r="AJ134" s="1">
        <f t="shared" si="168"/>
        <v>94884.633084517976</v>
      </c>
      <c r="AK134" s="1">
        <f t="shared" si="169"/>
        <v>36181.72521386265</v>
      </c>
      <c r="AL134" s="14">
        <f t="shared" si="204"/>
        <v>45.888197575925354</v>
      </c>
      <c r="AM134" s="14">
        <f t="shared" si="205"/>
        <v>9.3899692308619951</v>
      </c>
      <c r="AN134" s="14">
        <f t="shared" si="206"/>
        <v>3.1883679081583738</v>
      </c>
      <c r="AO134" s="11">
        <f t="shared" si="207"/>
        <v>9.4158048371306025E-3</v>
      </c>
      <c r="AP134" s="11">
        <f t="shared" si="208"/>
        <v>1.1861430708901687E-2</v>
      </c>
      <c r="AQ134" s="11">
        <f t="shared" si="209"/>
        <v>1.0759814260524039E-2</v>
      </c>
      <c r="AR134" s="1">
        <f t="shared" si="215"/>
        <v>161185.00447913818</v>
      </c>
      <c r="AS134" s="1">
        <f t="shared" si="210"/>
        <v>54967.107672679602</v>
      </c>
      <c r="AT134" s="1">
        <f t="shared" si="211"/>
        <v>20758.184250425675</v>
      </c>
      <c r="AU134" s="1">
        <f t="shared" si="170"/>
        <v>32237.000895827638</v>
      </c>
      <c r="AV134" s="1">
        <f t="shared" si="171"/>
        <v>10993.421534535921</v>
      </c>
      <c r="AW134" s="1">
        <f t="shared" si="172"/>
        <v>4151.6368500851349</v>
      </c>
      <c r="AX134" s="1">
        <f t="shared" si="153"/>
        <v>110804.58809458921</v>
      </c>
      <c r="AY134" s="1">
        <f t="shared" ref="AY134:AY197" si="218">(AS134-AV134)/C134*1000</f>
        <v>14876.874173197451</v>
      </c>
      <c r="AZ134" s="1">
        <f t="shared" ref="AZ134:AZ197" si="219">(AT134-AW134)/D134*1000</f>
        <v>3822.0524823655642</v>
      </c>
      <c r="BA134" s="1">
        <f t="shared" si="154"/>
        <v>13517.477810779939</v>
      </c>
      <c r="BB134" s="1">
        <f t="shared" si="155"/>
        <v>28398.436697924626</v>
      </c>
      <c r="BC134" s="1">
        <f t="shared" si="156"/>
        <v>35839.334640175279</v>
      </c>
      <c r="BD134" s="1">
        <f t="shared" si="157"/>
        <v>8986.9497595780304</v>
      </c>
      <c r="BE134" s="2">
        <f t="shared" si="164"/>
        <v>2.6562624979233451E-2</v>
      </c>
      <c r="BF134" s="2">
        <f t="shared" si="165"/>
        <v>3.9296297366806017E-2</v>
      </c>
      <c r="BG134" s="2">
        <f t="shared" si="166"/>
        <v>2.6781393583393952E-2</v>
      </c>
      <c r="BH134" s="2">
        <f t="shared" ref="BH134:BH197" si="220">(BE134*Z134+BF134*AA134+BG134*AB134)/(Z134+AA134+AB134)</f>
        <v>3.2144714350839348E-2</v>
      </c>
      <c r="BI134" s="2">
        <f t="shared" si="158"/>
        <v>7.0557304578739693E-5</v>
      </c>
      <c r="BJ134" s="2">
        <f t="shared" ref="BJ134:BJ197" si="221">BJ$5*BF134^2</f>
        <v>1.5441989867404456E-4</v>
      </c>
      <c r="BK134" s="2">
        <f t="shared" ref="BK134:BK197" si="222">BK$5*BG134^2</f>
        <v>7.1724304226865481E-5</v>
      </c>
      <c r="BL134" s="2">
        <f t="shared" ref="BL134:BL197" si="223">BI134*AR134</f>
        <v>11.372779454560074</v>
      </c>
      <c r="BM134" s="2">
        <f t="shared" ref="BM134:BM197" si="224">BJ134*AS134</f>
        <v>8.4880151972204825</v>
      </c>
      <c r="BN134" s="2">
        <f t="shared" ref="BN134:BN197" si="225">BK134*AT134</f>
        <v>1.4888663223748586</v>
      </c>
      <c r="BO134" s="2">
        <f t="shared" si="159"/>
        <v>53.377950957203126</v>
      </c>
      <c r="BP134" s="2">
        <f t="shared" si="160"/>
        <v>12.088253331287133</v>
      </c>
      <c r="BQ134" s="2">
        <f t="shared" si="161"/>
        <v>3.5917220656467848</v>
      </c>
      <c r="BR134" s="11">
        <f t="shared" si="162"/>
        <v>4.1646940708454511E-2</v>
      </c>
      <c r="BS134" s="17">
        <f t="shared" si="216"/>
        <v>3.2752119822888837E-2</v>
      </c>
      <c r="BT134" s="17">
        <f t="shared" si="217"/>
        <v>0.11557997508786194</v>
      </c>
      <c r="BU134" s="12">
        <f>(BU$3*temperature!$I244+BU$4*temperature!$I244^2+BU$5*temperature!$I244^6)*(K134/K$56)^$BW$1</f>
        <v>0.18200343079708478</v>
      </c>
      <c r="BV134" s="12">
        <f>(BV$3*temperature!$I244+BV$4*temperature!$I244^2+BV$5*temperature!$I244^6)*(L134/L$56)^$BW$1</f>
        <v>-1.1111569173012319</v>
      </c>
      <c r="BW134" s="12">
        <f>(BW$3*temperature!$I244+BW$4*temperature!$I244^2+BW$5*temperature!$I244^6)*(M134/M$56)^$BW$1</f>
        <v>-1.9979283368508116</v>
      </c>
      <c r="BX134" s="12">
        <f>(BX$3*temperature!$M244+BX$4*temperature!$M244^2+BX$5*temperature!$M244^6)*(K134/K$56)^$BW$1</f>
        <v>0.18199810781485676</v>
      </c>
      <c r="BY134" s="12">
        <f>(BY$3*temperature!$M244+BY$4*temperature!$M244^2+BY$5*temperature!$M244^6)*(L134/L$56)^$BW$1</f>
        <v>-1.1111611805733714</v>
      </c>
      <c r="BZ134" s="12">
        <f>(BZ$3*temperature!$M244+BZ$4*temperature!$M244^2+BZ$5*temperature!$M244^6)*(M134/M$56)^$BW$1</f>
        <v>-1.9979322296675901</v>
      </c>
      <c r="CA134" s="19">
        <f t="shared" ref="CA134:CA197" si="226">BX134-BU134</f>
        <v>-5.3229822280231875E-6</v>
      </c>
      <c r="CB134" s="19">
        <f t="shared" ref="CB134:CB197" si="227">BY134-BV134</f>
        <v>-4.2632721395374773E-6</v>
      </c>
      <c r="CC134" s="19">
        <f t="shared" ref="CC134:CC197" si="228">BZ134-BW134</f>
        <v>-3.892816778483521E-6</v>
      </c>
      <c r="CD134" s="19">
        <f t="shared" ref="CD134:CD197" si="229">SUMPRODUCT(CA134:CC134,AR134:AT134)/100</f>
        <v>-1.1731324609390914E-2</v>
      </c>
      <c r="CE134" s="19">
        <f t="shared" ref="CE134:CE197" si="230">CD134*BS134</f>
        <v>-3.8422574928797577E-4</v>
      </c>
      <c r="CF134" s="19"/>
      <c r="CG134" s="19"/>
      <c r="CH134" s="19"/>
    </row>
    <row r="135" spans="1:86" x14ac:dyDescent="0.25">
      <c r="A135" s="2">
        <f t="shared" si="173"/>
        <v>2089</v>
      </c>
      <c r="B135" s="5">
        <f t="shared" si="174"/>
        <v>1163.8255661933567</v>
      </c>
      <c r="C135" s="5">
        <f t="shared" si="175"/>
        <v>2956.2576408584277</v>
      </c>
      <c r="D135" s="5">
        <f t="shared" si="176"/>
        <v>4346.1771443020816</v>
      </c>
      <c r="E135" s="15">
        <f t="shared" si="177"/>
        <v>7.1415550768714036E-5</v>
      </c>
      <c r="F135" s="15">
        <f t="shared" si="178"/>
        <v>1.4069342381844977E-4</v>
      </c>
      <c r="G135" s="15">
        <f t="shared" si="179"/>
        <v>2.8722061995943267E-4</v>
      </c>
      <c r="H135" s="5">
        <f t="shared" si="180"/>
        <v>162909.17397734892</v>
      </c>
      <c r="I135" s="5">
        <f t="shared" si="181"/>
        <v>55745.988949274353</v>
      </c>
      <c r="J135" s="5">
        <f t="shared" si="182"/>
        <v>21029.489313905375</v>
      </c>
      <c r="K135" s="5">
        <f t="shared" si="183"/>
        <v>139977.31164318087</v>
      </c>
      <c r="L135" s="5">
        <f t="shared" si="184"/>
        <v>18856.945409225911</v>
      </c>
      <c r="M135" s="5">
        <f t="shared" si="185"/>
        <v>4838.6176208844645</v>
      </c>
      <c r="N135" s="15">
        <f t="shared" si="186"/>
        <v>1.0624661308704209E-2</v>
      </c>
      <c r="O135" s="15">
        <f t="shared" si="187"/>
        <v>1.4027285016582791E-2</v>
      </c>
      <c r="P135" s="15">
        <f t="shared" si="188"/>
        <v>1.2778896827648545E-2</v>
      </c>
      <c r="Q135" s="5">
        <f t="shared" si="189"/>
        <v>9769.0142380207326</v>
      </c>
      <c r="R135" s="5">
        <f t="shared" si="190"/>
        <v>12689.048917059397</v>
      </c>
      <c r="S135" s="5">
        <f t="shared" si="191"/>
        <v>6376.967505023852</v>
      </c>
      <c r="T135" s="5">
        <f t="shared" si="192"/>
        <v>59.966016642985544</v>
      </c>
      <c r="U135" s="5">
        <f t="shared" si="193"/>
        <v>227.6226353900673</v>
      </c>
      <c r="V135" s="5">
        <f t="shared" si="194"/>
        <v>303.23929458463817</v>
      </c>
      <c r="W135" s="15">
        <f t="shared" si="195"/>
        <v>-1.0734613539272964E-2</v>
      </c>
      <c r="X135" s="15">
        <f t="shared" si="196"/>
        <v>-1.217998157191269E-2</v>
      </c>
      <c r="Y135" s="15">
        <f t="shared" si="197"/>
        <v>-9.7425357312937999E-3</v>
      </c>
      <c r="Z135" s="5">
        <f t="shared" si="212"/>
        <v>15977.1638593236</v>
      </c>
      <c r="AA135" s="5">
        <f t="shared" si="213"/>
        <v>35819.035435670266</v>
      </c>
      <c r="AB135" s="5">
        <f t="shared" si="214"/>
        <v>31364.766834207192</v>
      </c>
      <c r="AC135" s="16">
        <f t="shared" si="198"/>
        <v>1.679866036075482</v>
      </c>
      <c r="AD135" s="16">
        <f t="shared" si="199"/>
        <v>2.9436346914721119</v>
      </c>
      <c r="AE135" s="16">
        <f t="shared" si="200"/>
        <v>5.0699648047675829</v>
      </c>
      <c r="AF135" s="15">
        <f t="shared" si="201"/>
        <v>-4.0504037456468023E-3</v>
      </c>
      <c r="AG135" s="15">
        <f t="shared" si="202"/>
        <v>2.9673830763510267E-4</v>
      </c>
      <c r="AH135" s="15">
        <f t="shared" si="203"/>
        <v>9.7937136394747881E-3</v>
      </c>
      <c r="AI135" s="1">
        <f t="shared" si="167"/>
        <v>290889.1866678567</v>
      </c>
      <c r="AJ135" s="1">
        <f t="shared" si="168"/>
        <v>96389.591310602103</v>
      </c>
      <c r="AK135" s="1">
        <f t="shared" si="169"/>
        <v>36715.189542561522</v>
      </c>
      <c r="AL135" s="14">
        <f t="shared" si="204"/>
        <v>46.315951145500932</v>
      </c>
      <c r="AM135" s="14">
        <f t="shared" si="205"/>
        <v>9.5002339155586775</v>
      </c>
      <c r="AN135" s="14">
        <f t="shared" si="206"/>
        <v>3.2223310921795134</v>
      </c>
      <c r="AO135" s="11">
        <f t="shared" si="207"/>
        <v>9.3216467887592969E-3</v>
      </c>
      <c r="AP135" s="11">
        <f t="shared" si="208"/>
        <v>1.174281640181267E-2</v>
      </c>
      <c r="AQ135" s="11">
        <f t="shared" si="209"/>
        <v>1.0652216117918799E-2</v>
      </c>
      <c r="AR135" s="1">
        <f t="shared" si="215"/>
        <v>162909.17397734892</v>
      </c>
      <c r="AS135" s="1">
        <f t="shared" si="210"/>
        <v>55745.988949274353</v>
      </c>
      <c r="AT135" s="1">
        <f t="shared" si="211"/>
        <v>21029.489313905375</v>
      </c>
      <c r="AU135" s="1">
        <f t="shared" si="170"/>
        <v>32581.834795469786</v>
      </c>
      <c r="AV135" s="1">
        <f t="shared" si="171"/>
        <v>11149.197789854872</v>
      </c>
      <c r="AW135" s="1">
        <f t="shared" si="172"/>
        <v>4205.8978627810748</v>
      </c>
      <c r="AX135" s="1">
        <f t="shared" ref="AX135:AX198" si="231">(AR135-AU135)/B135*1000</f>
        <v>111981.8493145447</v>
      </c>
      <c r="AY135" s="1">
        <f t="shared" si="218"/>
        <v>15085.556327380729</v>
      </c>
      <c r="AZ135" s="1">
        <f t="shared" si="219"/>
        <v>3870.8940967075714</v>
      </c>
      <c r="BA135" s="1">
        <f t="shared" ref="BA135:BA198" si="232">LN(AX135)*B135</f>
        <v>13530.743194657343</v>
      </c>
      <c r="BB135" s="1">
        <f t="shared" ref="BB135:BB198" si="233">LN(AY135)*C135</f>
        <v>28443.612287649074</v>
      </c>
      <c r="BC135" s="1">
        <f t="shared" ref="BC135:BC198" si="234">LN(AZ135)*D135</f>
        <v>35904.815914117804</v>
      </c>
      <c r="BD135" s="1">
        <f t="shared" ref="BD135:BD198" si="235">SUM(BA135:BC135)*BT135</f>
        <v>8739.0996988951865</v>
      </c>
      <c r="BE135" s="2">
        <f t="shared" si="164"/>
        <v>2.6562624979233451E-2</v>
      </c>
      <c r="BF135" s="2">
        <f t="shared" si="165"/>
        <v>3.9296297366806017E-2</v>
      </c>
      <c r="BG135" s="2">
        <f t="shared" si="166"/>
        <v>2.6781393583393952E-2</v>
      </c>
      <c r="BH135" s="2">
        <f t="shared" si="220"/>
        <v>3.2129773970955545E-2</v>
      </c>
      <c r="BI135" s="2">
        <f t="shared" ref="BI135:BI198" si="236">BI$5*BE135^2</f>
        <v>7.0557304578739693E-5</v>
      </c>
      <c r="BJ135" s="2">
        <f t="shared" si="221"/>
        <v>1.5441989867404456E-4</v>
      </c>
      <c r="BK135" s="2">
        <f t="shared" si="222"/>
        <v>7.1724304226865481E-5</v>
      </c>
      <c r="BL135" s="2">
        <f t="shared" si="223"/>
        <v>11.494432206990703</v>
      </c>
      <c r="BM135" s="2">
        <f t="shared" si="224"/>
        <v>8.6082899650313536</v>
      </c>
      <c r="BN135" s="2">
        <f t="shared" si="225"/>
        <v>1.5083254892861657</v>
      </c>
      <c r="BO135" s="2">
        <f t="shared" ref="BO135:BO198" si="237">2*BI$5*BE135*AR135/Z135*1000</f>
        <v>54.168503648559501</v>
      </c>
      <c r="BP135" s="2">
        <f t="shared" ref="BP135:BP198" si="238">2*BJ$5*BF135*AS135/AA135*1000</f>
        <v>12.231546339049959</v>
      </c>
      <c r="BQ135" s="2">
        <f t="shared" ref="BQ135:BQ198" si="239">2*BK$5*BG135*AT135/AB135*1000</f>
        <v>3.5912846612284608</v>
      </c>
      <c r="BR135" s="11">
        <f t="shared" ref="BR135:BR198" si="240">SUM(H135:J135)*SUM(B134:D134)/SUM(H134:J134)/SUM(B135:D135)-1+BR$5</f>
        <v>4.1501818598221857E-2</v>
      </c>
      <c r="BS135" s="17">
        <f t="shared" si="216"/>
        <v>3.1442630456547167E-2</v>
      </c>
      <c r="BT135" s="17">
        <f t="shared" si="217"/>
        <v>0.1122135680464679</v>
      </c>
      <c r="BU135" s="12">
        <f>(BU$3*temperature!$I245+BU$4*temperature!$I245^2+BU$5*temperature!$I245^6)*(K135/K$56)^$BW$1</f>
        <v>6.8330935012947389E-2</v>
      </c>
      <c r="BV135" s="12">
        <f>(BV$3*temperature!$I245+BV$4*temperature!$I245^2+BV$5*temperature!$I245^6)*(L135/L$56)^$BW$1</f>
        <v>-1.1977164321478861</v>
      </c>
      <c r="BW135" s="12">
        <f>(BW$3*temperature!$I245+BW$4*temperature!$I245^2+BW$5*temperature!$I245^6)*(M135/M$56)^$BW$1</f>
        <v>-2.0740619545236516</v>
      </c>
      <c r="BX135" s="12">
        <f>(BX$3*temperature!$M245+BX$4*temperature!$M245^2+BX$5*temperature!$M245^6)*(K135/K$56)^$BW$1</f>
        <v>6.8325546986960958E-2</v>
      </c>
      <c r="BY135" s="12">
        <f>(BY$3*temperature!$M245+BY$4*temperature!$M245^2+BY$5*temperature!$M245^6)*(L135/L$56)^$BW$1</f>
        <v>-1.1977207289012999</v>
      </c>
      <c r="BZ135" s="12">
        <f>(BZ$3*temperature!$M245+BZ$4*temperature!$M245^2+BZ$5*temperature!$M245^6)*(M135/M$56)^$BW$1</f>
        <v>-2.0740658673911381</v>
      </c>
      <c r="CA135" s="19">
        <f t="shared" si="226"/>
        <v>-5.3880259864302893E-6</v>
      </c>
      <c r="CB135" s="19">
        <f t="shared" si="227"/>
        <v>-4.2967534137350327E-6</v>
      </c>
      <c r="CC135" s="19">
        <f t="shared" si="228"/>
        <v>-3.9128674864663537E-6</v>
      </c>
      <c r="CD135" s="19">
        <f t="shared" si="229"/>
        <v>-1.1995712361310511E-2</v>
      </c>
      <c r="CE135" s="19">
        <f t="shared" si="230"/>
        <v>-3.7717675083972124E-4</v>
      </c>
      <c r="CF135" s="19"/>
      <c r="CG135" s="19"/>
      <c r="CH135" s="19"/>
    </row>
    <row r="136" spans="1:86" x14ac:dyDescent="0.25">
      <c r="A136" s="2">
        <f t="shared" si="173"/>
        <v>2090</v>
      </c>
      <c r="B136" s="5">
        <f t="shared" si="174"/>
        <v>1163.9045256749748</v>
      </c>
      <c r="C136" s="5">
        <f t="shared" si="175"/>
        <v>2956.6527705671506</v>
      </c>
      <c r="D136" s="5">
        <f t="shared" si="176"/>
        <v>4347.3630404112291</v>
      </c>
      <c r="E136" s="15">
        <f t="shared" si="177"/>
        <v>6.7844773230278332E-5</v>
      </c>
      <c r="F136" s="15">
        <f t="shared" si="178"/>
        <v>1.3365875262752726E-4</v>
      </c>
      <c r="G136" s="15">
        <f t="shared" si="179"/>
        <v>2.7285958896146101E-4</v>
      </c>
      <c r="H136" s="5">
        <f t="shared" si="180"/>
        <v>164627.45441903896</v>
      </c>
      <c r="I136" s="5">
        <f t="shared" si="181"/>
        <v>56526.196740485284</v>
      </c>
      <c r="J136" s="5">
        <f t="shared" si="182"/>
        <v>21300.854404528211</v>
      </c>
      <c r="K136" s="5">
        <f t="shared" si="183"/>
        <v>141444.12259550905</v>
      </c>
      <c r="L136" s="5">
        <f t="shared" si="184"/>
        <v>19118.307466873197</v>
      </c>
      <c r="M136" s="5">
        <f t="shared" si="185"/>
        <v>4899.7183365006722</v>
      </c>
      <c r="N136" s="15">
        <f t="shared" si="186"/>
        <v>1.0478919298487765E-2</v>
      </c>
      <c r="O136" s="15">
        <f t="shared" si="187"/>
        <v>1.3860254244540071E-2</v>
      </c>
      <c r="P136" s="15">
        <f t="shared" si="188"/>
        <v>1.2627721469967934E-2</v>
      </c>
      <c r="Q136" s="5">
        <f t="shared" si="189"/>
        <v>9766.0800013156295</v>
      </c>
      <c r="R136" s="5">
        <f t="shared" si="190"/>
        <v>12709.926409769814</v>
      </c>
      <c r="S136" s="5">
        <f t="shared" si="191"/>
        <v>6396.3265306812473</v>
      </c>
      <c r="T136" s="5">
        <f t="shared" si="192"/>
        <v>59.322304628833486</v>
      </c>
      <c r="U136" s="5">
        <f t="shared" si="193"/>
        <v>224.85019588566607</v>
      </c>
      <c r="V136" s="5">
        <f t="shared" si="194"/>
        <v>300.28497492201501</v>
      </c>
      <c r="W136" s="15">
        <f t="shared" si="195"/>
        <v>-1.0734613539272964E-2</v>
      </c>
      <c r="X136" s="15">
        <f t="shared" si="196"/>
        <v>-1.217998157191269E-2</v>
      </c>
      <c r="Y136" s="15">
        <f t="shared" si="197"/>
        <v>-9.7425357312937999E-3</v>
      </c>
      <c r="Z136" s="5">
        <f t="shared" si="212"/>
        <v>15910.02158654167</v>
      </c>
      <c r="AA136" s="5">
        <f t="shared" si="213"/>
        <v>35894.780454649845</v>
      </c>
      <c r="AB136" s="5">
        <f t="shared" si="214"/>
        <v>31773.292042004174</v>
      </c>
      <c r="AC136" s="16">
        <f t="shared" si="198"/>
        <v>1.673061900390777</v>
      </c>
      <c r="AD136" s="16">
        <f t="shared" si="199"/>
        <v>2.9445081806487554</v>
      </c>
      <c r="AE136" s="16">
        <f t="shared" si="200"/>
        <v>5.1196185882276923</v>
      </c>
      <c r="AF136" s="15">
        <f t="shared" si="201"/>
        <v>-4.0504037456468023E-3</v>
      </c>
      <c r="AG136" s="15">
        <f t="shared" si="202"/>
        <v>2.9673830763510267E-4</v>
      </c>
      <c r="AH136" s="15">
        <f t="shared" si="203"/>
        <v>9.7937136394747881E-3</v>
      </c>
      <c r="AI136" s="1">
        <f t="shared" si="167"/>
        <v>294382.10279654083</v>
      </c>
      <c r="AJ136" s="1">
        <f t="shared" si="168"/>
        <v>97899.829969396756</v>
      </c>
      <c r="AK136" s="1">
        <f t="shared" si="169"/>
        <v>37249.568451086445</v>
      </c>
      <c r="AL136" s="14">
        <f t="shared" si="204"/>
        <v>46.743374673392083</v>
      </c>
      <c r="AM136" s="14">
        <f t="shared" si="205"/>
        <v>9.6106778231769106</v>
      </c>
      <c r="AN136" s="14">
        <f t="shared" si="206"/>
        <v>3.2563128097049252</v>
      </c>
      <c r="AO136" s="11">
        <f t="shared" si="207"/>
        <v>9.2284303208717035E-3</v>
      </c>
      <c r="AP136" s="11">
        <f t="shared" si="208"/>
        <v>1.1625388237794543E-2</v>
      </c>
      <c r="AQ136" s="11">
        <f t="shared" si="209"/>
        <v>1.0545693956739611E-2</v>
      </c>
      <c r="AR136" s="1">
        <f t="shared" si="215"/>
        <v>164627.45441903896</v>
      </c>
      <c r="AS136" s="1">
        <f t="shared" si="210"/>
        <v>56526.196740485284</v>
      </c>
      <c r="AT136" s="1">
        <f t="shared" si="211"/>
        <v>21300.854404528211</v>
      </c>
      <c r="AU136" s="1">
        <f t="shared" si="170"/>
        <v>32925.49088380779</v>
      </c>
      <c r="AV136" s="1">
        <f t="shared" si="171"/>
        <v>11305.239348097057</v>
      </c>
      <c r="AW136" s="1">
        <f t="shared" si="172"/>
        <v>4260.1708809056427</v>
      </c>
      <c r="AX136" s="1">
        <f t="shared" si="231"/>
        <v>113155.29807640723</v>
      </c>
      <c r="AY136" s="1">
        <f t="shared" si="218"/>
        <v>15294.645973498558</v>
      </c>
      <c r="AZ136" s="1">
        <f t="shared" si="219"/>
        <v>3919.7746692005371</v>
      </c>
      <c r="BA136" s="1">
        <f t="shared" si="232"/>
        <v>13543.794186530964</v>
      </c>
      <c r="BB136" s="1">
        <f t="shared" si="233"/>
        <v>28488.11258536885</v>
      </c>
      <c r="BC136" s="1">
        <f t="shared" si="234"/>
        <v>35969.166453794627</v>
      </c>
      <c r="BD136" s="1">
        <f t="shared" si="235"/>
        <v>8497.8434350572697</v>
      </c>
      <c r="BE136" s="2">
        <f t="shared" si="164"/>
        <v>2.6562624979233451E-2</v>
      </c>
      <c r="BF136" s="2">
        <f t="shared" si="165"/>
        <v>3.9296297366806017E-2</v>
      </c>
      <c r="BG136" s="2">
        <f t="shared" si="166"/>
        <v>2.6781393583393952E-2</v>
      </c>
      <c r="BH136" s="2">
        <f t="shared" si="220"/>
        <v>3.2114598598314392E-2</v>
      </c>
      <c r="BI136" s="2">
        <f t="shared" si="236"/>
        <v>7.0557304578739693E-5</v>
      </c>
      <c r="BJ136" s="2">
        <f t="shared" si="221"/>
        <v>1.5441989867404456E-4</v>
      </c>
      <c r="BK136" s="2">
        <f t="shared" si="222"/>
        <v>7.1724304226865481E-5</v>
      </c>
      <c r="BL136" s="2">
        <f t="shared" si="223"/>
        <v>11.615669443466718</v>
      </c>
      <c r="BM136" s="2">
        <f t="shared" si="224"/>
        <v>8.728769573094846</v>
      </c>
      <c r="BN136" s="2">
        <f t="shared" si="225"/>
        <v>1.5277889616025488</v>
      </c>
      <c r="BO136" s="2">
        <f t="shared" si="237"/>
        <v>54.970853549537111</v>
      </c>
      <c r="BP136" s="2">
        <f t="shared" si="238"/>
        <v>12.3765639906063</v>
      </c>
      <c r="BQ136" s="2">
        <f t="shared" si="239"/>
        <v>3.5908558969343556</v>
      </c>
      <c r="BR136" s="11">
        <f t="shared" si="240"/>
        <v>4.1357942199859082E-2</v>
      </c>
      <c r="BS136" s="17">
        <f t="shared" si="216"/>
        <v>3.0189702883924325E-2</v>
      </c>
      <c r="BT136" s="17">
        <f t="shared" si="217"/>
        <v>0.1089452116955999</v>
      </c>
      <c r="BU136" s="12">
        <f>(BU$3*temperature!$I246+BU$4*temperature!$I246^2+BU$5*temperature!$I246^6)*(K136/K$56)^$BW$1</f>
        <v>-4.7220556841714993E-2</v>
      </c>
      <c r="BV136" s="12">
        <f>(BV$3*temperature!$I246+BV$4*temperature!$I246^2+BV$5*temperature!$I246^6)*(L136/L$56)^$BW$1</f>
        <v>-1.2853764169282798</v>
      </c>
      <c r="BW136" s="12">
        <f>(BW$3*temperature!$I246+BW$4*temperature!$I246^2+BW$5*temperature!$I246^6)*(M136/M$56)^$BW$1</f>
        <v>-2.1510443591499153</v>
      </c>
      <c r="BX136" s="12">
        <f>(BX$3*temperature!$M246+BX$4*temperature!$M246^2+BX$5*temperature!$M246^6)*(K136/K$56)^$BW$1</f>
        <v>-4.7226007710978186E-2</v>
      </c>
      <c r="BY136" s="12">
        <f>(BY$3*temperature!$M246+BY$4*temperature!$M246^2+BY$5*temperature!$M246^6)*(L136/L$56)^$BW$1</f>
        <v>-1.2853807456929194</v>
      </c>
      <c r="BZ136" s="12">
        <f>(BZ$3*temperature!$M246+BZ$4*temperature!$M246^2+BZ$5*temperature!$M246^6)*(M136/M$56)^$BW$1</f>
        <v>-2.151048290996902</v>
      </c>
      <c r="CA136" s="19">
        <f t="shared" si="226"/>
        <v>-5.4508692631932698E-6</v>
      </c>
      <c r="CB136" s="19">
        <f t="shared" si="227"/>
        <v>-4.3287646396272805E-6</v>
      </c>
      <c r="CC136" s="19">
        <f t="shared" si="228"/>
        <v>-3.9318469866600481E-6</v>
      </c>
      <c r="CD136" s="19">
        <f t="shared" si="229"/>
        <v>-1.2258030330370467E-2</v>
      </c>
      <c r="CE136" s="19">
        <f t="shared" si="230"/>
        <v>-3.7006629361601714E-4</v>
      </c>
      <c r="CF136" s="19"/>
      <c r="CG136" s="19"/>
      <c r="CH136" s="19"/>
    </row>
    <row r="137" spans="1:86" x14ac:dyDescent="0.25">
      <c r="A137" s="2">
        <f t="shared" si="173"/>
        <v>2091</v>
      </c>
      <c r="B137" s="5">
        <f t="shared" si="174"/>
        <v>1163.9795422716506</v>
      </c>
      <c r="C137" s="5">
        <f t="shared" si="175"/>
        <v>2957.0281939623542</v>
      </c>
      <c r="D137" s="5">
        <f t="shared" si="176"/>
        <v>4348.4899491188889</v>
      </c>
      <c r="E137" s="15">
        <f t="shared" si="177"/>
        <v>6.4452534568764416E-5</v>
      </c>
      <c r="F137" s="15">
        <f t="shared" si="178"/>
        <v>1.269758149961509E-4</v>
      </c>
      <c r="G137" s="15">
        <f t="shared" si="179"/>
        <v>2.5921660951338794E-4</v>
      </c>
      <c r="H137" s="5">
        <f t="shared" si="180"/>
        <v>166339.53918576898</v>
      </c>
      <c r="I137" s="5">
        <f t="shared" si="181"/>
        <v>57307.598604508297</v>
      </c>
      <c r="J137" s="5">
        <f t="shared" si="182"/>
        <v>21572.241363679444</v>
      </c>
      <c r="K137" s="5">
        <f t="shared" si="183"/>
        <v>142905.89580392171</v>
      </c>
      <c r="L137" s="5">
        <f t="shared" si="184"/>
        <v>19380.132635028192</v>
      </c>
      <c r="M137" s="5">
        <f t="shared" si="185"/>
        <v>4960.8580486774526</v>
      </c>
      <c r="N137" s="15">
        <f t="shared" si="186"/>
        <v>1.033463378745636E-2</v>
      </c>
      <c r="O137" s="15">
        <f t="shared" si="187"/>
        <v>1.3694997248509866E-2</v>
      </c>
      <c r="P137" s="15">
        <f t="shared" si="188"/>
        <v>1.2478209557744924E-2</v>
      </c>
      <c r="Q137" s="5">
        <f t="shared" si="189"/>
        <v>9761.7194617618643</v>
      </c>
      <c r="R137" s="5">
        <f t="shared" si="190"/>
        <v>12728.67809969575</v>
      </c>
      <c r="S137" s="5">
        <f t="shared" si="191"/>
        <v>6414.7095645131094</v>
      </c>
      <c r="T137" s="5">
        <f t="shared" si="192"/>
        <v>58.685502614383935</v>
      </c>
      <c r="U137" s="5">
        <f t="shared" si="193"/>
        <v>222.1115246433377</v>
      </c>
      <c r="V137" s="5">
        <f t="shared" si="194"/>
        <v>297.35943782426659</v>
      </c>
      <c r="W137" s="15">
        <f t="shared" si="195"/>
        <v>-1.0734613539272964E-2</v>
      </c>
      <c r="X137" s="15">
        <f t="shared" si="196"/>
        <v>-1.217998157191269E-2</v>
      </c>
      <c r="Y137" s="15">
        <f t="shared" si="197"/>
        <v>-9.7425357312937999E-3</v>
      </c>
      <c r="Z137" s="5">
        <f t="shared" si="212"/>
        <v>15840.820171947877</v>
      </c>
      <c r="AA137" s="5">
        <f t="shared" si="213"/>
        <v>35964.50758543321</v>
      </c>
      <c r="AB137" s="5">
        <f t="shared" si="214"/>
        <v>32181.871734524648</v>
      </c>
      <c r="AC137" s="16">
        <f t="shared" si="198"/>
        <v>1.6662853242027351</v>
      </c>
      <c r="AD137" s="16">
        <f t="shared" si="199"/>
        <v>2.9453819290230987</v>
      </c>
      <c r="AE137" s="16">
        <f t="shared" si="200"/>
        <v>5.1697586666241264</v>
      </c>
      <c r="AF137" s="15">
        <f t="shared" si="201"/>
        <v>-4.0504037456468023E-3</v>
      </c>
      <c r="AG137" s="15">
        <f t="shared" si="202"/>
        <v>2.9673830763510267E-4</v>
      </c>
      <c r="AH137" s="15">
        <f t="shared" si="203"/>
        <v>9.7937136394747881E-3</v>
      </c>
      <c r="AI137" s="1">
        <f t="shared" si="167"/>
        <v>297869.38340069453</v>
      </c>
      <c r="AJ137" s="1">
        <f t="shared" si="168"/>
        <v>99415.086320554139</v>
      </c>
      <c r="AK137" s="1">
        <f t="shared" si="169"/>
        <v>37784.782486883443</v>
      </c>
      <c r="AL137" s="14">
        <f t="shared" si="204"/>
        <v>47.170428969766519</v>
      </c>
      <c r="AM137" s="14">
        <f t="shared" si="205"/>
        <v>9.7212884054904762</v>
      </c>
      <c r="AN137" s="14">
        <f t="shared" si="206"/>
        <v>3.2903094872402985</v>
      </c>
      <c r="AO137" s="11">
        <f t="shared" si="207"/>
        <v>9.1361460176629869E-3</v>
      </c>
      <c r="AP137" s="11">
        <f t="shared" si="208"/>
        <v>1.1509134355416598E-2</v>
      </c>
      <c r="AQ137" s="11">
        <f t="shared" si="209"/>
        <v>1.0440237017172215E-2</v>
      </c>
      <c r="AR137" s="1">
        <f t="shared" si="215"/>
        <v>166339.53918576898</v>
      </c>
      <c r="AS137" s="1">
        <f t="shared" si="210"/>
        <v>57307.598604508297</v>
      </c>
      <c r="AT137" s="1">
        <f t="shared" si="211"/>
        <v>21572.241363679444</v>
      </c>
      <c r="AU137" s="1">
        <f t="shared" si="170"/>
        <v>33267.907837153798</v>
      </c>
      <c r="AV137" s="1">
        <f t="shared" si="171"/>
        <v>11461.519720901661</v>
      </c>
      <c r="AW137" s="1">
        <f t="shared" si="172"/>
        <v>4314.4482727358891</v>
      </c>
      <c r="AX137" s="1">
        <f t="shared" si="231"/>
        <v>114324.71664313736</v>
      </c>
      <c r="AY137" s="1">
        <f t="shared" si="218"/>
        <v>15504.106108022554</v>
      </c>
      <c r="AZ137" s="1">
        <f t="shared" si="219"/>
        <v>3968.686438941962</v>
      </c>
      <c r="BA137" s="1">
        <f t="shared" si="232"/>
        <v>13556.634686452004</v>
      </c>
      <c r="BB137" s="1">
        <f t="shared" si="233"/>
        <v>28531.95158600526</v>
      </c>
      <c r="BC137" s="1">
        <f t="shared" si="234"/>
        <v>36032.415875821287</v>
      </c>
      <c r="BD137" s="1">
        <f t="shared" si="235"/>
        <v>8263.0185601132234</v>
      </c>
      <c r="BE137" s="2">
        <f t="shared" si="164"/>
        <v>2.6562624979233451E-2</v>
      </c>
      <c r="BF137" s="2">
        <f t="shared" si="165"/>
        <v>3.9296297366806017E-2</v>
      </c>
      <c r="BG137" s="2">
        <f t="shared" si="166"/>
        <v>2.6781393583393952E-2</v>
      </c>
      <c r="BH137" s="2">
        <f t="shared" si="220"/>
        <v>3.2099190588576382E-2</v>
      </c>
      <c r="BI137" s="2">
        <f t="shared" si="236"/>
        <v>7.0557304578739693E-5</v>
      </c>
      <c r="BJ137" s="2">
        <f t="shared" si="221"/>
        <v>1.5441989867404456E-4</v>
      </c>
      <c r="BK137" s="2">
        <f t="shared" si="222"/>
        <v>7.1724304226865481E-5</v>
      </c>
      <c r="BL137" s="2">
        <f t="shared" si="223"/>
        <v>11.736469529817509</v>
      </c>
      <c r="BM137" s="2">
        <f t="shared" si="224"/>
        <v>8.849433569760988</v>
      </c>
      <c r="BN137" s="2">
        <f t="shared" si="225"/>
        <v>1.5472540024239159</v>
      </c>
      <c r="BO137" s="2">
        <f t="shared" si="237"/>
        <v>55.785177164431836</v>
      </c>
      <c r="BP137" s="2">
        <f t="shared" si="238"/>
        <v>12.523326953890724</v>
      </c>
      <c r="BQ137" s="2">
        <f t="shared" si="239"/>
        <v>3.5904355794002978</v>
      </c>
      <c r="BR137" s="11">
        <f t="shared" si="240"/>
        <v>4.1215317413233227E-2</v>
      </c>
      <c r="BS137" s="17">
        <f t="shared" si="216"/>
        <v>2.8990706903477256E-2</v>
      </c>
      <c r="BT137" s="17">
        <f t="shared" si="217"/>
        <v>0.10577205018990281</v>
      </c>
      <c r="BU137" s="12">
        <f>(BU$3*temperature!$I247+BU$4*temperature!$I247^2+BU$5*temperature!$I247^6)*(K137/K$56)^$BW$1</f>
        <v>-0.16462397425570932</v>
      </c>
      <c r="BV137" s="12">
        <f>(BV$3*temperature!$I247+BV$4*temperature!$I247^2+BV$5*temperature!$I247^6)*(L137/L$56)^$BW$1</f>
        <v>-1.3741160083087327</v>
      </c>
      <c r="BW137" s="12">
        <f>(BW$3*temperature!$I247+BW$4*temperature!$I247^2+BW$5*temperature!$I247^6)*(M137/M$56)^$BW$1</f>
        <v>-2.2288586974195228</v>
      </c>
      <c r="BX137" s="12">
        <f>(BX$3*temperature!$M247+BX$4*temperature!$M247^2+BX$5*temperature!$M247^6)*(K137/K$56)^$BW$1</f>
        <v>-0.16462948580580708</v>
      </c>
      <c r="BY137" s="12">
        <f>(BY$3*temperature!$M247+BY$4*temperature!$M247^2+BY$5*temperature!$M247^6)*(L137/L$56)^$BW$1</f>
        <v>-1.3741203676465883</v>
      </c>
      <c r="BZ137" s="12">
        <f>(BZ$3*temperature!$M247+BZ$4*temperature!$M247^2+BZ$5*temperature!$M247^6)*(M137/M$56)^$BW$1</f>
        <v>-2.2288626472004549</v>
      </c>
      <c r="CA137" s="19">
        <f t="shared" si="226"/>
        <v>-5.5115500977587217E-6</v>
      </c>
      <c r="CB137" s="19">
        <f t="shared" si="227"/>
        <v>-4.3593378555861761E-6</v>
      </c>
      <c r="CC137" s="19">
        <f t="shared" si="228"/>
        <v>-3.9497809320998556E-6</v>
      </c>
      <c r="CD137" s="19">
        <f t="shared" si="229"/>
        <v>-1.2518175150707531E-2</v>
      </c>
      <c r="CE137" s="19">
        <f t="shared" si="230"/>
        <v>-3.6291074676055425E-4</v>
      </c>
      <c r="CF137" s="19"/>
      <c r="CG137" s="19"/>
      <c r="CH137" s="19"/>
    </row>
    <row r="138" spans="1:86" x14ac:dyDescent="0.25">
      <c r="A138" s="2">
        <f t="shared" si="173"/>
        <v>2092</v>
      </c>
      <c r="B138" s="5">
        <f t="shared" si="174"/>
        <v>1164.050812631752</v>
      </c>
      <c r="C138" s="5">
        <f t="shared" si="175"/>
        <v>2957.3848914740047</v>
      </c>
      <c r="D138" s="5">
        <f t="shared" si="176"/>
        <v>4349.5607898989465</v>
      </c>
      <c r="E138" s="15">
        <f t="shared" si="177"/>
        <v>6.1229907840326195E-5</v>
      </c>
      <c r="F138" s="15">
        <f t="shared" si="178"/>
        <v>1.2062702424634335E-4</v>
      </c>
      <c r="G138" s="15">
        <f t="shared" si="179"/>
        <v>2.4625577903771852E-4</v>
      </c>
      <c r="H138" s="5">
        <f t="shared" si="180"/>
        <v>168045.1269408763</v>
      </c>
      <c r="I138" s="5">
        <f t="shared" si="181"/>
        <v>58090.062761382753</v>
      </c>
      <c r="J138" s="5">
        <f t="shared" si="182"/>
        <v>21843.612334090605</v>
      </c>
      <c r="K138" s="5">
        <f t="shared" si="183"/>
        <v>144362.36383955643</v>
      </c>
      <c r="L138" s="5">
        <f t="shared" si="184"/>
        <v>19642.374899815561</v>
      </c>
      <c r="M138" s="5">
        <f t="shared" si="185"/>
        <v>5022.027140031787</v>
      </c>
      <c r="N138" s="15">
        <f t="shared" si="186"/>
        <v>1.0191798088114767E-2</v>
      </c>
      <c r="O138" s="15">
        <f t="shared" si="187"/>
        <v>1.3531500001882524E-2</v>
      </c>
      <c r="P138" s="15">
        <f t="shared" si="188"/>
        <v>1.2330345023809253E-2</v>
      </c>
      <c r="Q138" s="5">
        <f t="shared" si="189"/>
        <v>9755.9499879010928</v>
      </c>
      <c r="R138" s="5">
        <f t="shared" si="190"/>
        <v>12745.32053041391</v>
      </c>
      <c r="S138" s="5">
        <f t="shared" si="191"/>
        <v>6432.1225753930921</v>
      </c>
      <c r="T138" s="5">
        <f t="shared" si="192"/>
        <v>58.055536423460531</v>
      </c>
      <c r="U138" s="5">
        <f t="shared" si="193"/>
        <v>219.4062103662724</v>
      </c>
      <c r="V138" s="5">
        <f t="shared" si="194"/>
        <v>294.46240287622624</v>
      </c>
      <c r="W138" s="15">
        <f t="shared" si="195"/>
        <v>-1.0734613539272964E-2</v>
      </c>
      <c r="X138" s="15">
        <f t="shared" si="196"/>
        <v>-1.217998157191269E-2</v>
      </c>
      <c r="Y138" s="15">
        <f t="shared" si="197"/>
        <v>-9.7425357312937999E-3</v>
      </c>
      <c r="Z138" s="5">
        <f t="shared" si="212"/>
        <v>15769.614201090639</v>
      </c>
      <c r="AA138" s="5">
        <f t="shared" si="213"/>
        <v>36028.255896860122</v>
      </c>
      <c r="AB138" s="5">
        <f t="shared" si="214"/>
        <v>32590.448253682844</v>
      </c>
      <c r="AC138" s="16">
        <f t="shared" si="198"/>
        <v>1.659536195884268</v>
      </c>
      <c r="AD138" s="16">
        <f t="shared" si="199"/>
        <v>2.9462559366720562</v>
      </c>
      <c r="AE138" s="16">
        <f t="shared" si="200"/>
        <v>5.220389802590236</v>
      </c>
      <c r="AF138" s="15">
        <f t="shared" si="201"/>
        <v>-4.0504037456468023E-3</v>
      </c>
      <c r="AG138" s="15">
        <f t="shared" si="202"/>
        <v>2.9673830763510267E-4</v>
      </c>
      <c r="AH138" s="15">
        <f t="shared" si="203"/>
        <v>9.7937136394747881E-3</v>
      </c>
      <c r="AI138" s="1">
        <f t="shared" si="167"/>
        <v>301350.35289777891</v>
      </c>
      <c r="AJ138" s="1">
        <f t="shared" si="168"/>
        <v>100935.09740940039</v>
      </c>
      <c r="AK138" s="1">
        <f t="shared" si="169"/>
        <v>38320.752510930994</v>
      </c>
      <c r="AL138" s="14">
        <f t="shared" si="204"/>
        <v>47.59707533728227</v>
      </c>
      <c r="AM138" s="14">
        <f t="shared" si="205"/>
        <v>9.832053183713354</v>
      </c>
      <c r="AN138" s="14">
        <f t="shared" si="206"/>
        <v>3.324317582037871</v>
      </c>
      <c r="AO138" s="11">
        <f t="shared" si="207"/>
        <v>9.0447845574863576E-3</v>
      </c>
      <c r="AP138" s="11">
        <f t="shared" si="208"/>
        <v>1.1394043011862432E-2</v>
      </c>
      <c r="AQ138" s="11">
        <f t="shared" si="209"/>
        <v>1.0335834647000492E-2</v>
      </c>
      <c r="AR138" s="1">
        <f t="shared" si="215"/>
        <v>168045.1269408763</v>
      </c>
      <c r="AS138" s="1">
        <f t="shared" si="210"/>
        <v>58090.062761382753</v>
      </c>
      <c r="AT138" s="1">
        <f t="shared" si="211"/>
        <v>21843.612334090605</v>
      </c>
      <c r="AU138" s="1">
        <f t="shared" si="170"/>
        <v>33609.025388175265</v>
      </c>
      <c r="AV138" s="1">
        <f t="shared" si="171"/>
        <v>11618.012552276552</v>
      </c>
      <c r="AW138" s="1">
        <f t="shared" si="172"/>
        <v>4368.7224668181216</v>
      </c>
      <c r="AX138" s="1">
        <f t="shared" si="231"/>
        <v>115489.89107164514</v>
      </c>
      <c r="AY138" s="1">
        <f t="shared" si="218"/>
        <v>15713.899919852449</v>
      </c>
      <c r="AZ138" s="1">
        <f t="shared" si="219"/>
        <v>4017.6217120254291</v>
      </c>
      <c r="BA138" s="1">
        <f t="shared" si="232"/>
        <v>13569.268479872264</v>
      </c>
      <c r="BB138" s="1">
        <f t="shared" si="233"/>
        <v>28575.14283121291</v>
      </c>
      <c r="BC138" s="1">
        <f t="shared" si="234"/>
        <v>36094.592696842185</v>
      </c>
      <c r="BD138" s="1">
        <f t="shared" si="235"/>
        <v>8034.4658822665042</v>
      </c>
      <c r="BE138" s="2">
        <f t="shared" si="164"/>
        <v>2.6562624979233451E-2</v>
      </c>
      <c r="BF138" s="2">
        <f t="shared" si="165"/>
        <v>3.9296297366806017E-2</v>
      </c>
      <c r="BG138" s="2">
        <f t="shared" si="166"/>
        <v>2.6781393583393952E-2</v>
      </c>
      <c r="BH138" s="2">
        <f t="shared" si="220"/>
        <v>3.208355232155026E-2</v>
      </c>
      <c r="BI138" s="2">
        <f t="shared" si="236"/>
        <v>7.0557304578739693E-5</v>
      </c>
      <c r="BJ138" s="2">
        <f t="shared" si="221"/>
        <v>1.5441989867404456E-4</v>
      </c>
      <c r="BK138" s="2">
        <f t="shared" si="222"/>
        <v>7.1724304226865481E-5</v>
      </c>
      <c r="BL138" s="2">
        <f t="shared" si="223"/>
        <v>11.856811204540385</v>
      </c>
      <c r="BM138" s="2">
        <f t="shared" si="224"/>
        <v>8.970261605581614</v>
      </c>
      <c r="BN138" s="2">
        <f t="shared" si="225"/>
        <v>1.5667178964640258</v>
      </c>
      <c r="BO138" s="2">
        <f t="shared" si="237"/>
        <v>56.611653647296748</v>
      </c>
      <c r="BP138" s="2">
        <f t="shared" si="238"/>
        <v>12.671856150142766</v>
      </c>
      <c r="BQ138" s="2">
        <f t="shared" si="239"/>
        <v>3.5900235225285786</v>
      </c>
      <c r="BR138" s="11">
        <f t="shared" si="240"/>
        <v>4.1073949255741898E-2</v>
      </c>
      <c r="BS138" s="17">
        <f t="shared" si="216"/>
        <v>2.7843142929841806E-2</v>
      </c>
      <c r="BT138" s="17">
        <f t="shared" si="217"/>
        <v>0.10269131086398331</v>
      </c>
      <c r="BU138" s="12">
        <f>(BU$3*temperature!$I248+BU$4*temperature!$I248^2+BU$5*temperature!$I248^6)*(K138/K$56)^$BW$1</f>
        <v>-0.2838517733308023</v>
      </c>
      <c r="BV138" s="12">
        <f>(BV$3*temperature!$I248+BV$4*temperature!$I248^2+BV$5*temperature!$I248^6)*(L138/L$56)^$BW$1</f>
        <v>-1.4639141407695091</v>
      </c>
      <c r="BW138" s="12">
        <f>(BW$3*temperature!$I248+BW$4*temperature!$I248^2+BW$5*temperature!$I248^6)*(M138/M$56)^$BW$1</f>
        <v>-2.3074879679498075</v>
      </c>
      <c r="BX138" s="12">
        <f>(BX$3*temperature!$M248+BX$4*temperature!$M248^2+BX$5*temperature!$M248^6)*(K138/K$56)^$BW$1</f>
        <v>-0.28385734343818425</v>
      </c>
      <c r="BY138" s="12">
        <f>(BY$3*temperature!$M248+BY$4*temperature!$M248^2+BY$5*temperature!$M248^6)*(L138/L$56)^$BW$1</f>
        <v>-1.4639185292748145</v>
      </c>
      <c r="BZ138" s="12">
        <f>(BZ$3*temperature!$M248+BZ$4*temperature!$M248^2+BZ$5*temperature!$M248^6)*(M138/M$56)^$BW$1</f>
        <v>-2.3074919346447804</v>
      </c>
      <c r="CA138" s="19">
        <f t="shared" si="226"/>
        <v>-5.5701073819469649E-6</v>
      </c>
      <c r="CB138" s="19">
        <f t="shared" si="227"/>
        <v>-4.3885053053749346E-6</v>
      </c>
      <c r="CC138" s="19">
        <f t="shared" si="228"/>
        <v>-3.9666949729344481E-6</v>
      </c>
      <c r="CD138" s="19">
        <f t="shared" si="229"/>
        <v>-1.2776048979278469E-2</v>
      </c>
      <c r="CE138" s="19">
        <f t="shared" si="230"/>
        <v>-3.5572535780870989E-4</v>
      </c>
      <c r="CF138" s="19"/>
      <c r="CG138" s="19"/>
      <c r="CH138" s="19"/>
    </row>
    <row r="139" spans="1:86" x14ac:dyDescent="0.25">
      <c r="A139" s="2">
        <f t="shared" si="173"/>
        <v>2093</v>
      </c>
      <c r="B139" s="5">
        <f t="shared" si="174"/>
        <v>1164.118523619532</v>
      </c>
      <c r="C139" s="5">
        <f t="shared" si="175"/>
        <v>2957.7237949860637</v>
      </c>
      <c r="D139" s="5">
        <f t="shared" si="176"/>
        <v>4350.5783391556952</v>
      </c>
      <c r="E139" s="15">
        <f t="shared" si="177"/>
        <v>5.8168412448309883E-5</v>
      </c>
      <c r="F139" s="15">
        <f t="shared" si="178"/>
        <v>1.1459567303402617E-4</v>
      </c>
      <c r="G139" s="15">
        <f t="shared" si="179"/>
        <v>2.3394299008583258E-4</v>
      </c>
      <c r="H139" s="5">
        <f t="shared" si="180"/>
        <v>169743.92173666757</v>
      </c>
      <c r="I139" s="5">
        <f t="shared" si="181"/>
        <v>58873.458158573012</v>
      </c>
      <c r="J139" s="5">
        <f t="shared" si="182"/>
        <v>22114.929774106597</v>
      </c>
      <c r="K139" s="5">
        <f t="shared" si="183"/>
        <v>145813.26410724211</v>
      </c>
      <c r="L139" s="5">
        <f t="shared" si="184"/>
        <v>19904.988511224532</v>
      </c>
      <c r="M139" s="5">
        <f t="shared" si="185"/>
        <v>5083.2160807379878</v>
      </c>
      <c r="N139" s="15">
        <f t="shared" si="186"/>
        <v>1.0050405307149068E-2</v>
      </c>
      <c r="O139" s="15">
        <f t="shared" si="187"/>
        <v>1.3369748451926622E-2</v>
      </c>
      <c r="P139" s="15">
        <f t="shared" si="188"/>
        <v>1.218411191338431E-2</v>
      </c>
      <c r="Q139" s="5">
        <f t="shared" si="189"/>
        <v>9748.7893829328787</v>
      </c>
      <c r="R139" s="5">
        <f t="shared" si="190"/>
        <v>12759.871059198151</v>
      </c>
      <c r="S139" s="5">
        <f t="shared" si="191"/>
        <v>6448.5718183878562</v>
      </c>
      <c r="T139" s="5">
        <f t="shared" si="192"/>
        <v>57.432332676139495</v>
      </c>
      <c r="U139" s="5">
        <f t="shared" si="193"/>
        <v>216.733846767248</v>
      </c>
      <c r="V139" s="5">
        <f t="shared" si="194"/>
        <v>291.59359239468199</v>
      </c>
      <c r="W139" s="15">
        <f t="shared" si="195"/>
        <v>-1.0734613539272964E-2</v>
      </c>
      <c r="X139" s="15">
        <f t="shared" si="196"/>
        <v>-1.217998157191269E-2</v>
      </c>
      <c r="Y139" s="15">
        <f t="shared" si="197"/>
        <v>-9.7425357312937999E-3</v>
      </c>
      <c r="Z139" s="5">
        <f t="shared" si="212"/>
        <v>15696.458324886486</v>
      </c>
      <c r="AA139" s="5">
        <f t="shared" si="213"/>
        <v>36086.066889156471</v>
      </c>
      <c r="AB139" s="5">
        <f t="shared" si="214"/>
        <v>32998.96440683621</v>
      </c>
      <c r="AC139" s="16">
        <f t="shared" si="198"/>
        <v>1.652814404260422</v>
      </c>
      <c r="AD139" s="16">
        <f t="shared" si="199"/>
        <v>2.9471302036725642</v>
      </c>
      <c r="AE139" s="16">
        <f t="shared" si="200"/>
        <v>5.2715168054032393</v>
      </c>
      <c r="AF139" s="15">
        <f t="shared" si="201"/>
        <v>-4.0504037456468023E-3</v>
      </c>
      <c r="AG139" s="15">
        <f t="shared" si="202"/>
        <v>2.9673830763510267E-4</v>
      </c>
      <c r="AH139" s="15">
        <f t="shared" si="203"/>
        <v>9.7937136394747881E-3</v>
      </c>
      <c r="AI139" s="1">
        <f t="shared" si="167"/>
        <v>304824.34299617627</v>
      </c>
      <c r="AJ139" s="1">
        <f t="shared" si="168"/>
        <v>102459.6002207369</v>
      </c>
      <c r="AK139" s="1">
        <f t="shared" si="169"/>
        <v>38857.399726656018</v>
      </c>
      <c r="AL139" s="14">
        <f t="shared" si="204"/>
        <v>48.023275576354521</v>
      </c>
      <c r="AM139" s="14">
        <f t="shared" si="205"/>
        <v>9.9429597522148008</v>
      </c>
      <c r="AN139" s="14">
        <f t="shared" si="206"/>
        <v>3.3583335829115106</v>
      </c>
      <c r="AO139" s="11">
        <f t="shared" si="207"/>
        <v>8.9543367119114935E-3</v>
      </c>
      <c r="AP139" s="11">
        <f t="shared" si="208"/>
        <v>1.1280102581743808E-2</v>
      </c>
      <c r="AQ139" s="11">
        <f t="shared" si="209"/>
        <v>1.0232476300530487E-2</v>
      </c>
      <c r="AR139" s="1">
        <f t="shared" si="215"/>
        <v>169743.92173666757</v>
      </c>
      <c r="AS139" s="1">
        <f t="shared" si="210"/>
        <v>58873.458158573012</v>
      </c>
      <c r="AT139" s="1">
        <f t="shared" si="211"/>
        <v>22114.929774106597</v>
      </c>
      <c r="AU139" s="1">
        <f t="shared" si="170"/>
        <v>33948.784347333516</v>
      </c>
      <c r="AV139" s="1">
        <f t="shared" si="171"/>
        <v>11774.691631714602</v>
      </c>
      <c r="AW139" s="1">
        <f t="shared" si="172"/>
        <v>4422.9859548213199</v>
      </c>
      <c r="AX139" s="1">
        <f t="shared" si="231"/>
        <v>116650.61128579368</v>
      </c>
      <c r="AY139" s="1">
        <f t="shared" si="218"/>
        <v>15923.990808979623</v>
      </c>
      <c r="AZ139" s="1">
        <f t="shared" si="219"/>
        <v>4066.5728645903901</v>
      </c>
      <c r="BA139" s="1">
        <f t="shared" si="232"/>
        <v>13581.699242474391</v>
      </c>
      <c r="BB139" s="1">
        <f t="shared" si="233"/>
        <v>28617.699428036827</v>
      </c>
      <c r="BC139" s="1">
        <f t="shared" si="234"/>
        <v>36155.724379176048</v>
      </c>
      <c r="BD139" s="1">
        <f t="shared" si="235"/>
        <v>7812.0294163894168</v>
      </c>
      <c r="BE139" s="2">
        <f t="shared" si="164"/>
        <v>2.6562624979233451E-2</v>
      </c>
      <c r="BF139" s="2">
        <f t="shared" si="165"/>
        <v>3.9296297366806017E-2</v>
      </c>
      <c r="BG139" s="2">
        <f t="shared" si="166"/>
        <v>2.6781393583393952E-2</v>
      </c>
      <c r="BH139" s="2">
        <f t="shared" si="220"/>
        <v>3.2067686201814667E-2</v>
      </c>
      <c r="BI139" s="2">
        <f t="shared" si="236"/>
        <v>7.0557304578739693E-5</v>
      </c>
      <c r="BJ139" s="2">
        <f t="shared" si="221"/>
        <v>1.5441989867404456E-4</v>
      </c>
      <c r="BK139" s="2">
        <f t="shared" si="222"/>
        <v>7.1724304226865481E-5</v>
      </c>
      <c r="BL139" s="2">
        <f t="shared" si="223"/>
        <v>11.976673586363807</v>
      </c>
      <c r="BM139" s="2">
        <f t="shared" si="224"/>
        <v>9.0912334434374475</v>
      </c>
      <c r="BN139" s="2">
        <f t="shared" si="225"/>
        <v>1.586177951073787</v>
      </c>
      <c r="BO139" s="2">
        <f t="shared" si="237"/>
        <v>57.45046484080747</v>
      </c>
      <c r="BP139" s="2">
        <f t="shared" si="238"/>
        <v>12.822172756691778</v>
      </c>
      <c r="BQ139" s="2">
        <f t="shared" si="239"/>
        <v>3.5896195471320267</v>
      </c>
      <c r="BR139" s="11">
        <f t="shared" si="240"/>
        <v>4.0933841900154783E-2</v>
      </c>
      <c r="BS139" s="17">
        <f t="shared" si="216"/>
        <v>2.674463514311036E-2</v>
      </c>
      <c r="BT139" s="17">
        <f t="shared" si="217"/>
        <v>9.9700301809692526E-2</v>
      </c>
      <c r="BU139" s="12">
        <f>(BU$3*temperature!$I249+BU$4*temperature!$I249^2+BU$5*temperature!$I249^6)*(K139/K$56)^$BW$1</f>
        <v>-0.40487597591313434</v>
      </c>
      <c r="BV139" s="12">
        <f>(BV$3*temperature!$I249+BV$4*temperature!$I249^2+BV$5*temperature!$I249^6)*(L139/L$56)^$BW$1</f>
        <v>-1.554749572044994</v>
      </c>
      <c r="BW139" s="12">
        <f>(BW$3*temperature!$I249+BW$4*temperature!$I249^2+BW$5*temperature!$I249^6)*(M139/M$56)^$BW$1</f>
        <v>-2.3869150408106252</v>
      </c>
      <c r="BX139" s="12">
        <f>(BX$3*temperature!$M249+BX$4*temperature!$M249^2+BX$5*temperature!$M249^6)*(K139/K$56)^$BW$1</f>
        <v>-0.40488160249388444</v>
      </c>
      <c r="BY139" s="12">
        <f>(BY$3*temperature!$M249+BY$4*temperature!$M249^2+BY$5*temperature!$M249^6)*(L139/L$56)^$BW$1</f>
        <v>-1.5547539883443569</v>
      </c>
      <c r="BZ139" s="12">
        <f>(BZ$3*temperature!$M249+BZ$4*temperature!$M249^2+BZ$5*temperature!$M249^6)*(M139/M$56)^$BW$1</f>
        <v>-2.3869190234253437</v>
      </c>
      <c r="CA139" s="19">
        <f t="shared" si="226"/>
        <v>-5.6265807500954779E-6</v>
      </c>
      <c r="CB139" s="19">
        <f t="shared" si="227"/>
        <v>-4.4162993628749092E-6</v>
      </c>
      <c r="CC139" s="19">
        <f t="shared" si="228"/>
        <v>-3.9826147184562899E-6</v>
      </c>
      <c r="CD139" s="19">
        <f t="shared" si="229"/>
        <v>-1.3031559430611801E-2</v>
      </c>
      <c r="CE139" s="19">
        <f t="shared" si="230"/>
        <v>-3.4852430231747163E-4</v>
      </c>
      <c r="CF139" s="19"/>
      <c r="CG139" s="19"/>
      <c r="CH139" s="19"/>
    </row>
    <row r="140" spans="1:86" x14ac:dyDescent="0.25">
      <c r="A140" s="2">
        <f t="shared" si="173"/>
        <v>2094</v>
      </c>
      <c r="B140" s="5">
        <f t="shared" si="174"/>
        <v>1164.1828527996317</v>
      </c>
      <c r="C140" s="5">
        <f t="shared" si="175"/>
        <v>2958.0457902175522</v>
      </c>
      <c r="D140" s="5">
        <f t="shared" si="176"/>
        <v>4351.5452370956973</v>
      </c>
      <c r="E140" s="15">
        <f t="shared" si="177"/>
        <v>5.5259991825894384E-5</v>
      </c>
      <c r="F140" s="15">
        <f t="shared" si="178"/>
        <v>1.0886588938232486E-4</v>
      </c>
      <c r="G140" s="15">
        <f t="shared" si="179"/>
        <v>2.2224584058154093E-4</v>
      </c>
      <c r="H140" s="5">
        <f t="shared" si="180"/>
        <v>171435.63311350191</v>
      </c>
      <c r="I140" s="5">
        <f t="shared" si="181"/>
        <v>59657.654534543457</v>
      </c>
      <c r="J140" s="5">
        <f t="shared" si="182"/>
        <v>22386.15647154551</v>
      </c>
      <c r="K140" s="5">
        <f t="shared" si="183"/>
        <v>147258.33892951848</v>
      </c>
      <c r="L140" s="5">
        <f t="shared" si="184"/>
        <v>20167.928005656693</v>
      </c>
      <c r="M140" s="5">
        <f t="shared" si="185"/>
        <v>5144.4154321802362</v>
      </c>
      <c r="N140" s="15">
        <f t="shared" si="186"/>
        <v>9.9104483472336469E-3</v>
      </c>
      <c r="O140" s="15">
        <f t="shared" si="187"/>
        <v>1.3209728520259478E-2</v>
      </c>
      <c r="P140" s="15">
        <f t="shared" si="188"/>
        <v>1.2039494381156368E-2</v>
      </c>
      <c r="Q140" s="5">
        <f t="shared" si="189"/>
        <v>9740.2558634459529</v>
      </c>
      <c r="R140" s="5">
        <f t="shared" si="190"/>
        <v>12772.347829246504</v>
      </c>
      <c r="S140" s="5">
        <f t="shared" si="191"/>
        <v>6464.0638267459617</v>
      </c>
      <c r="T140" s="5">
        <f t="shared" si="192"/>
        <v>56.815818780202179</v>
      </c>
      <c r="U140" s="5">
        <f t="shared" si="193"/>
        <v>214.09403250761318</v>
      </c>
      <c r="V140" s="5">
        <f t="shared" si="194"/>
        <v>288.75273140176046</v>
      </c>
      <c r="W140" s="15">
        <f t="shared" si="195"/>
        <v>-1.0734613539272964E-2</v>
      </c>
      <c r="X140" s="15">
        <f t="shared" si="196"/>
        <v>-1.217998157191269E-2</v>
      </c>
      <c r="Y140" s="15">
        <f t="shared" si="197"/>
        <v>-9.7425357312937999E-3</v>
      </c>
      <c r="Z140" s="5">
        <f t="shared" si="212"/>
        <v>15621.407216741603</v>
      </c>
      <c r="AA140" s="5">
        <f t="shared" si="213"/>
        <v>36137.984419492466</v>
      </c>
      <c r="AB140" s="5">
        <f t="shared" si="214"/>
        <v>33407.36348823578</v>
      </c>
      <c r="AC140" s="16">
        <f t="shared" si="198"/>
        <v>1.6461198386065465</v>
      </c>
      <c r="AD140" s="16">
        <f t="shared" si="199"/>
        <v>2.9480047301015824</v>
      </c>
      <c r="AE140" s="16">
        <f t="shared" si="200"/>
        <v>5.3231445314410379</v>
      </c>
      <c r="AF140" s="15">
        <f t="shared" si="201"/>
        <v>-4.0504037456468023E-3</v>
      </c>
      <c r="AG140" s="15">
        <f t="shared" si="202"/>
        <v>2.9673830763510267E-4</v>
      </c>
      <c r="AH140" s="15">
        <f t="shared" si="203"/>
        <v>9.7937136394747881E-3</v>
      </c>
      <c r="AI140" s="1">
        <f t="shared" si="167"/>
        <v>308290.69304389221</v>
      </c>
      <c r="AJ140" s="1">
        <f t="shared" si="168"/>
        <v>103988.33183037781</v>
      </c>
      <c r="AK140" s="1">
        <f t="shared" si="169"/>
        <v>39394.645708811739</v>
      </c>
      <c r="AL140" s="14">
        <f t="shared" si="204"/>
        <v>48.448991990078916</v>
      </c>
      <c r="AM140" s="14">
        <f t="shared" si="205"/>
        <v>10.053995782126222</v>
      </c>
      <c r="AN140" s="14">
        <f t="shared" si="206"/>
        <v>3.3923540110199641</v>
      </c>
      <c r="AO140" s="11">
        <f t="shared" si="207"/>
        <v>8.864793344792378E-3</v>
      </c>
      <c r="AP140" s="11">
        <f t="shared" si="208"/>
        <v>1.116730155592637E-2</v>
      </c>
      <c r="AQ140" s="11">
        <f t="shared" si="209"/>
        <v>1.0130151537525181E-2</v>
      </c>
      <c r="AR140" s="1">
        <f t="shared" si="215"/>
        <v>171435.63311350191</v>
      </c>
      <c r="AS140" s="1">
        <f t="shared" si="210"/>
        <v>59657.654534543457</v>
      </c>
      <c r="AT140" s="1">
        <f t="shared" si="211"/>
        <v>22386.15647154551</v>
      </c>
      <c r="AU140" s="1">
        <f t="shared" si="170"/>
        <v>34287.126622700387</v>
      </c>
      <c r="AV140" s="1">
        <f t="shared" si="171"/>
        <v>11931.530906908692</v>
      </c>
      <c r="AW140" s="1">
        <f t="shared" si="172"/>
        <v>4477.2312943091019</v>
      </c>
      <c r="AX140" s="1">
        <f t="shared" si="231"/>
        <v>117806.67114361479</v>
      </c>
      <c r="AY140" s="1">
        <f t="shared" si="218"/>
        <v>16134.342404525356</v>
      </c>
      <c r="AZ140" s="1">
        <f t="shared" si="219"/>
        <v>4115.5323457441891</v>
      </c>
      <c r="BA140" s="1">
        <f t="shared" si="232"/>
        <v>13593.930544770254</v>
      </c>
      <c r="BB140" s="1">
        <f t="shared" si="233"/>
        <v>28659.634066764676</v>
      </c>
      <c r="BC140" s="1">
        <f t="shared" si="234"/>
        <v>36215.83737465478</v>
      </c>
      <c r="BD140" s="1">
        <f t="shared" si="235"/>
        <v>7595.5563697565049</v>
      </c>
      <c r="BE140" s="2">
        <f t="shared" ref="BE140:BE203" si="241">BE139</f>
        <v>2.6562624979233451E-2</v>
      </c>
      <c r="BF140" s="2">
        <f t="shared" ref="BF140:BF203" si="242">BF139</f>
        <v>3.9296297366806017E-2</v>
      </c>
      <c r="BG140" s="2">
        <f t="shared" ref="BG140:BG203" si="243">BG139</f>
        <v>2.6781393583393952E-2</v>
      </c>
      <c r="BH140" s="2">
        <f t="shared" si="220"/>
        <v>3.2051594659254862E-2</v>
      </c>
      <c r="BI140" s="2">
        <f t="shared" si="236"/>
        <v>7.0557304578739693E-5</v>
      </c>
      <c r="BJ140" s="2">
        <f t="shared" si="221"/>
        <v>1.5441989867404456E-4</v>
      </c>
      <c r="BK140" s="2">
        <f t="shared" si="222"/>
        <v>7.1724304226865481E-5</v>
      </c>
      <c r="BL140" s="2">
        <f t="shared" si="223"/>
        <v>12.096036181238427</v>
      </c>
      <c r="BM140" s="2">
        <f t="shared" si="224"/>
        <v>9.2123289683553562</v>
      </c>
      <c r="BN140" s="2">
        <f t="shared" si="225"/>
        <v>1.6056314972353436</v>
      </c>
      <c r="BO140" s="2">
        <f t="shared" si="237"/>
        <v>58.301795315739284</v>
      </c>
      <c r="BP140" s="2">
        <f t="shared" si="238"/>
        <v>12.974298209786696</v>
      </c>
      <c r="BQ140" s="2">
        <f t="shared" si="239"/>
        <v>3.5892234805959715</v>
      </c>
      <c r="BR140" s="11">
        <f t="shared" si="240"/>
        <v>4.0794998711146196E-2</v>
      </c>
      <c r="BS140" s="17">
        <f t="shared" si="216"/>
        <v>2.5692925012688439E-2</v>
      </c>
      <c r="BT140" s="17">
        <f t="shared" si="217"/>
        <v>9.6796409523973323E-2</v>
      </c>
      <c r="BU140" s="12">
        <f>(BU$3*temperature!$I250+BU$4*temperature!$I250^2+BU$5*temperature!$I250^6)*(K140/K$56)^$BW$1</f>
        <v>-0.52766820785968105</v>
      </c>
      <c r="BV140" s="12">
        <f>(BV$3*temperature!$I250+BV$4*temperature!$I250^2+BV$5*temperature!$I250^6)*(L140/L$56)^$BW$1</f>
        <v>-1.6466009078664767</v>
      </c>
      <c r="BW140" s="12">
        <f>(BW$3*temperature!$I250+BW$4*temperature!$I250^2+BW$5*temperature!$I250^6)*(M140/M$56)^$BW$1</f>
        <v>-2.4671226765329406</v>
      </c>
      <c r="BX140" s="12">
        <f>(BX$3*temperature!$M250+BX$4*temperature!$M250^2+BX$5*temperature!$M250^6)*(K140/K$56)^$BW$1</f>
        <v>-0.52767388887012456</v>
      </c>
      <c r="BY140" s="12">
        <f>(BY$3*temperature!$M250+BY$4*temperature!$M250^2+BY$5*temperature!$M250^6)*(L140/L$56)^$BW$1</f>
        <v>-1.646605350618946</v>
      </c>
      <c r="BZ140" s="12">
        <f>(BZ$3*temperature!$M250+BZ$4*temperature!$M250^2+BZ$5*temperature!$M250^6)*(M140/M$56)^$BW$1</f>
        <v>-2.4671266740986266</v>
      </c>
      <c r="CA140" s="19">
        <f t="shared" si="226"/>
        <v>-5.6810104435145448E-6</v>
      </c>
      <c r="CB140" s="19">
        <f t="shared" si="227"/>
        <v>-4.4427524692469689E-6</v>
      </c>
      <c r="CC140" s="19">
        <f t="shared" si="228"/>
        <v>-3.9975656860313791E-6</v>
      </c>
      <c r="CD140" s="19">
        <f t="shared" si="229"/>
        <v>-1.3284619450539374E-2</v>
      </c>
      <c r="CE140" s="19">
        <f t="shared" si="230"/>
        <v>-3.4132073136481045E-4</v>
      </c>
      <c r="CF140" s="19"/>
      <c r="CG140" s="19"/>
      <c r="CH140" s="19"/>
    </row>
    <row r="141" spans="1:86" x14ac:dyDescent="0.25">
      <c r="A141" s="2">
        <f t="shared" si="173"/>
        <v>2095</v>
      </c>
      <c r="B141" s="5">
        <f t="shared" si="174"/>
        <v>1164.243968897815</v>
      </c>
      <c r="C141" s="5">
        <f t="shared" si="175"/>
        <v>2958.3517189890485</v>
      </c>
      <c r="D141" s="5">
        <f t="shared" si="176"/>
        <v>4352.4639942832919</v>
      </c>
      <c r="E141" s="15">
        <f t="shared" si="177"/>
        <v>5.249699223459966E-5</v>
      </c>
      <c r="F141" s="15">
        <f t="shared" si="178"/>
        <v>1.0342259491320861E-4</v>
      </c>
      <c r="G141" s="15">
        <f t="shared" si="179"/>
        <v>2.1113354855246388E-4</v>
      </c>
      <c r="H141" s="5">
        <f t="shared" si="180"/>
        <v>173119.97619087255</v>
      </c>
      <c r="I141" s="5">
        <f t="shared" si="181"/>
        <v>60442.522480293621</v>
      </c>
      <c r="J141" s="5">
        <f t="shared" si="182"/>
        <v>22657.255557134056</v>
      </c>
      <c r="K141" s="5">
        <f t="shared" si="183"/>
        <v>148697.33562353303</v>
      </c>
      <c r="L141" s="5">
        <f t="shared" si="184"/>
        <v>20431.148227685557</v>
      </c>
      <c r="M141" s="5">
        <f t="shared" si="185"/>
        <v>5205.6158504454124</v>
      </c>
      <c r="N141" s="15">
        <f t="shared" si="186"/>
        <v>9.7719199094272735E-3</v>
      </c>
      <c r="O141" s="15">
        <f t="shared" si="187"/>
        <v>1.3051426103615427E-2</v>
      </c>
      <c r="P141" s="15">
        <f t="shared" si="188"/>
        <v>1.1896476688555202E-2</v>
      </c>
      <c r="Q141" s="5">
        <f t="shared" si="189"/>
        <v>9730.3680381602644</v>
      </c>
      <c r="R141" s="5">
        <f t="shared" si="190"/>
        <v>12782.769741724687</v>
      </c>
      <c r="S141" s="5">
        <f t="shared" si="191"/>
        <v>6478.6054038321008</v>
      </c>
      <c r="T141" s="5">
        <f t="shared" si="192"/>
        <v>56.205922922679342</v>
      </c>
      <c r="U141" s="5">
        <f t="shared" si="193"/>
        <v>211.48637113701398</v>
      </c>
      <c r="V141" s="5">
        <f t="shared" si="194"/>
        <v>285.93954759857013</v>
      </c>
      <c r="W141" s="15">
        <f t="shared" si="195"/>
        <v>-1.0734613539272964E-2</v>
      </c>
      <c r="X141" s="15">
        <f t="shared" si="196"/>
        <v>-1.217998157191269E-2</v>
      </c>
      <c r="Y141" s="15">
        <f t="shared" si="197"/>
        <v>-9.7425357312937999E-3</v>
      </c>
      <c r="Z141" s="5">
        <f t="shared" si="212"/>
        <v>15544.515530595438</v>
      </c>
      <c r="AA141" s="5">
        <f t="shared" si="213"/>
        <v>36184.054626760684</v>
      </c>
      <c r="AB141" s="5">
        <f t="shared" si="214"/>
        <v>33815.589299855637</v>
      </c>
      <c r="AC141" s="16">
        <f t="shared" si="198"/>
        <v>1.6394523886464711</v>
      </c>
      <c r="AD141" s="16">
        <f t="shared" si="199"/>
        <v>2.9488795160360928</v>
      </c>
      <c r="AE141" s="16">
        <f t="shared" si="200"/>
        <v>5.3752778846435074</v>
      </c>
      <c r="AF141" s="15">
        <f t="shared" si="201"/>
        <v>-4.0504037456468023E-3</v>
      </c>
      <c r="AG141" s="15">
        <f t="shared" si="202"/>
        <v>2.9673830763510267E-4</v>
      </c>
      <c r="AH141" s="15">
        <f t="shared" si="203"/>
        <v>9.7937136394747881E-3</v>
      </c>
      <c r="AI141" s="1">
        <f t="shared" si="167"/>
        <v>311748.75036220334</v>
      </c>
      <c r="AJ141" s="1">
        <f t="shared" si="168"/>
        <v>105521.02955424873</v>
      </c>
      <c r="AK141" s="1">
        <f t="shared" si="169"/>
        <v>39932.412432239667</v>
      </c>
      <c r="AL141" s="14">
        <f t="shared" si="204"/>
        <v>48.874187388816907</v>
      </c>
      <c r="AM141" s="14">
        <f t="shared" si="205"/>
        <v>10.165149024839828</v>
      </c>
      <c r="AN141" s="14">
        <f t="shared" si="206"/>
        <v>3.426375420618522</v>
      </c>
      <c r="AO141" s="11">
        <f t="shared" si="207"/>
        <v>8.7761454113444541E-3</v>
      </c>
      <c r="AP141" s="11">
        <f t="shared" si="208"/>
        <v>1.1055628540367107E-2</v>
      </c>
      <c r="AQ141" s="11">
        <f t="shared" si="209"/>
        <v>1.0028850022149928E-2</v>
      </c>
      <c r="AR141" s="1">
        <f t="shared" si="215"/>
        <v>173119.97619087255</v>
      </c>
      <c r="AS141" s="1">
        <f t="shared" si="210"/>
        <v>60442.522480293621</v>
      </c>
      <c r="AT141" s="1">
        <f t="shared" si="211"/>
        <v>22657.255557134056</v>
      </c>
      <c r="AU141" s="1">
        <f t="shared" si="170"/>
        <v>34623.99523817451</v>
      </c>
      <c r="AV141" s="1">
        <f t="shared" si="171"/>
        <v>12088.504496058726</v>
      </c>
      <c r="AW141" s="1">
        <f t="shared" si="172"/>
        <v>4531.4511114268116</v>
      </c>
      <c r="AX141" s="1">
        <f t="shared" si="231"/>
        <v>118957.86849882643</v>
      </c>
      <c r="AY141" s="1">
        <f t="shared" si="218"/>
        <v>16344.918582148444</v>
      </c>
      <c r="AZ141" s="1">
        <f t="shared" si="219"/>
        <v>4164.4926803563303</v>
      </c>
      <c r="BA141" s="1">
        <f t="shared" si="232"/>
        <v>13605.965856478406</v>
      </c>
      <c r="BB141" s="1">
        <f t="shared" si="233"/>
        <v>28700.959038005876</v>
      </c>
      <c r="BC141" s="1">
        <f t="shared" si="234"/>
        <v>36274.957166711116</v>
      </c>
      <c r="BD141" s="1">
        <f t="shared" si="235"/>
        <v>7384.8971234563523</v>
      </c>
      <c r="BE141" s="2">
        <f t="shared" si="241"/>
        <v>2.6562624979233451E-2</v>
      </c>
      <c r="BF141" s="2">
        <f t="shared" si="242"/>
        <v>3.9296297366806017E-2</v>
      </c>
      <c r="BG141" s="2">
        <f t="shared" si="243"/>
        <v>2.6781393583393952E-2</v>
      </c>
      <c r="BH141" s="2">
        <f t="shared" si="220"/>
        <v>3.2035280149518446E-2</v>
      </c>
      <c r="BI141" s="2">
        <f t="shared" si="236"/>
        <v>7.0557304578739693E-5</v>
      </c>
      <c r="BJ141" s="2">
        <f t="shared" si="221"/>
        <v>1.5441989867404456E-4</v>
      </c>
      <c r="BK141" s="2">
        <f t="shared" si="222"/>
        <v>7.1724304226865481E-5</v>
      </c>
      <c r="BL141" s="2">
        <f t="shared" si="223"/>
        <v>12.214878888763558</v>
      </c>
      <c r="BM141" s="2">
        <f t="shared" si="224"/>
        <v>9.333528197010601</v>
      </c>
      <c r="BN141" s="2">
        <f t="shared" si="225"/>
        <v>1.6250758905257217</v>
      </c>
      <c r="BO141" s="2">
        <f t="shared" si="237"/>
        <v>59.165832411064208</v>
      </c>
      <c r="BP141" s="2">
        <f t="shared" si="238"/>
        <v>13.128254207469997</v>
      </c>
      <c r="BQ141" s="2">
        <f t="shared" si="239"/>
        <v>3.5888351565574368</v>
      </c>
      <c r="BR141" s="11">
        <f t="shared" si="240"/>
        <v>4.0657422280557548E-2</v>
      </c>
      <c r="BS141" s="17">
        <f t="shared" si="216"/>
        <v>2.4685865174702906E-2</v>
      </c>
      <c r="BT141" s="17">
        <f t="shared" si="217"/>
        <v>9.3977096625216819E-2</v>
      </c>
      <c r="BU141" s="12">
        <f>(BU$3*temperature!$I251+BU$4*temperature!$I251^2+BU$5*temperature!$I251^6)*(K141/K$56)^$BW$1</f>
        <v>-0.65219973641110762</v>
      </c>
      <c r="BV141" s="12">
        <f>(BV$3*temperature!$I251+BV$4*temperature!$I251^2+BV$5*temperature!$I251^6)*(L141/L$56)^$BW$1</f>
        <v>-1.7394466259952537</v>
      </c>
      <c r="BW141" s="12">
        <f>(BW$3*temperature!$I251+BW$4*temperature!$I251^2+BW$5*temperature!$I251^6)*(M141/M$56)^$BW$1</f>
        <v>-2.5480935445901682</v>
      </c>
      <c r="BX141" s="12">
        <f>(BX$3*temperature!$M251+BX$4*temperature!$M251^2+BX$5*temperature!$M251^6)*(K141/K$56)^$BW$1</f>
        <v>-0.65220546984833105</v>
      </c>
      <c r="BY141" s="12">
        <f>(BY$3*temperature!$M251+BY$4*temperature!$M251^2+BY$5*temperature!$M251^6)*(L141/L$56)^$BW$1</f>
        <v>-1.7394510938923318</v>
      </c>
      <c r="BZ141" s="12">
        <f>(BZ$3*temperature!$M251+BZ$4*temperature!$M251^2+BZ$5*temperature!$M251^6)*(M141/M$56)^$BW$1</f>
        <v>-2.5480975561634556</v>
      </c>
      <c r="CA141" s="19">
        <f t="shared" si="226"/>
        <v>-5.733437223431892E-6</v>
      </c>
      <c r="CB141" s="19">
        <f t="shared" si="227"/>
        <v>-4.4678970780864802E-6</v>
      </c>
      <c r="CC141" s="19">
        <f t="shared" si="228"/>
        <v>-4.0115732873324816E-6</v>
      </c>
      <c r="CD141" s="19">
        <f t="shared" si="229"/>
        <v>-1.3535147263515363E-2</v>
      </c>
      <c r="CE141" s="19">
        <f t="shared" si="230"/>
        <v>-3.3412682046688922E-4</v>
      </c>
      <c r="CF141" s="19"/>
      <c r="CG141" s="19"/>
      <c r="CH141" s="19"/>
    </row>
    <row r="142" spans="1:86" x14ac:dyDescent="0.25">
      <c r="A142" s="2">
        <f t="shared" si="173"/>
        <v>2096</v>
      </c>
      <c r="B142" s="5">
        <f t="shared" si="174"/>
        <v>1164.3020322390798</v>
      </c>
      <c r="C142" s="5">
        <f t="shared" si="175"/>
        <v>2958.6423813799202</v>
      </c>
      <c r="D142" s="5">
        <f t="shared" si="176"/>
        <v>4353.3369978929486</v>
      </c>
      <c r="E142" s="15">
        <f t="shared" si="177"/>
        <v>4.9872142622869677E-5</v>
      </c>
      <c r="F142" s="15">
        <f t="shared" si="178"/>
        <v>9.8251465167548176E-5</v>
      </c>
      <c r="G142" s="15">
        <f t="shared" si="179"/>
        <v>2.0057687112484069E-4</v>
      </c>
      <c r="H142" s="5">
        <f t="shared" si="180"/>
        <v>174796.67175060351</v>
      </c>
      <c r="I142" s="5">
        <f t="shared" si="181"/>
        <v>61227.93349882745</v>
      </c>
      <c r="J142" s="5">
        <f t="shared" si="182"/>
        <v>22928.19051750339</v>
      </c>
      <c r="K142" s="5">
        <f t="shared" si="183"/>
        <v>150130.00657093283</v>
      </c>
      <c r="L142" s="5">
        <f t="shared" si="184"/>
        <v>20694.604351023507</v>
      </c>
      <c r="M142" s="5">
        <f t="shared" si="185"/>
        <v>5266.8080896564688</v>
      </c>
      <c r="N142" s="15">
        <f t="shared" si="186"/>
        <v>9.6348124960825565E-3</v>
      </c>
      <c r="O142" s="15">
        <f t="shared" si="187"/>
        <v>1.2894827074914517E-2</v>
      </c>
      <c r="P142" s="15">
        <f t="shared" si="188"/>
        <v>1.1755043201242099E-2</v>
      </c>
      <c r="Q142" s="5">
        <f t="shared" si="189"/>
        <v>9719.1448867142281</v>
      </c>
      <c r="R142" s="5">
        <f t="shared" si="190"/>
        <v>12791.156427669559</v>
      </c>
      <c r="S142" s="5">
        <f t="shared" si="191"/>
        <v>6492.2036150125004</v>
      </c>
      <c r="T142" s="5">
        <f t="shared" si="192"/>
        <v>55.602574061486216</v>
      </c>
      <c r="U142" s="5">
        <f t="shared" si="193"/>
        <v>208.91047103385446</v>
      </c>
      <c r="V142" s="5">
        <f t="shared" si="194"/>
        <v>283.15377133910107</v>
      </c>
      <c r="W142" s="15">
        <f t="shared" si="195"/>
        <v>-1.0734613539272964E-2</v>
      </c>
      <c r="X142" s="15">
        <f t="shared" si="196"/>
        <v>-1.217998157191269E-2</v>
      </c>
      <c r="Y142" s="15">
        <f t="shared" si="197"/>
        <v>-9.7425357312937999E-3</v>
      </c>
      <c r="Z142" s="5">
        <f t="shared" si="212"/>
        <v>15465.837859931335</v>
      </c>
      <c r="AA142" s="5">
        <f t="shared" si="213"/>
        <v>36224.325855697105</v>
      </c>
      <c r="AB142" s="5">
        <f t="shared" si="214"/>
        <v>34223.586171575902</v>
      </c>
      <c r="AC142" s="16">
        <f t="shared" si="198"/>
        <v>1.6328119445506879</v>
      </c>
      <c r="AD142" s="16">
        <f t="shared" si="199"/>
        <v>2.9497545615531013</v>
      </c>
      <c r="AE142" s="16">
        <f t="shared" si="200"/>
        <v>5.4279218169783077</v>
      </c>
      <c r="AF142" s="15">
        <f t="shared" si="201"/>
        <v>-4.0504037456468023E-3</v>
      </c>
      <c r="AG142" s="15">
        <f t="shared" si="202"/>
        <v>2.9673830763510267E-4</v>
      </c>
      <c r="AH142" s="15">
        <f t="shared" si="203"/>
        <v>9.7937136394747881E-3</v>
      </c>
      <c r="AI142" s="1">
        <f t="shared" si="167"/>
        <v>315197.87056415755</v>
      </c>
      <c r="AJ142" s="1">
        <f t="shared" si="168"/>
        <v>107057.43109488259</v>
      </c>
      <c r="AK142" s="1">
        <f t="shared" si="169"/>
        <v>40470.622300442512</v>
      </c>
      <c r="AL142" s="14">
        <f t="shared" si="204"/>
        <v>49.298825094448603</v>
      </c>
      <c r="AM142" s="14">
        <f t="shared" si="205"/>
        <v>10.276407315399169</v>
      </c>
      <c r="AN142" s="14">
        <f t="shared" si="206"/>
        <v>3.4603943997793563</v>
      </c>
      <c r="AO142" s="11">
        <f t="shared" si="207"/>
        <v>8.6883839572310089E-3</v>
      </c>
      <c r="AP142" s="11">
        <f t="shared" si="208"/>
        <v>1.0945072254963436E-2</v>
      </c>
      <c r="AQ142" s="11">
        <f t="shared" si="209"/>
        <v>9.9285615219284282E-3</v>
      </c>
      <c r="AR142" s="1">
        <f t="shared" si="215"/>
        <v>174796.67175060351</v>
      </c>
      <c r="AS142" s="1">
        <f t="shared" si="210"/>
        <v>61227.93349882745</v>
      </c>
      <c r="AT142" s="1">
        <f t="shared" si="211"/>
        <v>22928.19051750339</v>
      </c>
      <c r="AU142" s="1">
        <f t="shared" si="170"/>
        <v>34959.334350120705</v>
      </c>
      <c r="AV142" s="1">
        <f t="shared" si="171"/>
        <v>12245.58669976549</v>
      </c>
      <c r="AW142" s="1">
        <f t="shared" si="172"/>
        <v>4585.638103500678</v>
      </c>
      <c r="AX142" s="1">
        <f t="shared" si="231"/>
        <v>120104.00525674626</v>
      </c>
      <c r="AY142" s="1">
        <f t="shared" si="218"/>
        <v>16555.683480818807</v>
      </c>
      <c r="AZ142" s="1">
        <f t="shared" si="219"/>
        <v>4213.4464717251758</v>
      </c>
      <c r="BA142" s="1">
        <f t="shared" si="232"/>
        <v>13617.808550691239</v>
      </c>
      <c r="BB142" s="1">
        <f t="shared" si="233"/>
        <v>28741.686249028746</v>
      </c>
      <c r="BC142" s="1">
        <f t="shared" si="234"/>
        <v>36333.108310770847</v>
      </c>
      <c r="BD142" s="1">
        <f t="shared" si="235"/>
        <v>7179.9052099072178</v>
      </c>
      <c r="BE142" s="2">
        <f t="shared" si="241"/>
        <v>2.6562624979233451E-2</v>
      </c>
      <c r="BF142" s="2">
        <f t="shared" si="242"/>
        <v>3.9296297366806017E-2</v>
      </c>
      <c r="BG142" s="2">
        <f t="shared" si="243"/>
        <v>2.6781393583393952E-2</v>
      </c>
      <c r="BH142" s="2">
        <f t="shared" si="220"/>
        <v>3.2018745154393652E-2</v>
      </c>
      <c r="BI142" s="2">
        <f t="shared" si="236"/>
        <v>7.0557304578739693E-5</v>
      </c>
      <c r="BJ142" s="2">
        <f t="shared" si="221"/>
        <v>1.5441989867404456E-4</v>
      </c>
      <c r="BK142" s="2">
        <f t="shared" si="222"/>
        <v>7.1724304226865481E-5</v>
      </c>
      <c r="BL142" s="2">
        <f t="shared" si="223"/>
        <v>12.333182008057316</v>
      </c>
      <c r="BM142" s="2">
        <f t="shared" si="224"/>
        <v>9.4548112869100738</v>
      </c>
      <c r="BN142" s="2">
        <f t="shared" si="225"/>
        <v>1.6445085120489453</v>
      </c>
      <c r="BO142" s="2">
        <f t="shared" si="237"/>
        <v>60.042766274675856</v>
      </c>
      <c r="BP142" s="2">
        <f t="shared" si="238"/>
        <v>13.284062712496516</v>
      </c>
      <c r="BQ142" s="2">
        <f t="shared" si="239"/>
        <v>3.5884544146007253</v>
      </c>
      <c r="BR142" s="11">
        <f t="shared" si="240"/>
        <v>4.0521114461422564E-2</v>
      </c>
      <c r="BS142" s="17">
        <f t="shared" si="216"/>
        <v>2.3721413643122687E-2</v>
      </c>
      <c r="BT142" s="17">
        <f t="shared" si="217"/>
        <v>9.1239899636132826E-2</v>
      </c>
      <c r="BU142" s="12">
        <f>(BU$3*temperature!$I252+BU$4*temperature!$I252^2+BU$5*temperature!$I252^6)*(K142/K$56)^$BW$1</f>
        <v>-0.77844150664631762</v>
      </c>
      <c r="BV142" s="12">
        <f>(BV$3*temperature!$I252+BV$4*temperature!$I252^2+BV$5*temperature!$I252^6)*(L142/L$56)^$BW$1</f>
        <v>-1.8332650995361353</v>
      </c>
      <c r="BW142" s="12">
        <f>(BW$3*temperature!$I252+BW$4*temperature!$I252^2+BW$5*temperature!$I252^6)*(M142/M$56)^$BW$1</f>
        <v>-2.629810241343459</v>
      </c>
      <c r="BX142" s="12">
        <f>(BX$3*temperature!$M252+BX$4*temperature!$M252^2+BX$5*temperature!$M252^6)*(K142/K$56)^$BW$1</f>
        <v>-0.77844729054854656</v>
      </c>
      <c r="BY142" s="12">
        <f>(BY$3*temperature!$M252+BY$4*temperature!$M252^2+BY$5*temperature!$M252^6)*(L142/L$56)^$BW$1</f>
        <v>-1.833269591301721</v>
      </c>
      <c r="BZ142" s="12">
        <f>(BZ$3*temperature!$M252+BZ$4*temperature!$M252^2+BZ$5*temperature!$M252^6)*(M142/M$56)^$BW$1</f>
        <v>-2.6298142660062274</v>
      </c>
      <c r="CA142" s="19">
        <f t="shared" si="226"/>
        <v>-5.7839022289396524E-6</v>
      </c>
      <c r="CB142" s="19">
        <f t="shared" si="227"/>
        <v>-4.4917655857013017E-6</v>
      </c>
      <c r="CC142" s="19">
        <f t="shared" si="228"/>
        <v>-4.0246627683870884E-6</v>
      </c>
      <c r="CD142" s="19">
        <f t="shared" si="229"/>
        <v>-1.3783066186454713E-2</v>
      </c>
      <c r="CE142" s="19">
        <f t="shared" si="230"/>
        <v>-3.269538142794298E-4</v>
      </c>
      <c r="CF142" s="19"/>
      <c r="CG142" s="19"/>
      <c r="CH142" s="19"/>
    </row>
    <row r="143" spans="1:86" x14ac:dyDescent="0.25">
      <c r="A143" s="2">
        <f t="shared" si="173"/>
        <v>2097</v>
      </c>
      <c r="B143" s="5">
        <f t="shared" si="174"/>
        <v>1164.3571951642373</v>
      </c>
      <c r="C143" s="5">
        <f t="shared" si="175"/>
        <v>2958.9185377813533</v>
      </c>
      <c r="D143" s="5">
        <f t="shared" si="176"/>
        <v>4354.1665176712386</v>
      </c>
      <c r="E143" s="15">
        <f t="shared" si="177"/>
        <v>4.737853549172619E-5</v>
      </c>
      <c r="F143" s="15">
        <f t="shared" si="178"/>
        <v>9.3338891909170766E-5</v>
      </c>
      <c r="G143" s="15">
        <f t="shared" si="179"/>
        <v>1.9054802756859865E-4</v>
      </c>
      <c r="H143" s="5">
        <f t="shared" si="180"/>
        <v>176465.44631228966</v>
      </c>
      <c r="I143" s="5">
        <f t="shared" si="181"/>
        <v>62013.760062535075</v>
      </c>
      <c r="J143" s="5">
        <f t="shared" si="182"/>
        <v>23198.925207730899</v>
      </c>
      <c r="K143" s="5">
        <f t="shared" si="183"/>
        <v>151556.10928087964</v>
      </c>
      <c r="L143" s="5">
        <f t="shared" si="184"/>
        <v>20958.251898693376</v>
      </c>
      <c r="M143" s="5">
        <f t="shared" si="185"/>
        <v>5327.9830051466424</v>
      </c>
      <c r="N143" s="15">
        <f t="shared" si="186"/>
        <v>9.4991184142325658E-3</v>
      </c>
      <c r="O143" s="15">
        <f t="shared" si="187"/>
        <v>1.2739917284614766E-2</v>
      </c>
      <c r="P143" s="15">
        <f t="shared" si="188"/>
        <v>1.1615178386756853E-2</v>
      </c>
      <c r="Q143" s="5">
        <f t="shared" si="189"/>
        <v>9706.6057385301756</v>
      </c>
      <c r="R143" s="5">
        <f t="shared" si="190"/>
        <v>12797.528219794993</v>
      </c>
      <c r="S143" s="5">
        <f t="shared" si="191"/>
        <v>6504.8657794975579</v>
      </c>
      <c r="T143" s="5">
        <f t="shared" si="192"/>
        <v>55.005701917147356</v>
      </c>
      <c r="U143" s="5">
        <f t="shared" si="193"/>
        <v>206.3659453464825</v>
      </c>
      <c r="V143" s="5">
        <f t="shared" si="194"/>
        <v>280.39513560437928</v>
      </c>
      <c r="W143" s="15">
        <f t="shared" si="195"/>
        <v>-1.0734613539272964E-2</v>
      </c>
      <c r="X143" s="15">
        <f t="shared" si="196"/>
        <v>-1.217998157191269E-2</v>
      </c>
      <c r="Y143" s="15">
        <f t="shared" si="197"/>
        <v>-9.7425357312937999E-3</v>
      </c>
      <c r="Z143" s="5">
        <f t="shared" si="212"/>
        <v>15385.428697795329</v>
      </c>
      <c r="AA143" s="5">
        <f t="shared" si="213"/>
        <v>36258.848580466904</v>
      </c>
      <c r="AB143" s="5">
        <f t="shared" si="214"/>
        <v>34631.298980696178</v>
      </c>
      <c r="AC143" s="16">
        <f t="shared" si="198"/>
        <v>1.626198396934543</v>
      </c>
      <c r="AD143" s="16">
        <f t="shared" si="199"/>
        <v>2.9506298667296353</v>
      </c>
      <c r="AE143" s="16">
        <f t="shared" si="200"/>
        <v>5.4810813289112508</v>
      </c>
      <c r="AF143" s="15">
        <f t="shared" si="201"/>
        <v>-4.0504037456468023E-3</v>
      </c>
      <c r="AG143" s="15">
        <f t="shared" si="202"/>
        <v>2.9673830763510267E-4</v>
      </c>
      <c r="AH143" s="15">
        <f t="shared" si="203"/>
        <v>9.7937136394747881E-3</v>
      </c>
      <c r="AI143" s="1">
        <f t="shared" si="167"/>
        <v>318637.41785786249</v>
      </c>
      <c r="AJ143" s="1">
        <f t="shared" si="168"/>
        <v>108597.27468515982</v>
      </c>
      <c r="AK143" s="1">
        <f t="shared" si="169"/>
        <v>41009.198173898942</v>
      </c>
      <c r="AL143" s="14">
        <f t="shared" si="204"/>
        <v>49.722868944298938</v>
      </c>
      <c r="AM143" s="14">
        <f t="shared" si="205"/>
        <v>10.387758575781763</v>
      </c>
      <c r="AN143" s="14">
        <f t="shared" si="206"/>
        <v>3.4944075710808185</v>
      </c>
      <c r="AO143" s="11">
        <f t="shared" si="207"/>
        <v>8.6015001176586985E-3</v>
      </c>
      <c r="AP143" s="11">
        <f t="shared" si="208"/>
        <v>1.0835621532413801E-2</v>
      </c>
      <c r="AQ143" s="11">
        <f t="shared" si="209"/>
        <v>9.8292759067091437E-3</v>
      </c>
      <c r="AR143" s="1">
        <f t="shared" si="215"/>
        <v>176465.44631228966</v>
      </c>
      <c r="AS143" s="1">
        <f t="shared" si="210"/>
        <v>62013.760062535075</v>
      </c>
      <c r="AT143" s="1">
        <f t="shared" si="211"/>
        <v>23198.925207730899</v>
      </c>
      <c r="AU143" s="1">
        <f t="shared" si="170"/>
        <v>35293.089262457936</v>
      </c>
      <c r="AV143" s="1">
        <f t="shared" si="171"/>
        <v>12402.752012507015</v>
      </c>
      <c r="AW143" s="1">
        <f t="shared" si="172"/>
        <v>4639.7850415461799</v>
      </c>
      <c r="AX143" s="1">
        <f t="shared" si="231"/>
        <v>121244.8874247037</v>
      </c>
      <c r="AY143" s="1">
        <f t="shared" si="218"/>
        <v>16766.6015189547</v>
      </c>
      <c r="AZ143" s="1">
        <f t="shared" si="219"/>
        <v>4262.3864041173138</v>
      </c>
      <c r="BA143" s="1">
        <f t="shared" si="232"/>
        <v>13629.461907841749</v>
      </c>
      <c r="BB143" s="1">
        <f t="shared" si="233"/>
        <v>28781.827239385726</v>
      </c>
      <c r="BC143" s="1">
        <f t="shared" si="234"/>
        <v>36390.314473004495</v>
      </c>
      <c r="BD143" s="1">
        <f t="shared" si="235"/>
        <v>6980.4372868701803</v>
      </c>
      <c r="BE143" s="2">
        <f t="shared" si="241"/>
        <v>2.6562624979233451E-2</v>
      </c>
      <c r="BF143" s="2">
        <f t="shared" si="242"/>
        <v>3.9296297366806017E-2</v>
      </c>
      <c r="BG143" s="2">
        <f t="shared" si="243"/>
        <v>2.6781393583393952E-2</v>
      </c>
      <c r="BH143" s="2">
        <f t="shared" si="220"/>
        <v>3.2001992182113304E-2</v>
      </c>
      <c r="BI143" s="2">
        <f t="shared" si="236"/>
        <v>7.0557304578739693E-5</v>
      </c>
      <c r="BJ143" s="2">
        <f t="shared" si="221"/>
        <v>1.5441989867404456E-4</v>
      </c>
      <c r="BK143" s="2">
        <f t="shared" si="222"/>
        <v>7.1724304226865481E-5</v>
      </c>
      <c r="BL143" s="2">
        <f t="shared" si="223"/>
        <v>12.450926243079458</v>
      </c>
      <c r="BM143" s="2">
        <f t="shared" si="224"/>
        <v>9.5761585452531772</v>
      </c>
      <c r="BN143" s="2">
        <f t="shared" si="225"/>
        <v>1.6639267693355895</v>
      </c>
      <c r="BO143" s="2">
        <f t="shared" si="237"/>
        <v>60.93278990475045</v>
      </c>
      <c r="BP143" s="2">
        <f t="shared" si="238"/>
        <v>13.441745955297279</v>
      </c>
      <c r="BQ143" s="2">
        <f t="shared" si="239"/>
        <v>3.588081099968436</v>
      </c>
      <c r="BR143" s="11">
        <f t="shared" si="240"/>
        <v>4.0386076400808796E-2</v>
      </c>
      <c r="BS143" s="17">
        <f t="shared" si="216"/>
        <v>2.2797628335875696E-2</v>
      </c>
      <c r="BT143" s="17">
        <f t="shared" si="217"/>
        <v>8.8582426831196923E-2</v>
      </c>
      <c r="BU143" s="12">
        <f>(BU$3*temperature!$I253+BU$4*temperature!$I253^2+BU$5*temperature!$I253^6)*(K143/K$56)^$BW$1</f>
        <v>-0.9063641769973958</v>
      </c>
      <c r="BV143" s="12">
        <f>(BV$3*temperature!$I253+BV$4*temperature!$I253^2+BV$5*temperature!$I253^6)*(L143/L$56)^$BW$1</f>
        <v>-1.9280346195236546</v>
      </c>
      <c r="BW143" s="12">
        <f>(BW$3*temperature!$I253+BW$4*temperature!$I253^2+BW$5*temperature!$I253^6)*(M143/M$56)^$BW$1</f>
        <v>-2.7122553074437241</v>
      </c>
      <c r="BX143" s="12">
        <f>(BX$3*temperature!$M253+BX$4*temperature!$M253^2+BX$5*temperature!$M253^6)*(K143/K$56)^$BW$1</f>
        <v>-0.90637000944432633</v>
      </c>
      <c r="BY143" s="12">
        <f>(BY$3*temperature!$M253+BY$4*temperature!$M253^2+BY$5*temperature!$M253^6)*(L143/L$56)^$BW$1</f>
        <v>-1.9280391339139511</v>
      </c>
      <c r="BZ143" s="12">
        <f>(BZ$3*temperature!$M253+BZ$4*temperature!$M253^2+BZ$5*temperature!$M253^6)*(M143/M$56)^$BW$1</f>
        <v>-2.7122593443029346</v>
      </c>
      <c r="CA143" s="19">
        <f t="shared" si="226"/>
        <v>-5.8324469305315318E-6</v>
      </c>
      <c r="CB143" s="19">
        <f t="shared" si="227"/>
        <v>-4.5143902964728255E-6</v>
      </c>
      <c r="CC143" s="19">
        <f t="shared" si="228"/>
        <v>-4.0368592104655932E-6</v>
      </c>
      <c r="CD143" s="19">
        <f t="shared" si="229"/>
        <v>-1.4028304622608239E-2</v>
      </c>
      <c r="CE143" s="19">
        <f t="shared" si="230"/>
        <v>-3.1981207496866961E-4</v>
      </c>
      <c r="CF143" s="19"/>
      <c r="CG143" s="19"/>
      <c r="CH143" s="19"/>
    </row>
    <row r="144" spans="1:86" x14ac:dyDescent="0.25">
      <c r="A144" s="2">
        <f t="shared" si="173"/>
        <v>2098</v>
      </c>
      <c r="B144" s="5">
        <f t="shared" si="174"/>
        <v>1164.4096024259986</v>
      </c>
      <c r="C144" s="5">
        <f t="shared" si="175"/>
        <v>2959.1809108500406</v>
      </c>
      <c r="D144" s="5">
        <f t="shared" si="176"/>
        <v>4354.9547116208032</v>
      </c>
      <c r="E144" s="15">
        <f t="shared" si="177"/>
        <v>4.5009608717139881E-5</v>
      </c>
      <c r="F144" s="15">
        <f t="shared" si="178"/>
        <v>8.8671947313712221E-5</v>
      </c>
      <c r="G144" s="15">
        <f t="shared" si="179"/>
        <v>1.8102062619016873E-4</v>
      </c>
      <c r="H144" s="5">
        <f t="shared" si="180"/>
        <v>178126.03220111917</v>
      </c>
      <c r="I144" s="5">
        <f t="shared" si="181"/>
        <v>62799.875668470057</v>
      </c>
      <c r="J144" s="5">
        <f t="shared" si="182"/>
        <v>23469.423863417531</v>
      </c>
      <c r="K144" s="5">
        <f t="shared" si="183"/>
        <v>152975.40644632358</v>
      </c>
      <c r="L144" s="5">
        <f t="shared" si="184"/>
        <v>21222.046762403064</v>
      </c>
      <c r="M144" s="5">
        <f t="shared" si="185"/>
        <v>5389.1315564755459</v>
      </c>
      <c r="N144" s="15">
        <f t="shared" si="186"/>
        <v>9.3648297794024504E-3</v>
      </c>
      <c r="O144" s="15">
        <f t="shared" si="187"/>
        <v>1.2586682562305551E-2</v>
      </c>
      <c r="P144" s="15">
        <f t="shared" si="188"/>
        <v>1.1476866812419662E-2</v>
      </c>
      <c r="Q144" s="5">
        <f t="shared" si="189"/>
        <v>9692.7702517897087</v>
      </c>
      <c r="R144" s="5">
        <f t="shared" si="190"/>
        <v>12801.906124241517</v>
      </c>
      <c r="S144" s="5">
        <f t="shared" si="191"/>
        <v>6516.5994621486889</v>
      </c>
      <c r="T144" s="5">
        <f t="shared" si="192"/>
        <v>54.41523696461033</v>
      </c>
      <c r="U144" s="5">
        <f t="shared" si="193"/>
        <v>203.85241193509199</v>
      </c>
      <c r="V144" s="5">
        <f t="shared" si="194"/>
        <v>277.66337597687266</v>
      </c>
      <c r="W144" s="15">
        <f t="shared" si="195"/>
        <v>-1.0734613539272964E-2</v>
      </c>
      <c r="X144" s="15">
        <f t="shared" si="196"/>
        <v>-1.217998157191269E-2</v>
      </c>
      <c r="Y144" s="15">
        <f t="shared" si="197"/>
        <v>-9.7425357312937999E-3</v>
      </c>
      <c r="Z144" s="5">
        <f t="shared" si="212"/>
        <v>15303.342397860133</v>
      </c>
      <c r="AA144" s="5">
        <f t="shared" si="213"/>
        <v>36287.675327834753</v>
      </c>
      <c r="AB144" s="5">
        <f t="shared" si="214"/>
        <v>35038.673170758208</v>
      </c>
      <c r="AC144" s="16">
        <f t="shared" si="198"/>
        <v>1.6196116368564346</v>
      </c>
      <c r="AD144" s="16">
        <f t="shared" si="199"/>
        <v>2.9515054316427465</v>
      </c>
      <c r="AE144" s="16">
        <f t="shared" si="200"/>
        <v>5.5347614698812793</v>
      </c>
      <c r="AF144" s="15">
        <f t="shared" si="201"/>
        <v>-4.0504037456468023E-3</v>
      </c>
      <c r="AG144" s="15">
        <f t="shared" si="202"/>
        <v>2.9673830763510267E-4</v>
      </c>
      <c r="AH144" s="15">
        <f t="shared" si="203"/>
        <v>9.7937136394747881E-3</v>
      </c>
      <c r="AI144" s="1">
        <f t="shared" si="167"/>
        <v>322066.76533453417</v>
      </c>
      <c r="AJ144" s="1">
        <f t="shared" si="168"/>
        <v>110140.29922915086</v>
      </c>
      <c r="AK144" s="1">
        <f t="shared" si="169"/>
        <v>41548.06339805523</v>
      </c>
      <c r="AL144" s="14">
        <f t="shared" si="204"/>
        <v>50.146283294742908</v>
      </c>
      <c r="AM144" s="14">
        <f t="shared" si="205"/>
        <v>10.499190818074046</v>
      </c>
      <c r="AN144" s="14">
        <f t="shared" si="206"/>
        <v>3.5284115922659987</v>
      </c>
      <c r="AO144" s="11">
        <f t="shared" si="207"/>
        <v>8.5154851164821119E-3</v>
      </c>
      <c r="AP144" s="11">
        <f t="shared" si="208"/>
        <v>1.0727265317089663E-2</v>
      </c>
      <c r="AQ144" s="11">
        <f t="shared" si="209"/>
        <v>9.7309831476420517E-3</v>
      </c>
      <c r="AR144" s="1">
        <f t="shared" si="215"/>
        <v>178126.03220111917</v>
      </c>
      <c r="AS144" s="1">
        <f t="shared" si="210"/>
        <v>62799.875668470057</v>
      </c>
      <c r="AT144" s="1">
        <f t="shared" si="211"/>
        <v>23469.423863417531</v>
      </c>
      <c r="AU144" s="1">
        <f t="shared" si="170"/>
        <v>35625.206440223839</v>
      </c>
      <c r="AV144" s="1">
        <f t="shared" si="171"/>
        <v>12559.975133694012</v>
      </c>
      <c r="AW144" s="1">
        <f t="shared" si="172"/>
        <v>4693.8847726835065</v>
      </c>
      <c r="AX144" s="1">
        <f t="shared" si="231"/>
        <v>122380.32515705885</v>
      </c>
      <c r="AY144" s="1">
        <f t="shared" si="218"/>
        <v>16977.637409922452</v>
      </c>
      <c r="AZ144" s="1">
        <f t="shared" si="219"/>
        <v>4311.3052451804369</v>
      </c>
      <c r="BA144" s="1">
        <f t="shared" si="232"/>
        <v>13640.929119479617</v>
      </c>
      <c r="BB144" s="1">
        <f t="shared" si="233"/>
        <v>28821.393195855817</v>
      </c>
      <c r="BC144" s="1">
        <f t="shared" si="234"/>
        <v>36446.598467493699</v>
      </c>
      <c r="BD144" s="1">
        <f t="shared" si="235"/>
        <v>6786.3531083239568</v>
      </c>
      <c r="BE144" s="2">
        <f t="shared" si="241"/>
        <v>2.6562624979233451E-2</v>
      </c>
      <c r="BF144" s="2">
        <f t="shared" si="242"/>
        <v>3.9296297366806017E-2</v>
      </c>
      <c r="BG144" s="2">
        <f t="shared" si="243"/>
        <v>2.6781393583393952E-2</v>
      </c>
      <c r="BH144" s="2">
        <f t="shared" si="220"/>
        <v>3.1985023767587932E-2</v>
      </c>
      <c r="BI144" s="2">
        <f t="shared" si="236"/>
        <v>7.0557304578739693E-5</v>
      </c>
      <c r="BJ144" s="2">
        <f t="shared" si="221"/>
        <v>1.5441989867404456E-4</v>
      </c>
      <c r="BK144" s="2">
        <f t="shared" si="222"/>
        <v>7.1724304226865481E-5</v>
      </c>
      <c r="BL144" s="2">
        <f t="shared" si="223"/>
        <v>12.56809270741676</v>
      </c>
      <c r="BM144" s="2">
        <f t="shared" si="224"/>
        <v>9.6975504374677435</v>
      </c>
      <c r="BN144" s="2">
        <f t="shared" si="225"/>
        <v>1.6833280972090157</v>
      </c>
      <c r="BO144" s="2">
        <f t="shared" si="237"/>
        <v>61.836099191752979</v>
      </c>
      <c r="BP144" s="2">
        <f t="shared" si="238"/>
        <v>13.601326436988359</v>
      </c>
      <c r="BQ144" s="2">
        <f t="shared" si="239"/>
        <v>3.5877150632874955</v>
      </c>
      <c r="BR144" s="11">
        <f t="shared" si="240"/>
        <v>4.0252308571515377E-2</v>
      </c>
      <c r="BS144" s="17">
        <f t="shared" si="216"/>
        <v>2.1912661898305631E-2</v>
      </c>
      <c r="BT144" s="17">
        <f t="shared" si="217"/>
        <v>8.6002356146793121E-2</v>
      </c>
      <c r="BU144" s="12">
        <f>(BU$3*temperature!$I254+BU$4*temperature!$I254^2+BU$5*temperature!$I254^6)*(K144/K$56)^$BW$1</f>
        <v>-1.0359381538072969</v>
      </c>
      <c r="BV144" s="12">
        <f>(BV$3*temperature!$I254+BV$4*temperature!$I254^2+BV$5*temperature!$I254^6)*(L144/L$56)^$BW$1</f>
        <v>-2.0237334167754453</v>
      </c>
      <c r="BW144" s="12">
        <f>(BW$3*temperature!$I254+BW$4*temperature!$I254^2+BW$5*temperature!$I254^6)*(M144/M$56)^$BW$1</f>
        <v>-2.7954112446848711</v>
      </c>
      <c r="BX144" s="12">
        <f>(BX$3*temperature!$M254+BX$4*temperature!$M254^2+BX$5*temperature!$M254^6)*(K144/K$56)^$BW$1</f>
        <v>-1.0359440329202849</v>
      </c>
      <c r="BY144" s="12">
        <f>(BY$3*temperature!$M254+BY$4*temperature!$M254^2+BY$5*temperature!$M254^6)*(L144/L$56)^$BW$1</f>
        <v>-2.0237379525788075</v>
      </c>
      <c r="BZ144" s="12">
        <f>(BZ$3*temperature!$M254+BZ$4*temperature!$M254^2+BZ$5*temperature!$M254^6)*(M144/M$56)^$BW$1</f>
        <v>-2.7954152928723426</v>
      </c>
      <c r="CA144" s="19">
        <f t="shared" si="226"/>
        <v>-5.8791129879942616E-6</v>
      </c>
      <c r="CB144" s="19">
        <f t="shared" si="227"/>
        <v>-4.5358033622378002E-6</v>
      </c>
      <c r="CC144" s="19">
        <f t="shared" si="228"/>
        <v>-4.0481874714615174E-6</v>
      </c>
      <c r="CD144" s="19">
        <f t="shared" si="229"/>
        <v>-1.4270795842649531E-2</v>
      </c>
      <c r="CE144" s="19">
        <f t="shared" si="230"/>
        <v>-3.1271112431972478E-4</v>
      </c>
      <c r="CF144" s="19"/>
      <c r="CG144" s="19"/>
      <c r="CH144" s="19"/>
    </row>
    <row r="145" spans="1:86" x14ac:dyDescent="0.25">
      <c r="A145" s="2">
        <f t="shared" si="173"/>
        <v>2099</v>
      </c>
      <c r="B145" s="5">
        <f t="shared" si="174"/>
        <v>1164.4593915655607</v>
      </c>
      <c r="C145" s="5">
        <f t="shared" si="175"/>
        <v>2959.4301873671679</v>
      </c>
      <c r="D145" s="5">
        <f t="shared" si="176"/>
        <v>4355.7036314182842</v>
      </c>
      <c r="E145" s="15">
        <f t="shared" si="177"/>
        <v>4.2759128281282883E-5</v>
      </c>
      <c r="F145" s="15">
        <f t="shared" si="178"/>
        <v>8.42383499480266E-5</v>
      </c>
      <c r="G145" s="15">
        <f t="shared" si="179"/>
        <v>1.7196959488066028E-4</v>
      </c>
      <c r="H145" s="5">
        <f t="shared" si="180"/>
        <v>179778.16760822528</v>
      </c>
      <c r="I145" s="5">
        <f t="shared" si="181"/>
        <v>63586.154891510138</v>
      </c>
      <c r="J145" s="5">
        <f t="shared" si="182"/>
        <v>23739.651112289623</v>
      </c>
      <c r="K145" s="5">
        <f t="shared" si="183"/>
        <v>154387.66599367798</v>
      </c>
      <c r="L145" s="5">
        <f t="shared" si="184"/>
        <v>21485.945221123467</v>
      </c>
      <c r="M145" s="5">
        <f t="shared" si="185"/>
        <v>5450.2448102878907</v>
      </c>
      <c r="N145" s="15">
        <f t="shared" si="186"/>
        <v>9.2319385198034176E-3</v>
      </c>
      <c r="O145" s="15">
        <f t="shared" si="187"/>
        <v>1.2435108718539034E-2</v>
      </c>
      <c r="P145" s="15">
        <f t="shared" si="188"/>
        <v>1.1340093143376917E-2</v>
      </c>
      <c r="Q145" s="5">
        <f t="shared" si="189"/>
        <v>9677.6583925490122</v>
      </c>
      <c r="R145" s="5">
        <f t="shared" si="190"/>
        <v>12804.311792310071</v>
      </c>
      <c r="S145" s="5">
        <f t="shared" si="191"/>
        <v>6527.4124652560449</v>
      </c>
      <c r="T145" s="5">
        <f t="shared" si="192"/>
        <v>53.83111042514728</v>
      </c>
      <c r="U145" s="5">
        <f t="shared" si="193"/>
        <v>201.36949331433263</v>
      </c>
      <c r="V145" s="5">
        <f t="shared" si="194"/>
        <v>274.95823061514631</v>
      </c>
      <c r="W145" s="15">
        <f t="shared" si="195"/>
        <v>-1.0734613539272964E-2</v>
      </c>
      <c r="X145" s="15">
        <f t="shared" si="196"/>
        <v>-1.217998157191269E-2</v>
      </c>
      <c r="Y145" s="15">
        <f t="shared" si="197"/>
        <v>-9.7425357312937999E-3</v>
      </c>
      <c r="Z145" s="5">
        <f t="shared" si="212"/>
        <v>15219.633136567958</v>
      </c>
      <c r="AA145" s="5">
        <f t="shared" si="213"/>
        <v>36310.860600035987</v>
      </c>
      <c r="AB145" s="5">
        <f t="shared" si="214"/>
        <v>35445.654769661989</v>
      </c>
      <c r="AC145" s="16">
        <f t="shared" si="198"/>
        <v>1.6130515558160181</v>
      </c>
      <c r="AD145" s="16">
        <f t="shared" si="199"/>
        <v>2.9523812563695078</v>
      </c>
      <c r="AE145" s="16">
        <f t="shared" si="200"/>
        <v>5.5889673387800949</v>
      </c>
      <c r="AF145" s="15">
        <f t="shared" si="201"/>
        <v>-4.0504037456468023E-3</v>
      </c>
      <c r="AG145" s="15">
        <f t="shared" si="202"/>
        <v>2.9673830763510267E-4</v>
      </c>
      <c r="AH145" s="15">
        <f t="shared" si="203"/>
        <v>9.7937136394747881E-3</v>
      </c>
      <c r="AI145" s="1">
        <f t="shared" si="167"/>
        <v>325485.29524130462</v>
      </c>
      <c r="AJ145" s="1">
        <f t="shared" si="168"/>
        <v>111686.24443992978</v>
      </c>
      <c r="AK145" s="1">
        <f t="shared" si="169"/>
        <v>42087.141830933215</v>
      </c>
      <c r="AL145" s="14">
        <f t="shared" si="204"/>
        <v>50.569033024495752</v>
      </c>
      <c r="AM145" s="14">
        <f t="shared" si="205"/>
        <v>10.610692147539076</v>
      </c>
      <c r="AN145" s="14">
        <f t="shared" si="206"/>
        <v>3.5624031568708614</v>
      </c>
      <c r="AO145" s="11">
        <f t="shared" si="207"/>
        <v>8.4303302653172905E-3</v>
      </c>
      <c r="AP145" s="11">
        <f t="shared" si="208"/>
        <v>1.0619992663918767E-2</v>
      </c>
      <c r="AQ145" s="11">
        <f t="shared" si="209"/>
        <v>9.6336733161656307E-3</v>
      </c>
      <c r="AR145" s="1">
        <f t="shared" si="215"/>
        <v>179778.16760822528</v>
      </c>
      <c r="AS145" s="1">
        <f t="shared" si="210"/>
        <v>63586.154891510138</v>
      </c>
      <c r="AT145" s="1">
        <f t="shared" si="211"/>
        <v>23739.651112289623</v>
      </c>
      <c r="AU145" s="1">
        <f t="shared" si="170"/>
        <v>35955.633521645061</v>
      </c>
      <c r="AV145" s="1">
        <f t="shared" si="171"/>
        <v>12717.230978302028</v>
      </c>
      <c r="AW145" s="1">
        <f t="shared" si="172"/>
        <v>4747.9302224579251</v>
      </c>
      <c r="AX145" s="1">
        <f t="shared" si="231"/>
        <v>123510.13279494237</v>
      </c>
      <c r="AY145" s="1">
        <f t="shared" si="218"/>
        <v>17188.75617689878</v>
      </c>
      <c r="AZ145" s="1">
        <f t="shared" si="219"/>
        <v>4360.1958482303116</v>
      </c>
      <c r="BA145" s="1">
        <f t="shared" si="232"/>
        <v>13652.213291865726</v>
      </c>
      <c r="BB145" s="1">
        <f t="shared" si="233"/>
        <v>28860.394966732452</v>
      </c>
      <c r="BC145" s="1">
        <f t="shared" si="234"/>
        <v>36501.982291866472</v>
      </c>
      <c r="BD145" s="1">
        <f t="shared" si="235"/>
        <v>6597.5154925379557</v>
      </c>
      <c r="BE145" s="2">
        <f t="shared" si="241"/>
        <v>2.6562624979233451E-2</v>
      </c>
      <c r="BF145" s="2">
        <f t="shared" si="242"/>
        <v>3.9296297366806017E-2</v>
      </c>
      <c r="BG145" s="2">
        <f t="shared" si="243"/>
        <v>2.6781393583393952E-2</v>
      </c>
      <c r="BH145" s="2">
        <f t="shared" si="220"/>
        <v>3.1967842472570951E-2</v>
      </c>
      <c r="BI145" s="2">
        <f t="shared" si="236"/>
        <v>7.0557304578739693E-5</v>
      </c>
      <c r="BJ145" s="2">
        <f t="shared" si="221"/>
        <v>1.5441989867404456E-4</v>
      </c>
      <c r="BK145" s="2">
        <f t="shared" si="222"/>
        <v>7.1724304226865481E-5</v>
      </c>
      <c r="BL145" s="2">
        <f t="shared" si="223"/>
        <v>12.684662928541266</v>
      </c>
      <c r="BM145" s="2">
        <f t="shared" si="224"/>
        <v>9.8189675954190978</v>
      </c>
      <c r="BN145" s="2">
        <f t="shared" si="225"/>
        <v>1.7027099586175063</v>
      </c>
      <c r="BO145" s="2">
        <f t="shared" si="237"/>
        <v>62.752892961096904</v>
      </c>
      <c r="BP145" s="2">
        <f t="shared" si="238"/>
        <v>13.762826932425241</v>
      </c>
      <c r="BQ145" s="2">
        <f t="shared" si="239"/>
        <v>3.5873561603091089</v>
      </c>
      <c r="BR145" s="11">
        <f t="shared" si="240"/>
        <v>4.011981080265678E-2</v>
      </c>
      <c r="BS145" s="17">
        <f t="shared" si="216"/>
        <v>2.1064756807313709E-2</v>
      </c>
      <c r="BT145" s="17">
        <f t="shared" si="217"/>
        <v>8.3497433152226325E-2</v>
      </c>
      <c r="BU145" s="12">
        <f>(BU$3*temperature!$I255+BU$4*temperature!$I255^2+BU$5*temperature!$I255^6)*(K145/K$56)^$BW$1</f>
        <v>-1.1671336249156075</v>
      </c>
      <c r="BV145" s="12">
        <f>(BV$3*temperature!$I255+BV$4*temperature!$I255^2+BV$5*temperature!$I255^6)*(L145/L$56)^$BW$1</f>
        <v>-2.1203396830091474</v>
      </c>
      <c r="BW145" s="12">
        <f>(BW$3*temperature!$I255+BW$4*temperature!$I255^2+BW$5*temperature!$I255^6)*(M145/M$56)^$BW$1</f>
        <v>-2.8792605323041887</v>
      </c>
      <c r="BX145" s="12">
        <f>(BX$3*temperature!$M255+BX$4*temperature!$M255^2+BX$5*temperature!$M255^6)*(K145/K$56)^$BW$1</f>
        <v>-1.167139548857808</v>
      </c>
      <c r="BY145" s="12">
        <f>(BY$3*temperature!$M255+BY$4*temperature!$M255^2+BY$5*temperature!$M255^6)*(L145/L$56)^$BW$1</f>
        <v>-2.1203442390458909</v>
      </c>
      <c r="BZ145" s="12">
        <f>(BZ$3*temperature!$M255+BZ$4*temperature!$M255^2+BZ$5*temperature!$M255^6)*(M145/M$56)^$BW$1</f>
        <v>-2.8792645909763706</v>
      </c>
      <c r="CA145" s="19">
        <f t="shared" si="226"/>
        <v>-5.9239422005585851E-6</v>
      </c>
      <c r="CB145" s="19">
        <f t="shared" si="227"/>
        <v>-4.5560367434305249E-6</v>
      </c>
      <c r="CC145" s="19">
        <f t="shared" si="228"/>
        <v>-4.0586721818947069E-6</v>
      </c>
      <c r="CD145" s="19">
        <f t="shared" si="229"/>
        <v>-1.4510477934699806E-2</v>
      </c>
      <c r="CE145" s="19">
        <f t="shared" si="230"/>
        <v>-3.0565968885234312E-4</v>
      </c>
      <c r="CF145" s="19"/>
      <c r="CG145" s="19"/>
      <c r="CH145" s="19"/>
    </row>
    <row r="146" spans="1:86" x14ac:dyDescent="0.25">
      <c r="A146" s="2">
        <f t="shared" si="173"/>
        <v>2100</v>
      </c>
      <c r="B146" s="5">
        <f t="shared" si="174"/>
        <v>1164.5066932706379</v>
      </c>
      <c r="C146" s="5">
        <f t="shared" si="175"/>
        <v>2959.6670200071494</v>
      </c>
      <c r="D146" s="5">
        <f t="shared" si="176"/>
        <v>4356.4152275777533</v>
      </c>
      <c r="E146" s="15">
        <f t="shared" si="177"/>
        <v>4.0621171867218736E-5</v>
      </c>
      <c r="F146" s="15">
        <f t="shared" si="178"/>
        <v>8.0026432450625273E-5</v>
      </c>
      <c r="G146" s="15">
        <f t="shared" si="179"/>
        <v>1.6337111513662725E-4</v>
      </c>
      <c r="H146" s="5">
        <f t="shared" si="180"/>
        <v>181421.59664372102</v>
      </c>
      <c r="I146" s="5">
        <f t="shared" si="181"/>
        <v>64372.473435392982</v>
      </c>
      <c r="J146" s="5">
        <f t="shared" si="182"/>
        <v>24009.571985317452</v>
      </c>
      <c r="K146" s="5">
        <f t="shared" si="183"/>
        <v>155792.66112604269</v>
      </c>
      <c r="L146" s="5">
        <f t="shared" si="184"/>
        <v>21749.903958870847</v>
      </c>
      <c r="M146" s="5">
        <f t="shared" si="185"/>
        <v>5511.31394301622</v>
      </c>
      <c r="N146" s="15">
        <f t="shared" si="186"/>
        <v>9.1004363808586675E-3</v>
      </c>
      <c r="O146" s="15">
        <f t="shared" si="187"/>
        <v>1.2285181546859425E-2</v>
      </c>
      <c r="P146" s="15">
        <f t="shared" si="188"/>
        <v>1.1204842140862148E-2</v>
      </c>
      <c r="Q146" s="5">
        <f t="shared" si="189"/>
        <v>9661.2904140226929</v>
      </c>
      <c r="R146" s="5">
        <f t="shared" si="190"/>
        <v>12804.767492218774</v>
      </c>
      <c r="S146" s="5">
        <f t="shared" si="191"/>
        <v>6537.3128202944727</v>
      </c>
      <c r="T146" s="5">
        <f t="shared" si="192"/>
        <v>53.253254258343397</v>
      </c>
      <c r="U146" s="5">
        <f t="shared" si="193"/>
        <v>198.91681659661867</v>
      </c>
      <c r="V146" s="5">
        <f t="shared" si="194"/>
        <v>272.27944022876494</v>
      </c>
      <c r="W146" s="15">
        <f t="shared" si="195"/>
        <v>-1.0734613539272964E-2</v>
      </c>
      <c r="X146" s="15">
        <f t="shared" si="196"/>
        <v>-1.217998157191269E-2</v>
      </c>
      <c r="Y146" s="15">
        <f t="shared" si="197"/>
        <v>-9.7425357312937999E-3</v>
      </c>
      <c r="Z146" s="5">
        <f t="shared" si="212"/>
        <v>15134.354876381763</v>
      </c>
      <c r="AA146" s="5">
        <f t="shared" si="213"/>
        <v>36328.460797462707</v>
      </c>
      <c r="AB146" s="5">
        <f t="shared" si="214"/>
        <v>35852.190407058886</v>
      </c>
      <c r="AC146" s="16">
        <f t="shared" si="198"/>
        <v>1.6065180457524195</v>
      </c>
      <c r="AD146" s="16">
        <f t="shared" si="199"/>
        <v>2.9532573409870166</v>
      </c>
      <c r="AE146" s="16">
        <f t="shared" si="200"/>
        <v>5.643704084436485</v>
      </c>
      <c r="AF146" s="15">
        <f t="shared" si="201"/>
        <v>-4.0504037456468023E-3</v>
      </c>
      <c r="AG146" s="15">
        <f t="shared" si="202"/>
        <v>2.9673830763510267E-4</v>
      </c>
      <c r="AH146" s="15">
        <f t="shared" si="203"/>
        <v>9.7937136394747881E-3</v>
      </c>
      <c r="AI146" s="1">
        <f t="shared" si="167"/>
        <v>328892.3992388192</v>
      </c>
      <c r="AJ146" s="1">
        <f t="shared" si="168"/>
        <v>113234.85097423884</v>
      </c>
      <c r="AK146" s="1">
        <f t="shared" si="169"/>
        <v>42626.357870297819</v>
      </c>
      <c r="AL146" s="14">
        <f t="shared" si="204"/>
        <v>50.991083537594044</v>
      </c>
      <c r="AM146" s="14">
        <f t="shared" si="205"/>
        <v>10.722250765577382</v>
      </c>
      <c r="AN146" s="14">
        <f t="shared" si="206"/>
        <v>3.5963789948222948</v>
      </c>
      <c r="AO146" s="11">
        <f t="shared" si="207"/>
        <v>8.346026962664118E-3</v>
      </c>
      <c r="AP146" s="11">
        <f t="shared" si="208"/>
        <v>1.0513792737279579E-2</v>
      </c>
      <c r="AQ146" s="11">
        <f t="shared" si="209"/>
        <v>9.5373365830039736E-3</v>
      </c>
      <c r="AR146" s="1">
        <f t="shared" si="215"/>
        <v>181421.59664372102</v>
      </c>
      <c r="AS146" s="1">
        <f t="shared" si="210"/>
        <v>64372.473435392982</v>
      </c>
      <c r="AT146" s="1">
        <f t="shared" si="211"/>
        <v>24009.571985317452</v>
      </c>
      <c r="AU146" s="1">
        <f t="shared" si="170"/>
        <v>36284.319328744205</v>
      </c>
      <c r="AV146" s="1">
        <f t="shared" si="171"/>
        <v>12874.494687078597</v>
      </c>
      <c r="AW146" s="1">
        <f t="shared" si="172"/>
        <v>4801.9143970634905</v>
      </c>
      <c r="AX146" s="1">
        <f t="shared" si="231"/>
        <v>124634.12890083414</v>
      </c>
      <c r="AY146" s="1">
        <f t="shared" si="218"/>
        <v>17399.923167096676</v>
      </c>
      <c r="AZ146" s="1">
        <f t="shared" si="219"/>
        <v>4409.0511544129768</v>
      </c>
      <c r="BA146" s="1">
        <f t="shared" si="232"/>
        <v>13663.317449393891</v>
      </c>
      <c r="BB146" s="1">
        <f t="shared" si="233"/>
        <v>28898.843075484052</v>
      </c>
      <c r="BC146" s="1">
        <f t="shared" si="234"/>
        <v>36556.487161454766</v>
      </c>
      <c r="BD146" s="1">
        <f t="shared" si="235"/>
        <v>6413.7902876544767</v>
      </c>
      <c r="BE146" s="2">
        <f t="shared" si="241"/>
        <v>2.6562624979233451E-2</v>
      </c>
      <c r="BF146" s="2">
        <f t="shared" si="242"/>
        <v>3.9296297366806017E-2</v>
      </c>
      <c r="BG146" s="2">
        <f t="shared" si="243"/>
        <v>2.6781393583393952E-2</v>
      </c>
      <c r="BH146" s="2">
        <f t="shared" si="220"/>
        <v>3.1950450885758833E-2</v>
      </c>
      <c r="BI146" s="2">
        <f t="shared" si="236"/>
        <v>7.0557304578739693E-5</v>
      </c>
      <c r="BJ146" s="2">
        <f t="shared" si="221"/>
        <v>1.5441989867404456E-4</v>
      </c>
      <c r="BK146" s="2">
        <f t="shared" si="222"/>
        <v>7.1724304226865481E-5</v>
      </c>
      <c r="BL146" s="2">
        <f t="shared" si="223"/>
        <v>12.800618851552283</v>
      </c>
      <c r="BM146" s="2">
        <f t="shared" si="224"/>
        <v>9.9403908252910096</v>
      </c>
      <c r="BN146" s="2">
        <f t="shared" si="225"/>
        <v>1.7220698454317356</v>
      </c>
      <c r="BO146" s="2">
        <f t="shared" si="237"/>
        <v>63.683373016465538</v>
      </c>
      <c r="BP146" s="2">
        <f t="shared" si="238"/>
        <v>13.926270493302587</v>
      </c>
      <c r="BQ146" s="2">
        <f t="shared" si="239"/>
        <v>3.5870042516622069</v>
      </c>
      <c r="BR146" s="11">
        <f t="shared" si="240"/>
        <v>3.9988582309167436E-2</v>
      </c>
      <c r="BS146" s="17">
        <f t="shared" si="216"/>
        <v>2.0252240740475956E-2</v>
      </c>
      <c r="BT146" s="17">
        <f t="shared" si="217"/>
        <v>8.1065469079831379E-2</v>
      </c>
      <c r="BU146" s="12">
        <f>(BU$3*temperature!$I256+BU$4*temperature!$I256^2+BU$5*temperature!$I256^6)*(K146/K$56)^$BW$1</f>
        <v>-1.2999205922608863</v>
      </c>
      <c r="BV146" s="12">
        <f>(BV$3*temperature!$I256+BV$4*temperature!$I256^2+BV$5*temperature!$I256^6)*(L146/L$56)^$BW$1</f>
        <v>-2.2178315912211217</v>
      </c>
      <c r="BW146" s="12">
        <f>(BW$3*temperature!$I256+BW$4*temperature!$I256^2+BW$5*temperature!$I256^6)*(M146/M$56)^$BW$1</f>
        <v>-2.9637856427272684</v>
      </c>
      <c r="BX146" s="12">
        <f>(BX$3*temperature!$M256+BX$4*temperature!$M256^2+BX$5*temperature!$M256^6)*(K146/K$56)^$BW$1</f>
        <v>-1.2999265592373155</v>
      </c>
      <c r="BY146" s="12">
        <f>(BY$3*temperature!$M256+BY$4*temperature!$M256^2+BY$5*temperature!$M256^6)*(L146/L$56)^$BW$1</f>
        <v>-2.2178361663432997</v>
      </c>
      <c r="BZ146" s="12">
        <f>(BZ$3*temperature!$M256+BZ$4*temperature!$M256^2+BZ$5*temperature!$M256^6)*(M146/M$56)^$BW$1</f>
        <v>-2.9637897110649845</v>
      </c>
      <c r="CA146" s="19">
        <f t="shared" si="226"/>
        <v>-5.9669764291836458E-6</v>
      </c>
      <c r="CB146" s="19">
        <f t="shared" si="227"/>
        <v>-4.5751221779966045E-6</v>
      </c>
      <c r="CC146" s="19">
        <f t="shared" si="228"/>
        <v>-4.0683377160455336E-6</v>
      </c>
      <c r="CD146" s="19">
        <f t="shared" si="229"/>
        <v>-1.4747293690386869E-2</v>
      </c>
      <c r="CE146" s="19">
        <f t="shared" si="230"/>
        <v>-2.9866574208821698E-4</v>
      </c>
      <c r="CF146" s="19"/>
      <c r="CG146" s="19"/>
      <c r="CH146" s="19"/>
    </row>
    <row r="147" spans="1:86" x14ac:dyDescent="0.25">
      <c r="A147" s="2">
        <f t="shared" si="173"/>
        <v>2101</v>
      </c>
      <c r="B147" s="5">
        <f t="shared" si="174"/>
        <v>1164.5516317158392</v>
      </c>
      <c r="C147" s="5">
        <f t="shared" si="175"/>
        <v>2959.8920290203596</v>
      </c>
      <c r="D147" s="5">
        <f t="shared" si="176"/>
        <v>4357.0913543707948</v>
      </c>
      <c r="E147" s="15">
        <f t="shared" si="177"/>
        <v>3.8590113273857797E-5</v>
      </c>
      <c r="F147" s="15">
        <f t="shared" si="178"/>
        <v>7.6025110828094008E-5</v>
      </c>
      <c r="G147" s="15">
        <f t="shared" si="179"/>
        <v>1.5520255937979588E-4</v>
      </c>
      <c r="H147" s="5">
        <f t="shared" si="180"/>
        <v>183056.06938258396</v>
      </c>
      <c r="I147" s="5">
        <f t="shared" si="181"/>
        <v>65158.708181624213</v>
      </c>
      <c r="J147" s="5">
        <f t="shared" si="182"/>
        <v>24279.151927343803</v>
      </c>
      <c r="K147" s="5">
        <f t="shared" si="183"/>
        <v>157190.17036013326</v>
      </c>
      <c r="L147" s="5">
        <f t="shared" si="184"/>
        <v>22013.88008169673</v>
      </c>
      <c r="M147" s="5">
        <f t="shared" si="185"/>
        <v>5572.3302434290918</v>
      </c>
      <c r="N147" s="15">
        <f t="shared" si="186"/>
        <v>8.970314930046186E-3</v>
      </c>
      <c r="O147" s="15">
        <f t="shared" si="187"/>
        <v>1.2136886826032089E-2</v>
      </c>
      <c r="P147" s="15">
        <f t="shared" si="188"/>
        <v>1.1071098660636158E-2</v>
      </c>
      <c r="Q147" s="5">
        <f t="shared" si="189"/>
        <v>9643.6868360636217</v>
      </c>
      <c r="R147" s="5">
        <f t="shared" si="190"/>
        <v>12803.296080920833</v>
      </c>
      <c r="S147" s="5">
        <f t="shared" si="191"/>
        <v>6546.3087796651089</v>
      </c>
      <c r="T147" s="5">
        <f t="shared" si="192"/>
        <v>52.681601154171439</v>
      </c>
      <c r="U147" s="5">
        <f t="shared" si="193"/>
        <v>196.49401343612831</v>
      </c>
      <c r="V147" s="5">
        <f t="shared" si="194"/>
        <v>269.62674805343954</v>
      </c>
      <c r="W147" s="15">
        <f t="shared" si="195"/>
        <v>-1.0734613539272964E-2</v>
      </c>
      <c r="X147" s="15">
        <f t="shared" si="196"/>
        <v>-1.217998157191269E-2</v>
      </c>
      <c r="Y147" s="15">
        <f t="shared" si="197"/>
        <v>-9.7425357312937999E-3</v>
      </c>
      <c r="Z147" s="5">
        <f t="shared" si="212"/>
        <v>15047.561330170862</v>
      </c>
      <c r="AA147" s="5">
        <f t="shared" si="213"/>
        <v>36340.534141274904</v>
      </c>
      <c r="AB147" s="5">
        <f t="shared" si="214"/>
        <v>36258.227331010406</v>
      </c>
      <c r="AC147" s="16">
        <f t="shared" si="198"/>
        <v>1.6000109990424547</v>
      </c>
      <c r="AD147" s="16">
        <f t="shared" si="199"/>
        <v>2.9541336855723919</v>
      </c>
      <c r="AE147" s="16">
        <f t="shared" si="200"/>
        <v>5.6989769061053899</v>
      </c>
      <c r="AF147" s="15">
        <f t="shared" si="201"/>
        <v>-4.0504037456468023E-3</v>
      </c>
      <c r="AG147" s="15">
        <f t="shared" si="202"/>
        <v>2.9673830763510267E-4</v>
      </c>
      <c r="AH147" s="15">
        <f t="shared" si="203"/>
        <v>9.7937136394747881E-3</v>
      </c>
      <c r="AI147" s="1">
        <f t="shared" si="167"/>
        <v>332287.4786436815</v>
      </c>
      <c r="AJ147" s="1">
        <f t="shared" si="168"/>
        <v>114785.86056389356</v>
      </c>
      <c r="AK147" s="1">
        <f t="shared" si="169"/>
        <v>43165.63648033153</v>
      </c>
      <c r="AL147" s="14">
        <f t="shared" si="204"/>
        <v>51.412400766073652</v>
      </c>
      <c r="AM147" s="14">
        <f t="shared" si="205"/>
        <v>10.833854972581534</v>
      </c>
      <c r="AN147" s="14">
        <f t="shared" si="206"/>
        <v>3.6303358730064237</v>
      </c>
      <c r="AO147" s="11">
        <f t="shared" si="207"/>
        <v>8.2625666930374771E-3</v>
      </c>
      <c r="AP147" s="11">
        <f t="shared" si="208"/>
        <v>1.0408654809906782E-2</v>
      </c>
      <c r="AQ147" s="11">
        <f t="shared" si="209"/>
        <v>9.4419632171739345E-3</v>
      </c>
      <c r="AR147" s="1">
        <f t="shared" si="215"/>
        <v>183056.06938258396</v>
      </c>
      <c r="AS147" s="1">
        <f t="shared" si="210"/>
        <v>65158.708181624213</v>
      </c>
      <c r="AT147" s="1">
        <f t="shared" si="211"/>
        <v>24279.151927343803</v>
      </c>
      <c r="AU147" s="1">
        <f t="shared" si="170"/>
        <v>36611.213876516791</v>
      </c>
      <c r="AV147" s="1">
        <f t="shared" si="171"/>
        <v>13031.741636324843</v>
      </c>
      <c r="AW147" s="1">
        <f t="shared" si="172"/>
        <v>4855.8303854687611</v>
      </c>
      <c r="AX147" s="1">
        <f t="shared" si="231"/>
        <v>125752.13628810663</v>
      </c>
      <c r="AY147" s="1">
        <f t="shared" si="218"/>
        <v>17611.104065357384</v>
      </c>
      <c r="AZ147" s="1">
        <f t="shared" si="219"/>
        <v>4457.8641947432725</v>
      </c>
      <c r="BA147" s="1">
        <f t="shared" si="232"/>
        <v>13674.244537848195</v>
      </c>
      <c r="BB147" s="1">
        <f t="shared" si="233"/>
        <v>28936.747733813587</v>
      </c>
      <c r="BC147" s="1">
        <f t="shared" si="234"/>
        <v>36610.133542027332</v>
      </c>
      <c r="BD147" s="1">
        <f t="shared" si="235"/>
        <v>6235.0463350670352</v>
      </c>
      <c r="BE147" s="2">
        <f t="shared" si="241"/>
        <v>2.6562624979233451E-2</v>
      </c>
      <c r="BF147" s="2">
        <f t="shared" si="242"/>
        <v>3.9296297366806017E-2</v>
      </c>
      <c r="BG147" s="2">
        <f t="shared" si="243"/>
        <v>2.6781393583393952E-2</v>
      </c>
      <c r="BH147" s="2">
        <f t="shared" si="220"/>
        <v>3.1932851622829037E-2</v>
      </c>
      <c r="BI147" s="2">
        <f t="shared" si="236"/>
        <v>7.0557304578739693E-5</v>
      </c>
      <c r="BJ147" s="2">
        <f t="shared" si="221"/>
        <v>1.5441989867404456E-4</v>
      </c>
      <c r="BK147" s="2">
        <f t="shared" si="222"/>
        <v>7.1724304226865481E-5</v>
      </c>
      <c r="BL147" s="2">
        <f t="shared" si="223"/>
        <v>12.915942842413882</v>
      </c>
      <c r="BM147" s="2">
        <f t="shared" si="224"/>
        <v>10.061801115138049</v>
      </c>
      <c r="BN147" s="2">
        <f t="shared" si="225"/>
        <v>1.7414052792070942</v>
      </c>
      <c r="BO147" s="2">
        <f t="shared" si="237"/>
        <v>64.627744183806627</v>
      </c>
      <c r="BP147" s="2">
        <f t="shared" si="238"/>
        <v>14.091680451300123</v>
      </c>
      <c r="BQ147" s="2">
        <f t="shared" si="239"/>
        <v>3.5866592026196136</v>
      </c>
      <c r="BR147" s="11">
        <f t="shared" si="240"/>
        <v>3.9858621720292947E-2</v>
      </c>
      <c r="BS147" s="17">
        <f t="shared" si="216"/>
        <v>1.9473522195319042E-2</v>
      </c>
      <c r="BT147" s="17">
        <f t="shared" si="217"/>
        <v>7.870433891245765E-2</v>
      </c>
      <c r="BU147" s="12">
        <f>(BU$3*temperature!$I257+BU$4*temperature!$I257^2+BU$5*temperature!$I257^6)*(K147/K$56)^$BW$1</f>
        <v>-1.4342689034909175</v>
      </c>
      <c r="BV147" s="12">
        <f>(BV$3*temperature!$I257+BV$4*temperature!$I257^2+BV$5*temperature!$I257^6)*(L147/L$56)^$BW$1</f>
        <v>-2.3161873153269248</v>
      </c>
      <c r="BW147" s="12">
        <f>(BW$3*temperature!$I257+BW$4*temperature!$I257^2+BW$5*temperature!$I257^6)*(M147/M$56)^$BW$1</f>
        <v>-3.0489690567561945</v>
      </c>
      <c r="BX147" s="12">
        <f>(BX$3*temperature!$M257+BX$4*temperature!$M257^2+BX$5*temperature!$M257^6)*(K147/K$56)^$BW$1</f>
        <v>-1.4342749117484186</v>
      </c>
      <c r="BY147" s="12">
        <f>(BY$3*temperature!$M257+BY$4*temperature!$M257^2+BY$5*temperature!$M257^6)*(L147/L$56)^$BW$1</f>
        <v>-2.3161919084180447</v>
      </c>
      <c r="BZ147" s="12">
        <f>(BZ$3*temperature!$M257+BZ$4*temperature!$M257^2+BZ$5*temperature!$M257^6)*(M147/M$56)^$BW$1</f>
        <v>-3.0489731339643571</v>
      </c>
      <c r="CA147" s="19">
        <f t="shared" si="226"/>
        <v>-6.0082575010778072E-6</v>
      </c>
      <c r="CB147" s="19">
        <f t="shared" si="227"/>
        <v>-4.5930911198865942E-6</v>
      </c>
      <c r="CC147" s="19">
        <f t="shared" si="228"/>
        <v>-4.0772081626450074E-6</v>
      </c>
      <c r="CD147" s="19">
        <f t="shared" si="229"/>
        <v>-1.498119042338294E-2</v>
      </c>
      <c r="CE147" s="19">
        <f t="shared" si="230"/>
        <v>-2.9173654422204879E-4</v>
      </c>
      <c r="CF147" s="19"/>
      <c r="CG147" s="19"/>
      <c r="CH147" s="19"/>
    </row>
    <row r="148" spans="1:86" x14ac:dyDescent="0.25">
      <c r="A148" s="2">
        <f t="shared" si="173"/>
        <v>2102</v>
      </c>
      <c r="B148" s="5">
        <f t="shared" si="174"/>
        <v>1164.5943248862513</v>
      </c>
      <c r="C148" s="5">
        <f t="shared" si="175"/>
        <v>2960.1058038339274</v>
      </c>
      <c r="D148" s="5">
        <f t="shared" si="176"/>
        <v>4357.7337745139621</v>
      </c>
      <c r="E148" s="15">
        <f t="shared" si="177"/>
        <v>3.6660607610164905E-5</v>
      </c>
      <c r="F148" s="15">
        <f t="shared" si="178"/>
        <v>7.2223855286689307E-5</v>
      </c>
      <c r="G148" s="15">
        <f t="shared" si="179"/>
        <v>1.4744243141080607E-4</v>
      </c>
      <c r="H148" s="5">
        <f t="shared" si="180"/>
        <v>184681.3419035564</v>
      </c>
      <c r="I148" s="5">
        <f t="shared" si="181"/>
        <v>65944.737236257395</v>
      </c>
      <c r="J148" s="5">
        <f t="shared" si="182"/>
        <v>24548.356807217366</v>
      </c>
      <c r="K148" s="5">
        <f t="shared" si="183"/>
        <v>158579.97755707309</v>
      </c>
      <c r="L148" s="5">
        <f t="shared" si="184"/>
        <v>22277.831133889136</v>
      </c>
      <c r="M148" s="5">
        <f t="shared" si="185"/>
        <v>5633.2851150264123</v>
      </c>
      <c r="N148" s="15">
        <f t="shared" si="186"/>
        <v>8.8415655619922262E-3</v>
      </c>
      <c r="O148" s="15">
        <f t="shared" si="187"/>
        <v>1.1990210322434969E-2</v>
      </c>
      <c r="P148" s="15">
        <f t="shared" si="188"/>
        <v>1.0938847651608352E-2</v>
      </c>
      <c r="Q148" s="5">
        <f t="shared" si="189"/>
        <v>9624.8684248641111</v>
      </c>
      <c r="R148" s="5">
        <f t="shared" si="190"/>
        <v>12799.920976019852</v>
      </c>
      <c r="S148" s="5">
        <f t="shared" si="191"/>
        <v>6554.4088084301629</v>
      </c>
      <c r="T148" s="5">
        <f t="shared" si="192"/>
        <v>52.116084525151294</v>
      </c>
      <c r="U148" s="5">
        <f t="shared" si="193"/>
        <v>194.1007199734851</v>
      </c>
      <c r="V148" s="5">
        <f t="shared" si="194"/>
        <v>266.99989982641637</v>
      </c>
      <c r="W148" s="15">
        <f t="shared" si="195"/>
        <v>-1.0734613539272964E-2</v>
      </c>
      <c r="X148" s="15">
        <f t="shared" si="196"/>
        <v>-1.217998157191269E-2</v>
      </c>
      <c r="Y148" s="15">
        <f t="shared" si="197"/>
        <v>-9.7425357312937999E-3</v>
      </c>
      <c r="Z148" s="5">
        <f t="shared" si="212"/>
        <v>14959.305926753988</v>
      </c>
      <c r="AA148" s="5">
        <f t="shared" si="213"/>
        <v>36347.140596045014</v>
      </c>
      <c r="AB148" s="5">
        <f t="shared" si="214"/>
        <v>36663.713423902525</v>
      </c>
      <c r="AC148" s="16">
        <f t="shared" si="198"/>
        <v>1.593530308498857</v>
      </c>
      <c r="AD148" s="16">
        <f t="shared" si="199"/>
        <v>2.9550102902027766</v>
      </c>
      <c r="AE148" s="16">
        <f t="shared" si="200"/>
        <v>5.7547910539617657</v>
      </c>
      <c r="AF148" s="15">
        <f t="shared" si="201"/>
        <v>-4.0504037456468023E-3</v>
      </c>
      <c r="AG148" s="15">
        <f t="shared" si="202"/>
        <v>2.9673830763510267E-4</v>
      </c>
      <c r="AH148" s="15">
        <f t="shared" si="203"/>
        <v>9.7937136394747881E-3</v>
      </c>
      <c r="AI148" s="1">
        <f t="shared" si="167"/>
        <v>335669.94465583016</v>
      </c>
      <c r="AJ148" s="1">
        <f t="shared" si="168"/>
        <v>116339.01614382905</v>
      </c>
      <c r="AK148" s="1">
        <f t="shared" si="169"/>
        <v>43704.90321776714</v>
      </c>
      <c r="AL148" s="14">
        <f t="shared" si="204"/>
        <v>51.832951172350725</v>
      </c>
      <c r="AM148" s="14">
        <f t="shared" si="205"/>
        <v>10.945493170685026</v>
      </c>
      <c r="AN148" s="14">
        <f t="shared" si="206"/>
        <v>3.6642705958075479</v>
      </c>
      <c r="AO148" s="11">
        <f t="shared" si="207"/>
        <v>8.1799410261071022E-3</v>
      </c>
      <c r="AP148" s="11">
        <f t="shared" si="208"/>
        <v>1.0304568261807714E-2</v>
      </c>
      <c r="AQ148" s="11">
        <f t="shared" si="209"/>
        <v>9.3475435850021958E-3</v>
      </c>
      <c r="AR148" s="1">
        <f t="shared" si="215"/>
        <v>184681.3419035564</v>
      </c>
      <c r="AS148" s="1">
        <f t="shared" si="210"/>
        <v>65944.737236257395</v>
      </c>
      <c r="AT148" s="1">
        <f t="shared" si="211"/>
        <v>24548.356807217366</v>
      </c>
      <c r="AU148" s="1">
        <f t="shared" si="170"/>
        <v>36936.268380711284</v>
      </c>
      <c r="AV148" s="1">
        <f t="shared" si="171"/>
        <v>13188.947447251479</v>
      </c>
      <c r="AW148" s="1">
        <f t="shared" si="172"/>
        <v>4909.671361443473</v>
      </c>
      <c r="AX148" s="1">
        <f t="shared" si="231"/>
        <v>126863.98204565844</v>
      </c>
      <c r="AY148" s="1">
        <f t="shared" si="218"/>
        <v>17822.264907111308</v>
      </c>
      <c r="AZ148" s="1">
        <f t="shared" si="219"/>
        <v>4506.6280920211293</v>
      </c>
      <c r="BA148" s="1">
        <f t="shared" si="232"/>
        <v>13684.997427503902</v>
      </c>
      <c r="BB148" s="1">
        <f t="shared" si="233"/>
        <v>28974.118854142598</v>
      </c>
      <c r="BC148" s="1">
        <f t="shared" si="234"/>
        <v>36662.941181149443</v>
      </c>
      <c r="BD148" s="1">
        <f t="shared" si="235"/>
        <v>6061.155430859546</v>
      </c>
      <c r="BE148" s="2">
        <f t="shared" si="241"/>
        <v>2.6562624979233451E-2</v>
      </c>
      <c r="BF148" s="2">
        <f t="shared" si="242"/>
        <v>3.9296297366806017E-2</v>
      </c>
      <c r="BG148" s="2">
        <f t="shared" si="243"/>
        <v>2.6781393583393952E-2</v>
      </c>
      <c r="BH148" s="2">
        <f t="shared" si="220"/>
        <v>3.1915047326418457E-2</v>
      </c>
      <c r="BI148" s="2">
        <f t="shared" si="236"/>
        <v>7.0557304578739693E-5</v>
      </c>
      <c r="BJ148" s="2">
        <f t="shared" si="221"/>
        <v>1.5441989867404456E-4</v>
      </c>
      <c r="BK148" s="2">
        <f t="shared" si="222"/>
        <v>7.1724304226865481E-5</v>
      </c>
      <c r="BL148" s="2">
        <f t="shared" si="223"/>
        <v>13.030617690699591</v>
      </c>
      <c r="BM148" s="2">
        <f t="shared" si="224"/>
        <v>10.18317964210936</v>
      </c>
      <c r="BN148" s="2">
        <f t="shared" si="225"/>
        <v>1.7607138119105026</v>
      </c>
      <c r="BO148" s="2">
        <f t="shared" si="237"/>
        <v>65.586214356005598</v>
      </c>
      <c r="BP148" s="2">
        <f t="shared" si="238"/>
        <v>14.259080421274341</v>
      </c>
      <c r="BQ148" s="2">
        <f t="shared" si="239"/>
        <v>3.586320882876342</v>
      </c>
      <c r="BR148" s="11">
        <f t="shared" si="240"/>
        <v>3.9729927107053004E-2</v>
      </c>
      <c r="BS148" s="17">
        <f t="shared" si="216"/>
        <v>1.8727086344779223E-2</v>
      </c>
      <c r="BT148" s="17">
        <f t="shared" si="217"/>
        <v>7.6411979526657917E-2</v>
      </c>
      <c r="BU148" s="12">
        <f>(BU$3*temperature!$I258+BU$4*temperature!$I258^2+BU$5*temperature!$I258^6)*(K148/K$56)^$BW$1</f>
        <v>-1.5701482825747253</v>
      </c>
      <c r="BV148" s="12">
        <f>(BV$3*temperature!$I258+BV$4*temperature!$I258^2+BV$5*temperature!$I258^6)*(L148/L$56)^$BW$1</f>
        <v>-2.4153850490651023</v>
      </c>
      <c r="BW148" s="12">
        <f>(BW$3*temperature!$I258+BW$4*temperature!$I258^2+BW$5*temperature!$I258^6)*(M148/M$56)^$BW$1</f>
        <v>-3.1347932782009393</v>
      </c>
      <c r="BX148" s="12">
        <f>(BX$3*temperature!$M258+BX$4*temperature!$M258^2+BX$5*temperature!$M258^6)*(K148/K$56)^$BW$1</f>
        <v>-1.5701543304018837</v>
      </c>
      <c r="BY148" s="12">
        <f>(BY$3*temperature!$M258+BY$4*temperature!$M258^2+BY$5*temperature!$M258^6)*(L148/L$56)^$BW$1</f>
        <v>-2.4153896590398394</v>
      </c>
      <c r="BZ148" s="12">
        <f>(BZ$3*temperature!$M258+BZ$4*temperature!$M258^2+BZ$5*temperature!$M258^6)*(M148/M$56)^$BW$1</f>
        <v>-3.1347973635082567</v>
      </c>
      <c r="CA148" s="19">
        <f t="shared" si="226"/>
        <v>-6.0478271584063492E-6</v>
      </c>
      <c r="CB148" s="19">
        <f t="shared" si="227"/>
        <v>-4.6099747370575983E-6</v>
      </c>
      <c r="CC148" s="19">
        <f t="shared" si="228"/>
        <v>-4.0853073173252596E-6</v>
      </c>
      <c r="CD148" s="19">
        <f t="shared" si="229"/>
        <v>-1.5212119896091414E-2</v>
      </c>
      <c r="CE148" s="19">
        <f t="shared" si="230"/>
        <v>-2.8487868278123787E-4</v>
      </c>
      <c r="CF148" s="19"/>
      <c r="CG148" s="19"/>
      <c r="CH148" s="19"/>
    </row>
    <row r="149" spans="1:86" x14ac:dyDescent="0.25">
      <c r="A149" s="2">
        <f t="shared" si="173"/>
        <v>2103</v>
      </c>
      <c r="B149" s="5">
        <f t="shared" si="174"/>
        <v>1164.6348848850425</v>
      </c>
      <c r="C149" s="5">
        <f t="shared" si="175"/>
        <v>2960.3089045744769</v>
      </c>
      <c r="D149" s="5">
        <f t="shared" si="176"/>
        <v>4358.3441636339594</v>
      </c>
      <c r="E149" s="15">
        <f t="shared" si="177"/>
        <v>3.4827577229656655E-5</v>
      </c>
      <c r="F149" s="15">
        <f t="shared" si="178"/>
        <v>6.8612662522354835E-5</v>
      </c>
      <c r="G149" s="15">
        <f t="shared" si="179"/>
        <v>1.4007030984026575E-4</v>
      </c>
      <c r="H149" s="5">
        <f t="shared" si="180"/>
        <v>186297.17632123717</v>
      </c>
      <c r="I149" s="5">
        <f t="shared" si="181"/>
        <v>66730.439974550813</v>
      </c>
      <c r="J149" s="5">
        <f t="shared" si="182"/>
        <v>24817.152927427021</v>
      </c>
      <c r="K149" s="5">
        <f t="shared" si="183"/>
        <v>159961.87194721203</v>
      </c>
      <c r="L149" s="5">
        <f t="shared" si="184"/>
        <v>22541.715113390448</v>
      </c>
      <c r="M149" s="5">
        <f t="shared" si="185"/>
        <v>5694.1700782837306</v>
      </c>
      <c r="N149" s="15">
        <f t="shared" si="186"/>
        <v>8.7141795037875003E-3</v>
      </c>
      <c r="O149" s="15">
        <f t="shared" si="187"/>
        <v>1.1845137792605431E-2</v>
      </c>
      <c r="P149" s="15">
        <f t="shared" si="188"/>
        <v>1.0808074154619263E-2</v>
      </c>
      <c r="Q149" s="5">
        <f t="shared" si="189"/>
        <v>9604.8561729027988</v>
      </c>
      <c r="R149" s="5">
        <f t="shared" si="190"/>
        <v>12794.666127817918</v>
      </c>
      <c r="S149" s="5">
        <f t="shared" si="191"/>
        <v>6561.6215760484738</v>
      </c>
      <c r="T149" s="5">
        <f t="shared" si="192"/>
        <v>51.556638498593713</v>
      </c>
      <c r="U149" s="5">
        <f t="shared" si="193"/>
        <v>191.73657678111306</v>
      </c>
      <c r="V149" s="5">
        <f t="shared" si="194"/>
        <v>264.39864376210562</v>
      </c>
      <c r="W149" s="15">
        <f t="shared" si="195"/>
        <v>-1.0734613539272964E-2</v>
      </c>
      <c r="X149" s="15">
        <f t="shared" si="196"/>
        <v>-1.217998157191269E-2</v>
      </c>
      <c r="Y149" s="15">
        <f t="shared" si="197"/>
        <v>-9.7425357312937999E-3</v>
      </c>
      <c r="Z149" s="5">
        <f t="shared" si="212"/>
        <v>14869.641777618419</v>
      </c>
      <c r="AA149" s="5">
        <f t="shared" si="213"/>
        <v>36348.341792538857</v>
      </c>
      <c r="AB149" s="5">
        <f t="shared" si="214"/>
        <v>37068.59721760812</v>
      </c>
      <c r="AC149" s="16">
        <f t="shared" si="198"/>
        <v>1.5870758673685115</v>
      </c>
      <c r="AD149" s="16">
        <f t="shared" si="199"/>
        <v>2.9558871549553358</v>
      </c>
      <c r="AE149" s="16">
        <f t="shared" si="200"/>
        <v>5.8111518295992788</v>
      </c>
      <c r="AF149" s="15">
        <f t="shared" si="201"/>
        <v>-4.0504037456468023E-3</v>
      </c>
      <c r="AG149" s="15">
        <f t="shared" si="202"/>
        <v>2.9673830763510267E-4</v>
      </c>
      <c r="AH149" s="15">
        <f t="shared" si="203"/>
        <v>9.7937136394747881E-3</v>
      </c>
      <c r="AI149" s="1">
        <f t="shared" si="167"/>
        <v>339039.21857095842</v>
      </c>
      <c r="AJ149" s="1">
        <f t="shared" si="168"/>
        <v>117894.06197669763</v>
      </c>
      <c r="AK149" s="1">
        <f t="shared" si="169"/>
        <v>44244.084257433897</v>
      </c>
      <c r="AL149" s="14">
        <f t="shared" si="204"/>
        <v>52.252701751311655</v>
      </c>
      <c r="AM149" s="14">
        <f t="shared" si="205"/>
        <v>11.057153866406136</v>
      </c>
      <c r="AN149" s="14">
        <f t="shared" si="206"/>
        <v>3.6981800056180854</v>
      </c>
      <c r="AO149" s="11">
        <f t="shared" si="207"/>
        <v>8.0981416158460318E-3</v>
      </c>
      <c r="AP149" s="11">
        <f t="shared" si="208"/>
        <v>1.0201522579189637E-2</v>
      </c>
      <c r="AQ149" s="11">
        <f t="shared" si="209"/>
        <v>9.254068149152174E-3</v>
      </c>
      <c r="AR149" s="1">
        <f t="shared" si="215"/>
        <v>186297.17632123717</v>
      </c>
      <c r="AS149" s="1">
        <f t="shared" si="210"/>
        <v>66730.439974550813</v>
      </c>
      <c r="AT149" s="1">
        <f t="shared" si="211"/>
        <v>24817.152927427021</v>
      </c>
      <c r="AU149" s="1">
        <f t="shared" si="170"/>
        <v>37259.435264247433</v>
      </c>
      <c r="AV149" s="1">
        <f t="shared" si="171"/>
        <v>13346.087994910164</v>
      </c>
      <c r="AW149" s="1">
        <f t="shared" si="172"/>
        <v>4963.4305854854047</v>
      </c>
      <c r="AX149" s="1">
        <f t="shared" si="231"/>
        <v>127969.4975577696</v>
      </c>
      <c r="AY149" s="1">
        <f t="shared" si="218"/>
        <v>18033.372090712357</v>
      </c>
      <c r="AZ149" s="1">
        <f t="shared" si="219"/>
        <v>4555.336062626985</v>
      </c>
      <c r="BA149" s="1">
        <f t="shared" si="232"/>
        <v>13695.578916079519</v>
      </c>
      <c r="BB149" s="1">
        <f t="shared" si="233"/>
        <v>29010.966061544103</v>
      </c>
      <c r="BC149" s="1">
        <f t="shared" si="234"/>
        <v>36714.929138220272</v>
      </c>
      <c r="BD149" s="1">
        <f t="shared" si="235"/>
        <v>5891.9922855503437</v>
      </c>
      <c r="BE149" s="2">
        <f t="shared" si="241"/>
        <v>2.6562624979233451E-2</v>
      </c>
      <c r="BF149" s="2">
        <f t="shared" si="242"/>
        <v>3.9296297366806017E-2</v>
      </c>
      <c r="BG149" s="2">
        <f t="shared" si="243"/>
        <v>2.6781393583393952E-2</v>
      </c>
      <c r="BH149" s="2">
        <f t="shared" si="220"/>
        <v>3.1897040666044721E-2</v>
      </c>
      <c r="BI149" s="2">
        <f t="shared" si="236"/>
        <v>7.0557304578739693E-5</v>
      </c>
      <c r="BJ149" s="2">
        <f t="shared" si="221"/>
        <v>1.5441989867404456E-4</v>
      </c>
      <c r="BK149" s="2">
        <f t="shared" si="222"/>
        <v>7.1724304226865481E-5</v>
      </c>
      <c r="BL149" s="2">
        <f t="shared" si="223"/>
        <v>13.144626611856703</v>
      </c>
      <c r="BM149" s="2">
        <f t="shared" si="224"/>
        <v>10.304507779344549</v>
      </c>
      <c r="BN149" s="2">
        <f t="shared" si="225"/>
        <v>1.779993026611421</v>
      </c>
      <c r="BO149" s="2">
        <f t="shared" si="237"/>
        <v>66.558994538249479</v>
      </c>
      <c r="BP149" s="2">
        <f t="shared" si="238"/>
        <v>14.428494304496791</v>
      </c>
      <c r="BQ149" s="2">
        <f t="shared" si="239"/>
        <v>3.5859891663393615</v>
      </c>
      <c r="BR149" s="11">
        <f t="shared" si="240"/>
        <v>3.9602496008745297E-2</v>
      </c>
      <c r="BS149" s="17">
        <f t="shared" si="216"/>
        <v>1.8011491115664538E-2</v>
      </c>
      <c r="BT149" s="17">
        <f t="shared" si="217"/>
        <v>7.4186387889959141E-2</v>
      </c>
      <c r="BU149" s="12">
        <f>(BU$3*temperature!$I259+BU$4*temperature!$I259^2+BU$5*temperature!$I259^6)*(K149/K$56)^$BW$1</f>
        <v>-1.707528359412942</v>
      </c>
      <c r="BV149" s="12">
        <f>(BV$3*temperature!$I259+BV$4*temperature!$I259^2+BV$5*temperature!$I259^6)*(L149/L$56)^$BW$1</f>
        <v>-2.5154030241673841</v>
      </c>
      <c r="BW149" s="12">
        <f>(BW$3*temperature!$I259+BW$4*temperature!$I259^2+BW$5*temperature!$I259^6)*(M149/M$56)^$BW$1</f>
        <v>-3.2212408479551597</v>
      </c>
      <c r="BX149" s="12">
        <f>(BX$3*temperature!$M259+BX$4*temperature!$M259^2+BX$5*temperature!$M259^6)*(K149/K$56)^$BW$1</f>
        <v>-1.707534445139939</v>
      </c>
      <c r="BY149" s="12">
        <f>(BY$3*temperature!$M259+BY$4*temperature!$M259^2+BY$5*temperature!$M259^6)*(L149/L$56)^$BW$1</f>
        <v>-2.5154076499712397</v>
      </c>
      <c r="BZ149" s="12">
        <f>(BZ$3*temperature!$M259+BZ$4*temperature!$M259^2+BZ$5*temperature!$M259^6)*(M149/M$56)^$BW$1</f>
        <v>-3.2212449406138175</v>
      </c>
      <c r="CA149" s="19">
        <f t="shared" si="226"/>
        <v>-6.085726997007157E-6</v>
      </c>
      <c r="CB149" s="19">
        <f t="shared" si="227"/>
        <v>-4.6258038555180292E-6</v>
      </c>
      <c r="CC149" s="19">
        <f t="shared" si="228"/>
        <v>-4.0926586577505475E-6</v>
      </c>
      <c r="CD149" s="19">
        <f t="shared" si="229"/>
        <v>-1.5440038177082007E-2</v>
      </c>
      <c r="CE149" s="19">
        <f t="shared" si="230"/>
        <v>-2.7809811045203386E-4</v>
      </c>
      <c r="CF149" s="19"/>
      <c r="CG149" s="19"/>
      <c r="CH149" s="19"/>
    </row>
    <row r="150" spans="1:86" x14ac:dyDescent="0.25">
      <c r="A150" s="2">
        <f t="shared" si="173"/>
        <v>2104</v>
      </c>
      <c r="B150" s="5">
        <f t="shared" si="174"/>
        <v>1164.6734182258704</v>
      </c>
      <c r="C150" s="5">
        <f t="shared" si="175"/>
        <v>2960.5018635165166</v>
      </c>
      <c r="D150" s="5">
        <f t="shared" si="176"/>
        <v>4358.9241145204805</v>
      </c>
      <c r="E150" s="15">
        <f t="shared" si="177"/>
        <v>3.3086198368173824E-5</v>
      </c>
      <c r="F150" s="15">
        <f t="shared" si="178"/>
        <v>6.5182029396237086E-5</v>
      </c>
      <c r="G150" s="15">
        <f t="shared" si="179"/>
        <v>1.3306679434825245E-4</v>
      </c>
      <c r="H150" s="5">
        <f t="shared" si="180"/>
        <v>187903.34081155012</v>
      </c>
      <c r="I150" s="5">
        <f t="shared" si="181"/>
        <v>67515.697083507926</v>
      </c>
      <c r="J150" s="5">
        <f t="shared" si="182"/>
        <v>25085.507033235157</v>
      </c>
      <c r="K150" s="5">
        <f t="shared" si="183"/>
        <v>161335.64814914422</v>
      </c>
      <c r="L150" s="5">
        <f t="shared" si="184"/>
        <v>22805.490486438015</v>
      </c>
      <c r="M150" s="5">
        <f t="shared" si="185"/>
        <v>5754.9767727476901</v>
      </c>
      <c r="N150" s="15">
        <f t="shared" si="186"/>
        <v>8.5881478205354078E-3</v>
      </c>
      <c r="O150" s="15">
        <f t="shared" si="187"/>
        <v>1.1701654985909915E-2</v>
      </c>
      <c r="P150" s="15">
        <f t="shared" si="188"/>
        <v>1.0678763301409377E-2</v>
      </c>
      <c r="Q150" s="5">
        <f t="shared" si="189"/>
        <v>9583.6712791601076</v>
      </c>
      <c r="R150" s="5">
        <f t="shared" si="190"/>
        <v>12787.555991530004</v>
      </c>
      <c r="S150" s="5">
        <f t="shared" si="191"/>
        <v>6567.9559481196648</v>
      </c>
      <c r="T150" s="5">
        <f t="shared" si="192"/>
        <v>51.003197908927305</v>
      </c>
      <c r="U150" s="5">
        <f t="shared" si="193"/>
        <v>189.40122880925747</v>
      </c>
      <c r="V150" s="5">
        <f t="shared" si="194"/>
        <v>261.82273052794767</v>
      </c>
      <c r="W150" s="15">
        <f t="shared" si="195"/>
        <v>-1.0734613539272964E-2</v>
      </c>
      <c r="X150" s="15">
        <f t="shared" si="196"/>
        <v>-1.217998157191269E-2</v>
      </c>
      <c r="Y150" s="15">
        <f t="shared" si="197"/>
        <v>-9.7425357312937999E-3</v>
      </c>
      <c r="Z150" s="5">
        <f t="shared" si="212"/>
        <v>14778.621644831284</v>
      </c>
      <c r="AA150" s="5">
        <f t="shared" si="213"/>
        <v>36344.200950733968</v>
      </c>
      <c r="AB150" s="5">
        <f t="shared" si="214"/>
        <v>37472.827907891624</v>
      </c>
      <c r="AC150" s="16">
        <f t="shared" si="198"/>
        <v>1.5806475693306965</v>
      </c>
      <c r="AD150" s="16">
        <f t="shared" si="199"/>
        <v>2.9567642799072575</v>
      </c>
      <c r="AE150" s="16">
        <f t="shared" si="200"/>
        <v>5.8680645865338841</v>
      </c>
      <c r="AF150" s="15">
        <f t="shared" si="201"/>
        <v>-4.0504037456468023E-3</v>
      </c>
      <c r="AG150" s="15">
        <f t="shared" si="202"/>
        <v>2.9673830763510267E-4</v>
      </c>
      <c r="AH150" s="15">
        <f t="shared" si="203"/>
        <v>9.7937136394747881E-3</v>
      </c>
      <c r="AI150" s="1">
        <f t="shared" si="167"/>
        <v>342394.73197810998</v>
      </c>
      <c r="AJ150" s="1">
        <f t="shared" si="168"/>
        <v>119450.74377393804</v>
      </c>
      <c r="AK150" s="1">
        <f t="shared" si="169"/>
        <v>44783.106417175914</v>
      </c>
      <c r="AL150" s="14">
        <f t="shared" si="204"/>
        <v>52.671620032118419</v>
      </c>
      <c r="AM150" s="14">
        <f t="shared" si="205"/>
        <v>11.168825673187555</v>
      </c>
      <c r="AN150" s="14">
        <f t="shared" si="206"/>
        <v>3.7320609833199088</v>
      </c>
      <c r="AO150" s="11">
        <f t="shared" si="207"/>
        <v>8.0171601996875709E-3</v>
      </c>
      <c r="AP150" s="11">
        <f t="shared" si="208"/>
        <v>1.0099507353397741E-2</v>
      </c>
      <c r="AQ150" s="11">
        <f t="shared" si="209"/>
        <v>9.1615274676606524E-3</v>
      </c>
      <c r="AR150" s="1">
        <f t="shared" si="215"/>
        <v>187903.34081155012</v>
      </c>
      <c r="AS150" s="1">
        <f t="shared" si="210"/>
        <v>67515.697083507926</v>
      </c>
      <c r="AT150" s="1">
        <f t="shared" si="211"/>
        <v>25085.507033235157</v>
      </c>
      <c r="AU150" s="1">
        <f t="shared" si="170"/>
        <v>37580.668162310023</v>
      </c>
      <c r="AV150" s="1">
        <f t="shared" si="171"/>
        <v>13503.139416701586</v>
      </c>
      <c r="AW150" s="1">
        <f t="shared" si="172"/>
        <v>5017.1014066470316</v>
      </c>
      <c r="AX150" s="1">
        <f t="shared" si="231"/>
        <v>129068.51851931537</v>
      </c>
      <c r="AY150" s="1">
        <f t="shared" si="218"/>
        <v>18244.392389150413</v>
      </c>
      <c r="AZ150" s="1">
        <f t="shared" si="219"/>
        <v>4603.9814181981519</v>
      </c>
      <c r="BA150" s="1">
        <f t="shared" si="232"/>
        <v>13705.99173154739</v>
      </c>
      <c r="BB150" s="1">
        <f t="shared" si="233"/>
        <v>29047.298705148034</v>
      </c>
      <c r="BC150" s="1">
        <f t="shared" si="234"/>
        <v>36766.115813237477</v>
      </c>
      <c r="BD150" s="1">
        <f t="shared" si="235"/>
        <v>5727.4344823657893</v>
      </c>
      <c r="BE150" s="2">
        <f t="shared" si="241"/>
        <v>2.6562624979233451E-2</v>
      </c>
      <c r="BF150" s="2">
        <f t="shared" si="242"/>
        <v>3.9296297366806017E-2</v>
      </c>
      <c r="BG150" s="2">
        <f t="shared" si="243"/>
        <v>2.6781393583393952E-2</v>
      </c>
      <c r="BH150" s="2">
        <f t="shared" si="220"/>
        <v>3.1878834337973116E-2</v>
      </c>
      <c r="BI150" s="2">
        <f t="shared" si="236"/>
        <v>7.0557304578739693E-5</v>
      </c>
      <c r="BJ150" s="2">
        <f t="shared" si="221"/>
        <v>1.5441989867404456E-4</v>
      </c>
      <c r="BK150" s="2">
        <f t="shared" si="222"/>
        <v>7.1724304226865481E-5</v>
      </c>
      <c r="BL150" s="2">
        <f t="shared" si="223"/>
        <v>13.25795324900327</v>
      </c>
      <c r="BM150" s="2">
        <f t="shared" si="224"/>
        <v>10.42576710254278</v>
      </c>
      <c r="BN150" s="2">
        <f t="shared" si="225"/>
        <v>1.7992405381369321</v>
      </c>
      <c r="BO150" s="2">
        <f t="shared" si="237"/>
        <v>67.546298894091194</v>
      </c>
      <c r="BP150" s="2">
        <f t="shared" si="238"/>
        <v>14.599946291938746</v>
      </c>
      <c r="BQ150" s="2">
        <f t="shared" si="239"/>
        <v>3.5856639309283858</v>
      </c>
      <c r="BR150" s="11">
        <f t="shared" si="240"/>
        <v>3.9476325458521061E-2</v>
      </c>
      <c r="BS150" s="17">
        <f t="shared" si="216"/>
        <v>1.7325363477689287E-2</v>
      </c>
      <c r="BT150" s="17">
        <f t="shared" si="217"/>
        <v>7.2025619310639943E-2</v>
      </c>
      <c r="BU150" s="12">
        <f>(BU$3*temperature!$I260+BU$4*temperature!$I260^2+BU$5*temperature!$I260^6)*(K150/K$56)^$BW$1</f>
        <v>-1.8463786984451978</v>
      </c>
      <c r="BV150" s="12">
        <f>(BV$3*temperature!$I260+BV$4*temperature!$I260^2+BV$5*temperature!$I260^6)*(L150/L$56)^$BW$1</f>
        <v>-2.616219527799692</v>
      </c>
      <c r="BW150" s="12">
        <f>(BW$3*temperature!$I260+BW$4*temperature!$I260^2+BW$5*temperature!$I260^6)*(M150/M$56)^$BW$1</f>
        <v>-3.3082943575185584</v>
      </c>
      <c r="BX150" s="12">
        <f>(BX$3*temperature!$M260+BX$4*temperature!$M260^2+BX$5*temperature!$M260^6)*(K150/K$56)^$BW$1</f>
        <v>-1.8463848204436075</v>
      </c>
      <c r="BY150" s="12">
        <f>(BY$3*temperature!$M260+BY$4*temperature!$M260^2+BY$5*temperature!$M260^6)*(L150/L$56)^$BW$1</f>
        <v>-2.6162241684086309</v>
      </c>
      <c r="BZ150" s="12">
        <f>(BZ$3*temperature!$M260+BZ$4*temperature!$M260^2+BZ$5*temperature!$M260^6)*(M150/M$56)^$BW$1</f>
        <v>-3.3082984568038873</v>
      </c>
      <c r="CA150" s="19">
        <f t="shared" si="226"/>
        <v>-6.1219984097693469E-6</v>
      </c>
      <c r="CB150" s="19">
        <f t="shared" si="227"/>
        <v>-4.6406089388995042E-6</v>
      </c>
      <c r="CC150" s="19">
        <f t="shared" si="228"/>
        <v>-4.0992853289623099E-6</v>
      </c>
      <c r="CD150" s="19">
        <f t="shared" si="229"/>
        <v>-1.5664905519913373E-2</v>
      </c>
      <c r="CE150" s="19">
        <f t="shared" si="230"/>
        <v>-2.7140018197616047E-4</v>
      </c>
      <c r="CF150" s="19"/>
      <c r="CG150" s="19"/>
      <c r="CH150" s="19"/>
    </row>
    <row r="151" spans="1:86" x14ac:dyDescent="0.25">
      <c r="A151" s="2">
        <f t="shared" si="173"/>
        <v>2105</v>
      </c>
      <c r="B151" s="5">
        <f t="shared" si="174"/>
        <v>1164.7100261108324</v>
      </c>
      <c r="C151" s="5">
        <f t="shared" si="175"/>
        <v>2960.6851864600371</v>
      </c>
      <c r="D151" s="5">
        <f t="shared" si="176"/>
        <v>4359.4751411762709</v>
      </c>
      <c r="E151" s="15">
        <f t="shared" si="177"/>
        <v>3.143188844976513E-5</v>
      </c>
      <c r="F151" s="15">
        <f t="shared" si="178"/>
        <v>6.1922927926425227E-5</v>
      </c>
      <c r="G151" s="15">
        <f t="shared" si="179"/>
        <v>1.2641345463083981E-4</v>
      </c>
      <c r="H151" s="5">
        <f t="shared" si="180"/>
        <v>189499.6096307688</v>
      </c>
      <c r="I151" s="5">
        <f t="shared" si="181"/>
        <v>68300.390602314161</v>
      </c>
      <c r="J151" s="5">
        <f t="shared" si="182"/>
        <v>25353.386321308262</v>
      </c>
      <c r="K151" s="5">
        <f t="shared" si="183"/>
        <v>162701.10618309065</v>
      </c>
      <c r="L151" s="5">
        <f t="shared" si="184"/>
        <v>23069.116201435107</v>
      </c>
      <c r="M151" s="5">
        <f t="shared" si="185"/>
        <v>5815.6969589847067</v>
      </c>
      <c r="N151" s="15">
        <f t="shared" si="186"/>
        <v>8.4634614210254977E-3</v>
      </c>
      <c r="O151" s="15">
        <f t="shared" si="187"/>
        <v>1.1559747647342355E-2</v>
      </c>
      <c r="P151" s="15">
        <f t="shared" si="188"/>
        <v>1.0550900313716749E-2</v>
      </c>
      <c r="Q151" s="5">
        <f t="shared" si="189"/>
        <v>9561.3351296232995</v>
      </c>
      <c r="R151" s="5">
        <f t="shared" si="190"/>
        <v>12778.615499697329</v>
      </c>
      <c r="S151" s="5">
        <f t="shared" si="191"/>
        <v>6573.4209781444088</v>
      </c>
      <c r="T151" s="5">
        <f t="shared" si="192"/>
        <v>50.455698290107918</v>
      </c>
      <c r="U151" s="5">
        <f t="shared" si="193"/>
        <v>187.09432533266309</v>
      </c>
      <c r="V151" s="5">
        <f t="shared" si="194"/>
        <v>259.27191322051425</v>
      </c>
      <c r="W151" s="15">
        <f t="shared" si="195"/>
        <v>-1.0734613539272964E-2</v>
      </c>
      <c r="X151" s="15">
        <f t="shared" si="196"/>
        <v>-1.217998157191269E-2</v>
      </c>
      <c r="Y151" s="15">
        <f t="shared" si="197"/>
        <v>-9.7425357312937999E-3</v>
      </c>
      <c r="Z151" s="5">
        <f t="shared" si="212"/>
        <v>14686.297910155981</v>
      </c>
      <c r="AA151" s="5">
        <f t="shared" si="213"/>
        <v>36334.782803171438</v>
      </c>
      <c r="AB151" s="5">
        <f t="shared" si="214"/>
        <v>37876.355368053555</v>
      </c>
      <c r="AC151" s="16">
        <f t="shared" si="198"/>
        <v>1.5742453084953318</v>
      </c>
      <c r="AD151" s="16">
        <f t="shared" si="199"/>
        <v>2.9576416651357533</v>
      </c>
      <c r="AE151" s="16">
        <f t="shared" si="200"/>
        <v>5.9255347307123403</v>
      </c>
      <c r="AF151" s="15">
        <f t="shared" si="201"/>
        <v>-4.0504037456468023E-3</v>
      </c>
      <c r="AG151" s="15">
        <f t="shared" si="202"/>
        <v>2.9673830763510267E-4</v>
      </c>
      <c r="AH151" s="15">
        <f t="shared" si="203"/>
        <v>9.7937136394747881E-3</v>
      </c>
      <c r="AI151" s="1">
        <f t="shared" si="167"/>
        <v>345735.92694260902</v>
      </c>
      <c r="AJ151" s="1">
        <f t="shared" si="168"/>
        <v>121008.80881324582</v>
      </c>
      <c r="AK151" s="1">
        <f t="shared" si="169"/>
        <v>45321.897182105356</v>
      </c>
      <c r="AL151" s="14">
        <f t="shared" si="204"/>
        <v>53.089674079735246</v>
      </c>
      <c r="AM151" s="14">
        <f t="shared" si="205"/>
        <v>11.28049731383258</v>
      </c>
      <c r="AN151" s="14">
        <f t="shared" si="206"/>
        <v>3.7659104487374822</v>
      </c>
      <c r="AO151" s="11">
        <f t="shared" si="207"/>
        <v>7.9369885976906945E-3</v>
      </c>
      <c r="AP151" s="11">
        <f t="shared" si="208"/>
        <v>9.9985122798637634E-3</v>
      </c>
      <c r="AQ151" s="11">
        <f t="shared" si="209"/>
        <v>9.0699121929840466E-3</v>
      </c>
      <c r="AR151" s="1">
        <f t="shared" si="215"/>
        <v>189499.6096307688</v>
      </c>
      <c r="AS151" s="1">
        <f t="shared" si="210"/>
        <v>68300.390602314161</v>
      </c>
      <c r="AT151" s="1">
        <f t="shared" si="211"/>
        <v>25353.386321308262</v>
      </c>
      <c r="AU151" s="1">
        <f t="shared" si="170"/>
        <v>37899.921926153758</v>
      </c>
      <c r="AV151" s="1">
        <f t="shared" si="171"/>
        <v>13660.078120462833</v>
      </c>
      <c r="AW151" s="1">
        <f t="shared" si="172"/>
        <v>5070.6772642616525</v>
      </c>
      <c r="AX151" s="1">
        <f t="shared" si="231"/>
        <v>130160.88494647249</v>
      </c>
      <c r="AY151" s="1">
        <f t="shared" si="218"/>
        <v>18455.292961148087</v>
      </c>
      <c r="AZ151" s="1">
        <f t="shared" si="219"/>
        <v>4652.557567187765</v>
      </c>
      <c r="BA151" s="1">
        <f t="shared" si="232"/>
        <v>13716.238534809663</v>
      </c>
      <c r="BB151" s="1">
        <f t="shared" si="233"/>
        <v>29083.125869042044</v>
      </c>
      <c r="BC151" s="1">
        <f t="shared" si="234"/>
        <v>36816.518974337523</v>
      </c>
      <c r="BD151" s="1">
        <f t="shared" si="235"/>
        <v>5567.3624342502562</v>
      </c>
      <c r="BE151" s="2">
        <f t="shared" si="241"/>
        <v>2.6562624979233451E-2</v>
      </c>
      <c r="BF151" s="2">
        <f t="shared" si="242"/>
        <v>3.9296297366806017E-2</v>
      </c>
      <c r="BG151" s="2">
        <f t="shared" si="243"/>
        <v>2.6781393583393952E-2</v>
      </c>
      <c r="BH151" s="2">
        <f t="shared" si="220"/>
        <v>3.1860431065031093E-2</v>
      </c>
      <c r="BI151" s="2">
        <f t="shared" si="236"/>
        <v>7.0557304578739693E-5</v>
      </c>
      <c r="BJ151" s="2">
        <f t="shared" si="221"/>
        <v>1.5441989867404456E-4</v>
      </c>
      <c r="BK151" s="2">
        <f t="shared" si="222"/>
        <v>7.1724304226865481E-5</v>
      </c>
      <c r="BL151" s="2">
        <f t="shared" si="223"/>
        <v>13.370581674270428</v>
      </c>
      <c r="BM151" s="2">
        <f t="shared" si="224"/>
        <v>10.546939396207017</v>
      </c>
      <c r="BN151" s="2">
        <f t="shared" si="225"/>
        <v>1.8184539936907635</v>
      </c>
      <c r="BO151" s="2">
        <f t="shared" si="237"/>
        <v>68.548344792221172</v>
      </c>
      <c r="BP151" s="2">
        <f t="shared" si="238"/>
        <v>14.773460867603012</v>
      </c>
      <c r="BQ151" s="2">
        <f t="shared" si="239"/>
        <v>3.5853450583869444</v>
      </c>
      <c r="BR151" s="11">
        <f t="shared" si="240"/>
        <v>3.9351412008034242E-2</v>
      </c>
      <c r="BS151" s="17">
        <f t="shared" si="216"/>
        <v>1.6667395931357007E-2</v>
      </c>
      <c r="BT151" s="17">
        <f t="shared" si="217"/>
        <v>6.9927785738485376E-2</v>
      </c>
      <c r="BU151" s="12">
        <f>(BU$3*temperature!$I261+BU$4*temperature!$I261^2+BU$5*temperature!$I261^6)*(K151/K$56)^$BW$1</f>
        <v>-1.9866688262556071</v>
      </c>
      <c r="BV151" s="12">
        <f>(BV$3*temperature!$I261+BV$4*temperature!$I261^2+BV$5*temperature!$I261^6)*(L151/L$56)^$BW$1</f>
        <v>-2.7178129192796852</v>
      </c>
      <c r="BW151" s="12">
        <f>(BW$3*temperature!$I261+BW$4*temperature!$I261^2+BW$5*temperature!$I261^6)*(M151/M$56)^$BW$1</f>
        <v>-3.3959364619691375</v>
      </c>
      <c r="BX151" s="12">
        <f>(BX$3*temperature!$M261+BX$4*temperature!$M261^2+BX$5*temperature!$M261^6)*(K151/K$56)^$BW$1</f>
        <v>-1.9866749829381243</v>
      </c>
      <c r="BY151" s="12">
        <f>(BY$3*temperature!$M261+BY$4*temperature!$M261^2+BY$5*temperature!$M261^6)*(L151/L$56)^$BW$1</f>
        <v>-2.717817573699759</v>
      </c>
      <c r="BZ151" s="12">
        <f>(BZ$3*temperature!$M261+BZ$4*temperature!$M261^2+BZ$5*temperature!$M261^6)*(M151/M$56)^$BW$1</f>
        <v>-3.3959405671792648</v>
      </c>
      <c r="CA151" s="19">
        <f t="shared" si="226"/>
        <v>-6.1566825171333051E-6</v>
      </c>
      <c r="CB151" s="19">
        <f t="shared" si="227"/>
        <v>-4.6544200738019015E-6</v>
      </c>
      <c r="CC151" s="19">
        <f t="shared" si="228"/>
        <v>-4.1052101273919561E-6</v>
      </c>
      <c r="CD151" s="19">
        <f t="shared" si="229"/>
        <v>-1.5886686209751776E-2</v>
      </c>
      <c r="CE151" s="19">
        <f t="shared" si="230"/>
        <v>-2.647896890951622E-4</v>
      </c>
      <c r="CF151" s="19"/>
      <c r="CG151" s="19"/>
      <c r="CH151" s="19"/>
    </row>
    <row r="152" spans="1:86" x14ac:dyDescent="0.25">
      <c r="A152" s="2">
        <f t="shared" si="173"/>
        <v>2106</v>
      </c>
      <c r="B152" s="5">
        <f t="shared" si="174"/>
        <v>1164.7448046946683</v>
      </c>
      <c r="C152" s="5">
        <f t="shared" si="175"/>
        <v>2960.85935404068</v>
      </c>
      <c r="D152" s="5">
        <f t="shared" si="176"/>
        <v>4359.9986826735958</v>
      </c>
      <c r="E152" s="15">
        <f t="shared" si="177"/>
        <v>2.9860294027276873E-5</v>
      </c>
      <c r="F152" s="15">
        <f t="shared" si="178"/>
        <v>5.8826781530103961E-5</v>
      </c>
      <c r="G152" s="15">
        <f t="shared" si="179"/>
        <v>1.2009278189929781E-4</v>
      </c>
      <c r="H152" s="5">
        <f t="shared" si="180"/>
        <v>191085.76312829362</v>
      </c>
      <c r="I152" s="5">
        <f t="shared" si="181"/>
        <v>69084.403960683485</v>
      </c>
      <c r="J152" s="5">
        <f t="shared" si="182"/>
        <v>25620.758447845634</v>
      </c>
      <c r="K152" s="5">
        <f t="shared" si="183"/>
        <v>164058.0514788265</v>
      </c>
      <c r="L152" s="5">
        <f t="shared" si="184"/>
        <v>23332.551702060453</v>
      </c>
      <c r="M152" s="5">
        <f t="shared" si="185"/>
        <v>5876.3225203854245</v>
      </c>
      <c r="N152" s="15">
        <f t="shared" si="186"/>
        <v>8.3401110635894504E-3</v>
      </c>
      <c r="O152" s="15">
        <f t="shared" si="187"/>
        <v>1.1419401520416983E-2</v>
      </c>
      <c r="P152" s="15">
        <f t="shared" si="188"/>
        <v>1.0424470502552019E-2</v>
      </c>
      <c r="Q152" s="5">
        <f t="shared" si="189"/>
        <v>9537.8692781012414</v>
      </c>
      <c r="R152" s="5">
        <f t="shared" si="190"/>
        <v>12767.870034830386</v>
      </c>
      <c r="S152" s="5">
        <f t="shared" si="191"/>
        <v>6578.0258993086418</v>
      </c>
      <c r="T152" s="5">
        <f t="shared" si="192"/>
        <v>49.914075868109457</v>
      </c>
      <c r="U152" s="5">
        <f t="shared" si="193"/>
        <v>184.81551989790182</v>
      </c>
      <c r="V152" s="5">
        <f t="shared" si="194"/>
        <v>256.74594734184251</v>
      </c>
      <c r="W152" s="15">
        <f t="shared" si="195"/>
        <v>-1.0734613539272964E-2</v>
      </c>
      <c r="X152" s="15">
        <f t="shared" si="196"/>
        <v>-1.217998157191269E-2</v>
      </c>
      <c r="Y152" s="15">
        <f t="shared" si="197"/>
        <v>-9.7425357312937999E-3</v>
      </c>
      <c r="Z152" s="5">
        <f t="shared" si="212"/>
        <v>14592.722545382931</v>
      </c>
      <c r="AA152" s="5">
        <f t="shared" si="213"/>
        <v>36320.153518734485</v>
      </c>
      <c r="AB152" s="5">
        <f t="shared" si="214"/>
        <v>38279.130161812282</v>
      </c>
      <c r="AC152" s="16">
        <f t="shared" si="198"/>
        <v>1.5678689794012355</v>
      </c>
      <c r="AD152" s="16">
        <f t="shared" si="199"/>
        <v>2.958519310718057</v>
      </c>
      <c r="AE152" s="16">
        <f t="shared" si="200"/>
        <v>5.9835677210256994</v>
      </c>
      <c r="AF152" s="15">
        <f t="shared" si="201"/>
        <v>-4.0504037456468023E-3</v>
      </c>
      <c r="AG152" s="15">
        <f t="shared" si="202"/>
        <v>2.9673830763510267E-4</v>
      </c>
      <c r="AH152" s="15">
        <f t="shared" si="203"/>
        <v>9.7937136394747881E-3</v>
      </c>
      <c r="AI152" s="1">
        <f t="shared" si="167"/>
        <v>349062.2561745019</v>
      </c>
      <c r="AJ152" s="1">
        <f t="shared" si="168"/>
        <v>122568.00605238407</v>
      </c>
      <c r="AK152" s="1">
        <f t="shared" si="169"/>
        <v>45860.384728156481</v>
      </c>
      <c r="AL152" s="14">
        <f t="shared" si="204"/>
        <v>53.506832496182966</v>
      </c>
      <c r="AM152" s="14">
        <f t="shared" si="205"/>
        <v>11.39215762283875</v>
      </c>
      <c r="AN152" s="14">
        <f t="shared" si="206"/>
        <v>3.7997253610632056</v>
      </c>
      <c r="AO152" s="11">
        <f t="shared" si="207"/>
        <v>7.8576187117137871E-3</v>
      </c>
      <c r="AP152" s="11">
        <f t="shared" si="208"/>
        <v>9.8985271570651255E-3</v>
      </c>
      <c r="AQ152" s="11">
        <f t="shared" si="209"/>
        <v>8.9792130710542057E-3</v>
      </c>
      <c r="AR152" s="1">
        <f t="shared" si="215"/>
        <v>191085.76312829362</v>
      </c>
      <c r="AS152" s="1">
        <f t="shared" si="210"/>
        <v>69084.403960683485</v>
      </c>
      <c r="AT152" s="1">
        <f t="shared" si="211"/>
        <v>25620.758447845634</v>
      </c>
      <c r="AU152" s="1">
        <f t="shared" si="170"/>
        <v>38217.152625658724</v>
      </c>
      <c r="AV152" s="1">
        <f t="shared" si="171"/>
        <v>13816.880792136697</v>
      </c>
      <c r="AW152" s="1">
        <f t="shared" si="172"/>
        <v>5124.1516895691275</v>
      </c>
      <c r="AX152" s="1">
        <f t="shared" si="231"/>
        <v>131246.44118306119</v>
      </c>
      <c r="AY152" s="1">
        <f t="shared" si="218"/>
        <v>18666.041361648364</v>
      </c>
      <c r="AZ152" s="1">
        <f t="shared" si="219"/>
        <v>4701.0580163083396</v>
      </c>
      <c r="BA152" s="1">
        <f t="shared" si="232"/>
        <v>13726.321922246287</v>
      </c>
      <c r="BB152" s="1">
        <f t="shared" si="233"/>
        <v>29118.456382689368</v>
      </c>
      <c r="BC152" s="1">
        <f t="shared" si="234"/>
        <v>36866.155784158706</v>
      </c>
      <c r="BD152" s="1">
        <f t="shared" si="235"/>
        <v>5411.6593398026416</v>
      </c>
      <c r="BE152" s="2">
        <f t="shared" si="241"/>
        <v>2.6562624979233451E-2</v>
      </c>
      <c r="BF152" s="2">
        <f t="shared" si="242"/>
        <v>3.9296297366806017E-2</v>
      </c>
      <c r="BG152" s="2">
        <f t="shared" si="243"/>
        <v>2.6781393583393952E-2</v>
      </c>
      <c r="BH152" s="2">
        <f t="shared" si="220"/>
        <v>3.1841833596372902E-2</v>
      </c>
      <c r="BI152" s="2">
        <f t="shared" si="236"/>
        <v>7.0557304578739693E-5</v>
      </c>
      <c r="BJ152" s="2">
        <f t="shared" si="221"/>
        <v>1.5441989867404456E-4</v>
      </c>
      <c r="BK152" s="2">
        <f t="shared" si="222"/>
        <v>7.1724304226865481E-5</v>
      </c>
      <c r="BL152" s="2">
        <f t="shared" si="223"/>
        <v>13.48249638970392</v>
      </c>
      <c r="BM152" s="2">
        <f t="shared" si="224"/>
        <v>10.668006659565506</v>
      </c>
      <c r="BN152" s="2">
        <f t="shared" si="225"/>
        <v>1.8376310734363142</v>
      </c>
      <c r="BO152" s="2">
        <f t="shared" si="237"/>
        <v>69.565352853959922</v>
      </c>
      <c r="BP152" s="2">
        <f t="shared" si="238"/>
        <v>14.949062811902788</v>
      </c>
      <c r="BQ152" s="2">
        <f t="shared" si="239"/>
        <v>3.5850324341034296</v>
      </c>
      <c r="BR152" s="11">
        <f t="shared" si="240"/>
        <v>3.9227751751237133E-2</v>
      </c>
      <c r="BS152" s="17">
        <f t="shared" si="216"/>
        <v>1.6036343183635532E-2</v>
      </c>
      <c r="BT152" s="17">
        <f t="shared" si="217"/>
        <v>6.7891054115034349E-2</v>
      </c>
      <c r="BU152" s="12">
        <f>(BU$3*temperature!$I262+BU$4*temperature!$I262^2+BU$5*temperature!$I262^6)*(K152/K$56)^$BW$1</f>
        <v>-2.1283682581791918</v>
      </c>
      <c r="BV152" s="12">
        <f>(BV$3*temperature!$I262+BV$4*temperature!$I262^2+BV$5*temperature!$I262^6)*(L152/L$56)^$BW$1</f>
        <v>-2.8201616460777168</v>
      </c>
      <c r="BW152" s="12">
        <f>(BW$3*temperature!$I262+BW$4*temperature!$I262^2+BW$5*temperature!$I262^6)*(M152/M$56)^$BW$1</f>
        <v>-3.4841498923894521</v>
      </c>
      <c r="BX152" s="12">
        <f>(BX$3*temperature!$M262+BX$4*temperature!$M262^2+BX$5*temperature!$M262^6)*(K152/K$56)^$BW$1</f>
        <v>-2.1283744479993167</v>
      </c>
      <c r="BY152" s="12">
        <f>(BY$3*temperature!$M262+BY$4*temperature!$M262^2+BY$5*temperature!$M262^6)*(L152/L$56)^$BW$1</f>
        <v>-2.8201663133446373</v>
      </c>
      <c r="BZ152" s="12">
        <f>(BZ$3*temperature!$M262+BZ$4*temperature!$M262^2+BZ$5*temperature!$M262^6)*(M152/M$56)^$BW$1</f>
        <v>-3.4841540028449383</v>
      </c>
      <c r="CA152" s="19">
        <f t="shared" si="226"/>
        <v>-6.1898201249022122E-6</v>
      </c>
      <c r="CB152" s="19">
        <f t="shared" si="227"/>
        <v>-4.6672669204994577E-6</v>
      </c>
      <c r="CC152" s="19">
        <f t="shared" si="228"/>
        <v>-4.1104554862059217E-6</v>
      </c>
      <c r="CD152" s="19">
        <f t="shared" si="229"/>
        <v>-1.6105348426446325E-2</v>
      </c>
      <c r="CE152" s="19">
        <f t="shared" si="230"/>
        <v>-2.5827089445851778E-4</v>
      </c>
      <c r="CF152" s="19"/>
      <c r="CG152" s="19"/>
      <c r="CH152" s="19"/>
    </row>
    <row r="153" spans="1:86" x14ac:dyDescent="0.25">
      <c r="A153" s="2">
        <f t="shared" si="173"/>
        <v>2107</v>
      </c>
      <c r="B153" s="5">
        <f t="shared" si="174"/>
        <v>1164.7778453358867</v>
      </c>
      <c r="C153" s="5">
        <f t="shared" si="175"/>
        <v>2961.0248229757231</v>
      </c>
      <c r="D153" s="5">
        <f t="shared" si="176"/>
        <v>4360.4961068259317</v>
      </c>
      <c r="E153" s="15">
        <f t="shared" si="177"/>
        <v>2.8367279325913028E-5</v>
      </c>
      <c r="F153" s="15">
        <f t="shared" si="178"/>
        <v>5.5885442453598761E-5</v>
      </c>
      <c r="G153" s="15">
        <f t="shared" si="179"/>
        <v>1.1408814280433292E-4</v>
      </c>
      <c r="H153" s="5">
        <f t="shared" si="180"/>
        <v>192661.5877533693</v>
      </c>
      <c r="I153" s="5">
        <f t="shared" si="181"/>
        <v>69867.622015132874</v>
      </c>
      <c r="J153" s="5">
        <f t="shared" si="182"/>
        <v>25887.591536206721</v>
      </c>
      <c r="K153" s="5">
        <f t="shared" si="183"/>
        <v>165406.29487832639</v>
      </c>
      <c r="L153" s="5">
        <f t="shared" si="184"/>
        <v>23595.756939625531</v>
      </c>
      <c r="M153" s="5">
        <f t="shared" si="185"/>
        <v>5936.8454648273209</v>
      </c>
      <c r="N153" s="15">
        <f t="shared" si="186"/>
        <v>8.2180873620449901E-3</v>
      </c>
      <c r="O153" s="15">
        <f t="shared" si="187"/>
        <v>1.1280602350142166E-2</v>
      </c>
      <c r="P153" s="15">
        <f t="shared" si="188"/>
        <v>1.0299459267584021E-2</v>
      </c>
      <c r="Q153" s="5">
        <f t="shared" si="189"/>
        <v>9513.2954273670912</v>
      </c>
      <c r="R153" s="5">
        <f t="shared" si="190"/>
        <v>12755.345402311079</v>
      </c>
      <c r="S153" s="5">
        <f t="shared" si="191"/>
        <v>6581.7801162991127</v>
      </c>
      <c r="T153" s="5">
        <f t="shared" si="192"/>
        <v>49.378267553495348</v>
      </c>
      <c r="U153" s="5">
        <f t="shared" si="193"/>
        <v>182.56447027134192</v>
      </c>
      <c r="V153" s="5">
        <f t="shared" si="194"/>
        <v>254.24459077599974</v>
      </c>
      <c r="W153" s="15">
        <f t="shared" si="195"/>
        <v>-1.0734613539272964E-2</v>
      </c>
      <c r="X153" s="15">
        <f t="shared" si="196"/>
        <v>-1.217998157191269E-2</v>
      </c>
      <c r="Y153" s="15">
        <f t="shared" si="197"/>
        <v>-9.7425357312937999E-3</v>
      </c>
      <c r="Z153" s="5">
        <f t="shared" si="212"/>
        <v>14497.947083881798</v>
      </c>
      <c r="AA153" s="5">
        <f t="shared" si="213"/>
        <v>36300.380626942475</v>
      </c>
      <c r="AB153" s="5">
        <f t="shared" si="214"/>
        <v>38681.103555424663</v>
      </c>
      <c r="AC153" s="16">
        <f t="shared" si="198"/>
        <v>1.5615184770143853</v>
      </c>
      <c r="AD153" s="16">
        <f t="shared" si="199"/>
        <v>2.9593972167314253</v>
      </c>
      <c r="AE153" s="16">
        <f t="shared" si="200"/>
        <v>6.0421690698278301</v>
      </c>
      <c r="AF153" s="15">
        <f t="shared" si="201"/>
        <v>-4.0504037456468023E-3</v>
      </c>
      <c r="AG153" s="15">
        <f t="shared" si="202"/>
        <v>2.9673830763510267E-4</v>
      </c>
      <c r="AH153" s="15">
        <f t="shared" si="203"/>
        <v>9.7937136394747881E-3</v>
      </c>
      <c r="AI153" s="1">
        <f t="shared" si="167"/>
        <v>352373.18318271043</v>
      </c>
      <c r="AJ153" s="1">
        <f t="shared" si="168"/>
        <v>124128.08623928236</v>
      </c>
      <c r="AK153" s="1">
        <f t="shared" si="169"/>
        <v>46398.497944909963</v>
      </c>
      <c r="AL153" s="14">
        <f t="shared" si="204"/>
        <v>53.923064421527243</v>
      </c>
      <c r="AM153" s="14">
        <f t="shared" si="205"/>
        <v>11.503795548629913</v>
      </c>
      <c r="AN153" s="14">
        <f t="shared" si="206"/>
        <v>3.8335027192553954</v>
      </c>
      <c r="AO153" s="11">
        <f t="shared" si="207"/>
        <v>7.779042524596649E-3</v>
      </c>
      <c r="AP153" s="11">
        <f t="shared" si="208"/>
        <v>9.7995418854944748E-3</v>
      </c>
      <c r="AQ153" s="11">
        <f t="shared" si="209"/>
        <v>8.8894209403436644E-3</v>
      </c>
      <c r="AR153" s="1">
        <f t="shared" si="215"/>
        <v>192661.5877533693</v>
      </c>
      <c r="AS153" s="1">
        <f t="shared" si="210"/>
        <v>69867.622015132874</v>
      </c>
      <c r="AT153" s="1">
        <f t="shared" si="211"/>
        <v>25887.591536206721</v>
      </c>
      <c r="AU153" s="1">
        <f t="shared" si="170"/>
        <v>38532.317550673863</v>
      </c>
      <c r="AV153" s="1">
        <f t="shared" si="171"/>
        <v>13973.524403026575</v>
      </c>
      <c r="AW153" s="1">
        <f t="shared" si="172"/>
        <v>5177.5183072413447</v>
      </c>
      <c r="AX153" s="1">
        <f t="shared" si="231"/>
        <v>132325.03590266113</v>
      </c>
      <c r="AY153" s="1">
        <f t="shared" si="218"/>
        <v>18876.605551700424</v>
      </c>
      <c r="AZ153" s="1">
        <f t="shared" si="219"/>
        <v>4749.476371861856</v>
      </c>
      <c r="BA153" s="1">
        <f t="shared" si="232"/>
        <v>13736.244428141341</v>
      </c>
      <c r="BB153" s="1">
        <f t="shared" si="233"/>
        <v>29153.298830884985</v>
      </c>
      <c r="BC153" s="1">
        <f t="shared" si="234"/>
        <v>36915.042825073018</v>
      </c>
      <c r="BD153" s="1">
        <f t="shared" si="235"/>
        <v>5260.2111383140837</v>
      </c>
      <c r="BE153" s="2">
        <f t="shared" si="241"/>
        <v>2.6562624979233451E-2</v>
      </c>
      <c r="BF153" s="2">
        <f t="shared" si="242"/>
        <v>3.9296297366806017E-2</v>
      </c>
      <c r="BG153" s="2">
        <f t="shared" si="243"/>
        <v>2.6781393583393952E-2</v>
      </c>
      <c r="BH153" s="2">
        <f t="shared" si="220"/>
        <v>3.1823044707196387E-2</v>
      </c>
      <c r="BI153" s="2">
        <f t="shared" si="236"/>
        <v>7.0557304578739693E-5</v>
      </c>
      <c r="BJ153" s="2">
        <f t="shared" si="221"/>
        <v>1.5441989867404456E-4</v>
      </c>
      <c r="BK153" s="2">
        <f t="shared" si="222"/>
        <v>7.1724304226865481E-5</v>
      </c>
      <c r="BL153" s="2">
        <f t="shared" si="223"/>
        <v>13.593682327738064</v>
      </c>
      <c r="BM153" s="2">
        <f t="shared" si="224"/>
        <v>10.788951112173264</v>
      </c>
      <c r="BN153" s="2">
        <f t="shared" si="225"/>
        <v>1.8567694910437187</v>
      </c>
      <c r="BO153" s="2">
        <f t="shared" si="237"/>
        <v>70.597547001477921</v>
      </c>
      <c r="BP153" s="2">
        <f t="shared" si="238"/>
        <v>15.126777205088036</v>
      </c>
      <c r="BQ153" s="2">
        <f t="shared" si="239"/>
        <v>3.584725946941401</v>
      </c>
      <c r="BR153" s="11">
        <f t="shared" si="240"/>
        <v>3.9105340347302481E-2</v>
      </c>
      <c r="BS153" s="17">
        <f t="shared" si="216"/>
        <v>1.5431019000995843E-2</v>
      </c>
      <c r="BT153" s="17">
        <f t="shared" si="217"/>
        <v>6.5913644771878013E-2</v>
      </c>
      <c r="BU153" s="12">
        <f>(BU$3*temperature!$I263+BU$4*temperature!$I263^2+BU$5*temperature!$I263^6)*(K153/K$56)^$BW$1</f>
        <v>-2.2714465239141801</v>
      </c>
      <c r="BV153" s="12">
        <f>(BV$3*temperature!$I263+BV$4*temperature!$I263^2+BV$5*temperature!$I263^6)*(L153/L$56)^$BW$1</f>
        <v>-2.9232442591091248</v>
      </c>
      <c r="BW153" s="12">
        <f>(BW$3*temperature!$I263+BW$4*temperature!$I263^2+BW$5*temperature!$I263^6)*(M153/M$56)^$BW$1</f>
        <v>-3.5729174677519646</v>
      </c>
      <c r="BX153" s="12">
        <f>(BX$3*temperature!$M263+BX$4*temperature!$M263^2+BX$5*temperature!$M263^6)*(K153/K$56)^$BW$1</f>
        <v>-2.2714527453658993</v>
      </c>
      <c r="BY153" s="12">
        <f>(BY$3*temperature!$M263+BY$4*temperature!$M263^2+BY$5*temperature!$M263^6)*(L153/L$56)^$BW$1</f>
        <v>-2.9232489382878595</v>
      </c>
      <c r="BZ153" s="12">
        <f>(BZ$3*temperature!$M263+BZ$4*temperature!$M263^2+BZ$5*temperature!$M263^6)*(M153/M$56)^$BW$1</f>
        <v>-3.5729215827954466</v>
      </c>
      <c r="CA153" s="19">
        <f t="shared" si="226"/>
        <v>-6.2214517191350183E-6</v>
      </c>
      <c r="CB153" s="19">
        <f t="shared" si="227"/>
        <v>-4.6791787347011393E-6</v>
      </c>
      <c r="CC153" s="19">
        <f t="shared" si="228"/>
        <v>-4.1150434819670068E-6</v>
      </c>
      <c r="CD153" s="19">
        <f t="shared" si="229"/>
        <v>-1.6320864223317202E-2</v>
      </c>
      <c r="CE153" s="19">
        <f t="shared" si="230"/>
        <v>-2.5184756594268099E-4</v>
      </c>
      <c r="CF153" s="19"/>
      <c r="CG153" s="19"/>
      <c r="CH153" s="19"/>
    </row>
    <row r="154" spans="1:86" x14ac:dyDescent="0.25">
      <c r="A154" s="2">
        <f t="shared" si="173"/>
        <v>2108</v>
      </c>
      <c r="B154" s="5">
        <f t="shared" si="174"/>
        <v>1164.8092348354535</v>
      </c>
      <c r="C154" s="5">
        <f t="shared" si="175"/>
        <v>2961.1820272489535</v>
      </c>
      <c r="D154" s="5">
        <f t="shared" si="176"/>
        <v>4360.9687136833381</v>
      </c>
      <c r="E154" s="15">
        <f t="shared" si="177"/>
        <v>2.6948915359617375E-5</v>
      </c>
      <c r="F154" s="15">
        <f t="shared" si="178"/>
        <v>5.309117033091882E-5</v>
      </c>
      <c r="G154" s="15">
        <f t="shared" si="179"/>
        <v>1.0838373566411626E-4</v>
      </c>
      <c r="H154" s="5">
        <f t="shared" si="180"/>
        <v>194226.87605594154</v>
      </c>
      <c r="I154" s="5">
        <f t="shared" si="181"/>
        <v>70649.931083205694</v>
      </c>
      <c r="J154" s="5">
        <f t="shared" si="182"/>
        <v>26153.854184040301</v>
      </c>
      <c r="K154" s="5">
        <f t="shared" si="183"/>
        <v>166745.65263330776</v>
      </c>
      <c r="L154" s="5">
        <f t="shared" si="184"/>
        <v>23858.692384690065</v>
      </c>
      <c r="M154" s="5">
        <f t="shared" si="185"/>
        <v>5997.2579261983219</v>
      </c>
      <c r="N154" s="15">
        <f t="shared" si="186"/>
        <v>8.0973807917443796E-3</v>
      </c>
      <c r="O154" s="15">
        <f t="shared" si="187"/>
        <v>1.1143335886079297E-2</v>
      </c>
      <c r="P154" s="15">
        <f t="shared" si="188"/>
        <v>1.017585209669214E-2</v>
      </c>
      <c r="Q154" s="5">
        <f t="shared" si="189"/>
        <v>9487.6354106460549</v>
      </c>
      <c r="R154" s="5">
        <f t="shared" si="190"/>
        <v>12741.067803582144</v>
      </c>
      <c r="S154" s="5">
        <f t="shared" si="191"/>
        <v>6584.693197157967</v>
      </c>
      <c r="T154" s="5">
        <f t="shared" si="192"/>
        <v>48.848210934069755</v>
      </c>
      <c r="U154" s="5">
        <f t="shared" si="193"/>
        <v>180.34083838775098</v>
      </c>
      <c r="V154" s="5">
        <f t="shared" si="194"/>
        <v>251.7676037658764</v>
      </c>
      <c r="W154" s="15">
        <f t="shared" si="195"/>
        <v>-1.0734613539272964E-2</v>
      </c>
      <c r="X154" s="15">
        <f t="shared" si="196"/>
        <v>-1.217998157191269E-2</v>
      </c>
      <c r="Y154" s="15">
        <f t="shared" si="197"/>
        <v>-9.7425357312937999E-3</v>
      </c>
      <c r="Z154" s="5">
        <f t="shared" si="212"/>
        <v>14402.022593378766</v>
      </c>
      <c r="AA154" s="5">
        <f t="shared" si="213"/>
        <v>36275.532942845181</v>
      </c>
      <c r="AB154" s="5">
        <f t="shared" si="214"/>
        <v>39082.227529046548</v>
      </c>
      <c r="AC154" s="16">
        <f t="shared" si="198"/>
        <v>1.5551936967261895</v>
      </c>
      <c r="AD154" s="16">
        <f t="shared" si="199"/>
        <v>2.9602753832531383</v>
      </c>
      <c r="AE154" s="16">
        <f t="shared" si="200"/>
        <v>6.101344343459016</v>
      </c>
      <c r="AF154" s="15">
        <f t="shared" si="201"/>
        <v>-4.0504037456468023E-3</v>
      </c>
      <c r="AG154" s="15">
        <f t="shared" si="202"/>
        <v>2.9673830763510267E-4</v>
      </c>
      <c r="AH154" s="15">
        <f t="shared" si="203"/>
        <v>9.7937136394747881E-3</v>
      </c>
      <c r="AI154" s="1">
        <f t="shared" si="167"/>
        <v>355668.18241511326</v>
      </c>
      <c r="AJ154" s="1">
        <f t="shared" si="168"/>
        <v>125688.80201838071</v>
      </c>
      <c r="AK154" s="1">
        <f t="shared" si="169"/>
        <v>46936.166457660307</v>
      </c>
      <c r="AL154" s="14">
        <f t="shared" si="204"/>
        <v>54.338339534606952</v>
      </c>
      <c r="AM154" s="14">
        <f t="shared" si="205"/>
        <v>11.615400155687666</v>
      </c>
      <c r="AN154" s="14">
        <f t="shared" si="206"/>
        <v>3.8672395624093343</v>
      </c>
      <c r="AO154" s="11">
        <f t="shared" si="207"/>
        <v>7.7012520993506826E-3</v>
      </c>
      <c r="AP154" s="11">
        <f t="shared" si="208"/>
        <v>9.7015464666395292E-3</v>
      </c>
      <c r="AQ154" s="11">
        <f t="shared" si="209"/>
        <v>8.800526730940228E-3</v>
      </c>
      <c r="AR154" s="1">
        <f t="shared" si="215"/>
        <v>194226.87605594154</v>
      </c>
      <c r="AS154" s="1">
        <f t="shared" si="210"/>
        <v>70649.931083205694</v>
      </c>
      <c r="AT154" s="1">
        <f t="shared" si="211"/>
        <v>26153.854184040301</v>
      </c>
      <c r="AU154" s="1">
        <f t="shared" si="170"/>
        <v>38845.375211188308</v>
      </c>
      <c r="AV154" s="1">
        <f t="shared" si="171"/>
        <v>14129.98621664114</v>
      </c>
      <c r="AW154" s="1">
        <f t="shared" si="172"/>
        <v>5230.7708368080603</v>
      </c>
      <c r="AX154" s="1">
        <f t="shared" si="231"/>
        <v>133396.52210664621</v>
      </c>
      <c r="AY154" s="1">
        <f t="shared" si="218"/>
        <v>19086.953907752049</v>
      </c>
      <c r="AZ154" s="1">
        <f t="shared" si="219"/>
        <v>4797.8063409586584</v>
      </c>
      <c r="BA154" s="1">
        <f t="shared" si="232"/>
        <v>13746.008526993668</v>
      </c>
      <c r="BB154" s="1">
        <f t="shared" si="233"/>
        <v>29187.661563270231</v>
      </c>
      <c r="BC154" s="1">
        <f t="shared" si="234"/>
        <v>36963.196123331385</v>
      </c>
      <c r="BD154" s="1">
        <f t="shared" si="235"/>
        <v>5112.9064640671677</v>
      </c>
      <c r="BE154" s="2">
        <f t="shared" si="241"/>
        <v>2.6562624979233451E-2</v>
      </c>
      <c r="BF154" s="2">
        <f t="shared" si="242"/>
        <v>3.9296297366806017E-2</v>
      </c>
      <c r="BG154" s="2">
        <f t="shared" si="243"/>
        <v>2.6781393583393952E-2</v>
      </c>
      <c r="BH154" s="2">
        <f t="shared" si="220"/>
        <v>3.1804067198414041E-2</v>
      </c>
      <c r="BI154" s="2">
        <f t="shared" si="236"/>
        <v>7.0557304578739693E-5</v>
      </c>
      <c r="BJ154" s="2">
        <f t="shared" si="221"/>
        <v>1.5441989867404456E-4</v>
      </c>
      <c r="BK154" s="2">
        <f t="shared" si="222"/>
        <v>7.1724304226865481E-5</v>
      </c>
      <c r="BL154" s="2">
        <f t="shared" si="223"/>
        <v>13.704124851256191</v>
      </c>
      <c r="BM154" s="2">
        <f t="shared" si="224"/>
        <v>10.909755199196855</v>
      </c>
      <c r="BN154" s="2">
        <f t="shared" si="225"/>
        <v>1.8758669942011852</v>
      </c>
      <c r="BO154" s="2">
        <f t="shared" si="237"/>
        <v>71.645154506755588</v>
      </c>
      <c r="BP154" s="2">
        <f t="shared" si="238"/>
        <v>15.306629430719822</v>
      </c>
      <c r="BQ154" s="2">
        <f t="shared" si="239"/>
        <v>3.5844254890789018</v>
      </c>
      <c r="BR154" s="11">
        <f t="shared" si="240"/>
        <v>3.8984173042744014E-2</v>
      </c>
      <c r="BS154" s="17">
        <f t="shared" si="216"/>
        <v>1.4850293229980225E-2</v>
      </c>
      <c r="BT154" s="17">
        <f t="shared" si="217"/>
        <v>6.3993829875609726E-2</v>
      </c>
      <c r="BU154" s="12">
        <f>(BU$3*temperature!$I264+BU$4*temperature!$I264^2+BU$5*temperature!$I264^6)*(K154/K$56)^$BW$1</f>
        <v>-2.4158731921467989</v>
      </c>
      <c r="BV154" s="12">
        <f>(BV$3*temperature!$I264+BV$4*temperature!$I264^2+BV$5*temperature!$I264^6)*(L154/L$56)^$BW$1</f>
        <v>-3.0270394273268684</v>
      </c>
      <c r="BW154" s="12">
        <f>(BW$3*temperature!$I264+BW$4*temperature!$I264^2+BW$5*temperature!$I264^6)*(M154/M$56)^$BW$1</f>
        <v>-3.6622221062693625</v>
      </c>
      <c r="BX154" s="12">
        <f>(BX$3*temperature!$M264+BX$4*temperature!$M264^2+BX$5*temperature!$M264^6)*(K154/K$56)^$BW$1</f>
        <v>-2.4158794437641613</v>
      </c>
      <c r="BY154" s="12">
        <f>(BY$3*temperature!$M264+BY$4*temperature!$M264^2+BY$5*temperature!$M264^6)*(L154/L$56)^$BW$1</f>
        <v>-3.0270441175111724</v>
      </c>
      <c r="BZ154" s="12">
        <f>(BZ$3*temperature!$M264+BZ$4*temperature!$M264^2+BZ$5*temperature!$M264^6)*(M154/M$56)^$BW$1</f>
        <v>-3.6622262252651558</v>
      </c>
      <c r="CA154" s="19">
        <f t="shared" si="226"/>
        <v>-6.2516173624516114E-6</v>
      </c>
      <c r="CB154" s="19">
        <f t="shared" si="227"/>
        <v>-4.6901843040458857E-6</v>
      </c>
      <c r="CC154" s="19">
        <f t="shared" si="228"/>
        <v>-4.1189957933340793E-6</v>
      </c>
      <c r="CD154" s="19">
        <f t="shared" si="229"/>
        <v>-1.6533209238179709E-2</v>
      </c>
      <c r="CE154" s="19">
        <f t="shared" si="230"/>
        <v>-2.4552300521958663E-4</v>
      </c>
      <c r="CF154" s="19"/>
      <c r="CG154" s="19"/>
      <c r="CH154" s="19"/>
    </row>
    <row r="155" spans="1:86" x14ac:dyDescent="0.25">
      <c r="A155" s="2">
        <f t="shared" si="173"/>
        <v>2109</v>
      </c>
      <c r="B155" s="5">
        <f t="shared" si="174"/>
        <v>1164.8390556636591</v>
      </c>
      <c r="C155" s="5">
        <f t="shared" si="175"/>
        <v>2961.3313792373738</v>
      </c>
      <c r="D155" s="5">
        <f t="shared" si="176"/>
        <v>4361.4177388596263</v>
      </c>
      <c r="E155" s="15">
        <f t="shared" si="177"/>
        <v>2.5601469591636505E-5</v>
      </c>
      <c r="F155" s="15">
        <f t="shared" si="178"/>
        <v>5.0436611814372876E-5</v>
      </c>
      <c r="G155" s="15">
        <f t="shared" si="179"/>
        <v>1.0296454888091045E-4</v>
      </c>
      <c r="H155" s="5">
        <f t="shared" si="180"/>
        <v>195781.42668185217</v>
      </c>
      <c r="I155" s="5">
        <f t="shared" si="181"/>
        <v>71431.218975665804</v>
      </c>
      <c r="J155" s="5">
        <f t="shared" si="182"/>
        <v>26419.515469917842</v>
      </c>
      <c r="K155" s="5">
        <f t="shared" si="183"/>
        <v>168075.94639785413</v>
      </c>
      <c r="L155" s="5">
        <f t="shared" si="184"/>
        <v>24121.319037946156</v>
      </c>
      <c r="M155" s="5">
        <f t="shared" si="185"/>
        <v>6057.5521657839899</v>
      </c>
      <c r="N155" s="15">
        <f t="shared" si="186"/>
        <v>7.9779816957017413E-3</v>
      </c>
      <c r="O155" s="15">
        <f t="shared" si="187"/>
        <v>1.1007587885437431E-2</v>
      </c>
      <c r="P155" s="15">
        <f t="shared" si="188"/>
        <v>1.0053634565603708E-2</v>
      </c>
      <c r="Q155" s="5">
        <f t="shared" si="189"/>
        <v>9460.9111734638645</v>
      </c>
      <c r="R155" s="5">
        <f t="shared" si="190"/>
        <v>12725.063809649941</v>
      </c>
      <c r="S155" s="5">
        <f t="shared" si="191"/>
        <v>6586.7748651834572</v>
      </c>
      <c r="T155" s="5">
        <f t="shared" si="192"/>
        <v>48.323844267607626</v>
      </c>
      <c r="U155" s="5">
        <f t="shared" si="193"/>
        <v>178.1442902995249</v>
      </c>
      <c r="V155" s="5">
        <f t="shared" si="194"/>
        <v>249.31474889020512</v>
      </c>
      <c r="W155" s="15">
        <f t="shared" si="195"/>
        <v>-1.0734613539272964E-2</v>
      </c>
      <c r="X155" s="15">
        <f t="shared" si="196"/>
        <v>-1.217998157191269E-2</v>
      </c>
      <c r="Y155" s="15">
        <f t="shared" si="197"/>
        <v>-9.7425357312937999E-3</v>
      </c>
      <c r="Z155" s="5">
        <f t="shared" si="212"/>
        <v>14304.999649960295</v>
      </c>
      <c r="AA155" s="5">
        <f t="shared" si="213"/>
        <v>36245.680492598716</v>
      </c>
      <c r="AB155" s="5">
        <f t="shared" si="214"/>
        <v>39482.454787338196</v>
      </c>
      <c r="AC155" s="16">
        <f t="shared" si="198"/>
        <v>1.5488945343517635</v>
      </c>
      <c r="AD155" s="16">
        <f t="shared" si="199"/>
        <v>2.9611538103604986</v>
      </c>
      <c r="AE155" s="16">
        <f t="shared" si="200"/>
        <v>6.1610991627746827</v>
      </c>
      <c r="AF155" s="15">
        <f t="shared" si="201"/>
        <v>-4.0504037456468023E-3</v>
      </c>
      <c r="AG155" s="15">
        <f t="shared" si="202"/>
        <v>2.9673830763510267E-4</v>
      </c>
      <c r="AH155" s="15">
        <f t="shared" si="203"/>
        <v>9.7937136394747881E-3</v>
      </c>
      <c r="AI155" s="1">
        <f t="shared" si="167"/>
        <v>358946.7393847903</v>
      </c>
      <c r="AJ155" s="1">
        <f t="shared" si="168"/>
        <v>127249.90803318378</v>
      </c>
      <c r="AK155" s="1">
        <f t="shared" si="169"/>
        <v>47473.320648702342</v>
      </c>
      <c r="AL155" s="14">
        <f t="shared" si="204"/>
        <v>54.752628053508914</v>
      </c>
      <c r="AM155" s="14">
        <f t="shared" si="205"/>
        <v>11.726960626583294</v>
      </c>
      <c r="AN155" s="14">
        <f t="shared" si="206"/>
        <v>3.9009329701018278</v>
      </c>
      <c r="AO155" s="11">
        <f t="shared" si="207"/>
        <v>7.6242395783571761E-3</v>
      </c>
      <c r="AP155" s="11">
        <f t="shared" si="208"/>
        <v>9.6045310019731347E-3</v>
      </c>
      <c r="AQ155" s="11">
        <f t="shared" si="209"/>
        <v>8.7125214636308256E-3</v>
      </c>
      <c r="AR155" s="1">
        <f t="shared" si="215"/>
        <v>195781.42668185217</v>
      </c>
      <c r="AS155" s="1">
        <f t="shared" si="210"/>
        <v>71431.218975665804</v>
      </c>
      <c r="AT155" s="1">
        <f t="shared" si="211"/>
        <v>26419.515469917842</v>
      </c>
      <c r="AU155" s="1">
        <f t="shared" si="170"/>
        <v>39156.285336370434</v>
      </c>
      <c r="AV155" s="1">
        <f t="shared" si="171"/>
        <v>14286.243795133161</v>
      </c>
      <c r="AW155" s="1">
        <f t="shared" si="172"/>
        <v>5283.9030939835684</v>
      </c>
      <c r="AX155" s="1">
        <f t="shared" si="231"/>
        <v>134460.75711828328</v>
      </c>
      <c r="AY155" s="1">
        <f t="shared" si="218"/>
        <v>19297.055230356924</v>
      </c>
      <c r="AZ155" s="1">
        <f t="shared" si="219"/>
        <v>4846.0417326271927</v>
      </c>
      <c r="BA155" s="1">
        <f t="shared" si="232"/>
        <v>13755.616635717623</v>
      </c>
      <c r="BB155" s="1">
        <f t="shared" si="233"/>
        <v>29221.552703425252</v>
      </c>
      <c r="BC155" s="1">
        <f t="shared" si="234"/>
        <v>37010.631172165653</v>
      </c>
      <c r="BD155" s="1">
        <f t="shared" si="235"/>
        <v>4969.6366000435783</v>
      </c>
      <c r="BE155" s="2">
        <f t="shared" si="241"/>
        <v>2.6562624979233451E-2</v>
      </c>
      <c r="BF155" s="2">
        <f t="shared" si="242"/>
        <v>3.9296297366806017E-2</v>
      </c>
      <c r="BG155" s="2">
        <f t="shared" si="243"/>
        <v>2.6781393583393952E-2</v>
      </c>
      <c r="BH155" s="2">
        <f t="shared" si="220"/>
        <v>3.1784903896280317E-2</v>
      </c>
      <c r="BI155" s="2">
        <f t="shared" si="236"/>
        <v>7.0557304578739693E-5</v>
      </c>
      <c r="BJ155" s="2">
        <f t="shared" si="221"/>
        <v>1.5441989867404456E-4</v>
      </c>
      <c r="BK155" s="2">
        <f t="shared" si="222"/>
        <v>7.1724304226865481E-5</v>
      </c>
      <c r="BL155" s="2">
        <f t="shared" si="223"/>
        <v>13.813809753251638</v>
      </c>
      <c r="BM155" s="2">
        <f t="shared" si="224"/>
        <v>11.030401596385802</v>
      </c>
      <c r="BN155" s="2">
        <f t="shared" si="225"/>
        <v>1.8949213650907661</v>
      </c>
      <c r="BO155" s="2">
        <f t="shared" si="237"/>
        <v>72.708406041292903</v>
      </c>
      <c r="BP155" s="2">
        <f t="shared" si="238"/>
        <v>15.48864517919248</v>
      </c>
      <c r="BQ155" s="2">
        <f t="shared" si="239"/>
        <v>3.5841309558560828</v>
      </c>
      <c r="BR155" s="11">
        <f t="shared" si="240"/>
        <v>3.8864244692734057E-2</v>
      </c>
      <c r="BS155" s="17">
        <f t="shared" si="216"/>
        <v>1.4293088976023584E-2</v>
      </c>
      <c r="BT155" s="17">
        <f t="shared" si="217"/>
        <v>6.2129931918067691E-2</v>
      </c>
      <c r="BU155" s="12">
        <f>(BU$3*temperature!$I265+BU$4*temperature!$I265^2+BU$5*temperature!$I265^6)*(K155/K$56)^$BW$1</f>
        <v>-2.5616178941966061</v>
      </c>
      <c r="BV155" s="12">
        <f>(BV$3*temperature!$I265+BV$4*temperature!$I265^2+BV$5*temperature!$I265^6)*(L155/L$56)^$BW$1</f>
        <v>-3.1315259516242557</v>
      </c>
      <c r="BW155" s="12">
        <f>(BW$3*temperature!$I265+BW$4*temperature!$I265^2+BW$5*temperature!$I265^6)*(M155/M$56)^$BW$1</f>
        <v>-3.7520468362163899</v>
      </c>
      <c r="BX155" s="12">
        <f>(BX$3*temperature!$M265+BX$4*temperature!$M265^2+BX$5*temperature!$M265^6)*(K155/K$56)^$BW$1</f>
        <v>-2.5616241745533066</v>
      </c>
      <c r="BY155" s="12">
        <f>(BY$3*temperature!$M265+BY$4*temperature!$M265^2+BY$5*temperature!$M265^6)*(L155/L$56)^$BW$1</f>
        <v>-3.1315306519362189</v>
      </c>
      <c r="BZ155" s="12">
        <f>(BZ$3*temperature!$M265+BZ$4*temperature!$M265^2+BZ$5*temperature!$M265^6)*(M155/M$56)^$BW$1</f>
        <v>-3.7520509585501145</v>
      </c>
      <c r="CA155" s="19">
        <f t="shared" si="226"/>
        <v>-6.2803567004721117E-6</v>
      </c>
      <c r="CB155" s="19">
        <f t="shared" si="227"/>
        <v>-4.7003119632016421E-6</v>
      </c>
      <c r="CC155" s="19">
        <f t="shared" si="228"/>
        <v>-4.1223337245988034E-6</v>
      </c>
      <c r="CD155" s="19">
        <f t="shared" si="229"/>
        <v>-1.6742362675959598E-2</v>
      </c>
      <c r="CE155" s="19">
        <f t="shared" si="230"/>
        <v>-2.3930007939634683E-4</v>
      </c>
      <c r="CF155" s="19"/>
      <c r="CG155" s="19"/>
      <c r="CH155" s="19"/>
    </row>
    <row r="156" spans="1:86" x14ac:dyDescent="0.25">
      <c r="A156" s="2">
        <f t="shared" si="173"/>
        <v>2110</v>
      </c>
      <c r="B156" s="5">
        <f t="shared" si="174"/>
        <v>1164.8673861757386</v>
      </c>
      <c r="C156" s="5">
        <f t="shared" si="175"/>
        <v>2961.4732707825406</v>
      </c>
      <c r="D156" s="5">
        <f t="shared" si="176"/>
        <v>4361.8443566990909</v>
      </c>
      <c r="E156" s="15">
        <f t="shared" si="177"/>
        <v>2.4321396112054679E-5</v>
      </c>
      <c r="F156" s="15">
        <f t="shared" si="178"/>
        <v>4.7914781223654231E-5</v>
      </c>
      <c r="G156" s="15">
        <f t="shared" si="179"/>
        <v>9.7816321436864918E-5</v>
      </c>
      <c r="H156" s="5">
        <f t="shared" si="180"/>
        <v>197325.04436256943</v>
      </c>
      <c r="I156" s="5">
        <f t="shared" si="181"/>
        <v>72211.375026690002</v>
      </c>
      <c r="J156" s="5">
        <f t="shared" si="182"/>
        <v>26684.544959476287</v>
      </c>
      <c r="K156" s="5">
        <f t="shared" si="183"/>
        <v>169397.00321629559</v>
      </c>
      <c r="L156" s="5">
        <f t="shared" si="184"/>
        <v>24383.598440383306</v>
      </c>
      <c r="M156" s="5">
        <f t="shared" si="185"/>
        <v>6117.7205735214093</v>
      </c>
      <c r="N156" s="15">
        <f t="shared" si="186"/>
        <v>7.8598802907487997E-3</v>
      </c>
      <c r="O156" s="15">
        <f t="shared" si="187"/>
        <v>1.087334411623786E-2</v>
      </c>
      <c r="P156" s="15">
        <f t="shared" si="188"/>
        <v>9.9327923376837379E-3</v>
      </c>
      <c r="Q156" s="5">
        <f t="shared" si="189"/>
        <v>9433.1447558702021</v>
      </c>
      <c r="R156" s="5">
        <f t="shared" si="190"/>
        <v>12707.360334926043</v>
      </c>
      <c r="S156" s="5">
        <f t="shared" si="191"/>
        <v>6588.0349908841963</v>
      </c>
      <c r="T156" s="5">
        <f t="shared" si="192"/>
        <v>47.80510647466285</v>
      </c>
      <c r="U156" s="5">
        <f t="shared" si="193"/>
        <v>175.97449612653523</v>
      </c>
      <c r="V156" s="5">
        <f t="shared" si="194"/>
        <v>246.88579104080375</v>
      </c>
      <c r="W156" s="15">
        <f t="shared" si="195"/>
        <v>-1.0734613539272964E-2</v>
      </c>
      <c r="X156" s="15">
        <f t="shared" si="196"/>
        <v>-1.217998157191269E-2</v>
      </c>
      <c r="Y156" s="15">
        <f t="shared" si="197"/>
        <v>-9.7425357312937999E-3</v>
      </c>
      <c r="Z156" s="5">
        <f t="shared" si="212"/>
        <v>14206.928313301987</v>
      </c>
      <c r="AA156" s="5">
        <f t="shared" si="213"/>
        <v>36210.894439799173</v>
      </c>
      <c r="AB156" s="5">
        <f t="shared" si="214"/>
        <v>39881.738769318399</v>
      </c>
      <c r="AC156" s="16">
        <f t="shared" si="198"/>
        <v>1.5426208861282134</v>
      </c>
      <c r="AD156" s="16">
        <f t="shared" si="199"/>
        <v>2.9620324981308324</v>
      </c>
      <c r="AE156" s="16">
        <f t="shared" si="200"/>
        <v>6.2214392036793056</v>
      </c>
      <c r="AF156" s="15">
        <f t="shared" si="201"/>
        <v>-4.0504037456468023E-3</v>
      </c>
      <c r="AG156" s="15">
        <f t="shared" si="202"/>
        <v>2.9673830763510267E-4</v>
      </c>
      <c r="AH156" s="15">
        <f t="shared" si="203"/>
        <v>9.7937136394747881E-3</v>
      </c>
      <c r="AI156" s="1">
        <f t="shared" si="167"/>
        <v>362208.35078268172</v>
      </c>
      <c r="AJ156" s="1">
        <f t="shared" si="168"/>
        <v>128811.16102499857</v>
      </c>
      <c r="AK156" s="1">
        <f t="shared" si="169"/>
        <v>48009.891677815671</v>
      </c>
      <c r="AL156" s="14">
        <f t="shared" si="204"/>
        <v>55.165900735795297</v>
      </c>
      <c r="AM156" s="14">
        <f t="shared" si="205"/>
        <v>11.838466263911261</v>
      </c>
      <c r="AN156" s="14">
        <f t="shared" si="206"/>
        <v>3.9345800627097236</v>
      </c>
      <c r="AO156" s="11">
        <f t="shared" si="207"/>
        <v>7.5479971825736045E-3</v>
      </c>
      <c r="AP156" s="11">
        <f t="shared" si="208"/>
        <v>9.5084856919534031E-3</v>
      </c>
      <c r="AQ156" s="11">
        <f t="shared" si="209"/>
        <v>8.6253962489945164E-3</v>
      </c>
      <c r="AR156" s="1">
        <f t="shared" si="215"/>
        <v>197325.04436256943</v>
      </c>
      <c r="AS156" s="1">
        <f t="shared" si="210"/>
        <v>72211.375026690002</v>
      </c>
      <c r="AT156" s="1">
        <f t="shared" si="211"/>
        <v>26684.544959476287</v>
      </c>
      <c r="AU156" s="1">
        <f t="shared" si="170"/>
        <v>39465.008872513892</v>
      </c>
      <c r="AV156" s="1">
        <f t="shared" si="171"/>
        <v>14442.275005338</v>
      </c>
      <c r="AW156" s="1">
        <f t="shared" si="172"/>
        <v>5336.9089918952577</v>
      </c>
      <c r="AX156" s="1">
        <f t="shared" si="231"/>
        <v>135517.60257303648</v>
      </c>
      <c r="AY156" s="1">
        <f t="shared" si="218"/>
        <v>19506.878752306646</v>
      </c>
      <c r="AZ156" s="1">
        <f t="shared" si="219"/>
        <v>4894.1764588171282</v>
      </c>
      <c r="BA156" s="1">
        <f t="shared" si="232"/>
        <v>13765.07111573928</v>
      </c>
      <c r="BB156" s="1">
        <f t="shared" si="233"/>
        <v>29254.980157558097</v>
      </c>
      <c r="BC156" s="1">
        <f t="shared" si="234"/>
        <v>37057.36295388922</v>
      </c>
      <c r="BD156" s="1">
        <f t="shared" si="235"/>
        <v>4830.2954311747644</v>
      </c>
      <c r="BE156" s="2">
        <f t="shared" si="241"/>
        <v>2.6562624979233451E-2</v>
      </c>
      <c r="BF156" s="2">
        <f t="shared" si="242"/>
        <v>3.9296297366806017E-2</v>
      </c>
      <c r="BG156" s="2">
        <f t="shared" si="243"/>
        <v>2.6781393583393952E-2</v>
      </c>
      <c r="BH156" s="2">
        <f t="shared" si="220"/>
        <v>3.1765557651977222E-2</v>
      </c>
      <c r="BI156" s="2">
        <f t="shared" si="236"/>
        <v>7.0557304578739693E-5</v>
      </c>
      <c r="BJ156" s="2">
        <f t="shared" si="221"/>
        <v>1.5441989867404456E-4</v>
      </c>
      <c r="BK156" s="2">
        <f t="shared" si="222"/>
        <v>7.1724304226865481E-5</v>
      </c>
      <c r="BL156" s="2">
        <f t="shared" si="223"/>
        <v>13.922723256103133</v>
      </c>
      <c r="BM156" s="2">
        <f t="shared" si="224"/>
        <v>11.150873214734903</v>
      </c>
      <c r="BN156" s="2">
        <f t="shared" si="225"/>
        <v>1.9139304208289469</v>
      </c>
      <c r="BO156" s="2">
        <f t="shared" si="237"/>
        <v>73.787535726578298</v>
      </c>
      <c r="BP156" s="2">
        <f t="shared" si="238"/>
        <v>15.672850451304665</v>
      </c>
      <c r="BQ156" s="2">
        <f t="shared" si="239"/>
        <v>3.5838422456309544</v>
      </c>
      <c r="BR156" s="11">
        <f t="shared" si="240"/>
        <v>3.8745549781649319E-2</v>
      </c>
      <c r="BS156" s="17">
        <f t="shared" si="216"/>
        <v>1.3758379931779311E-2</v>
      </c>
      <c r="BT156" s="17">
        <f t="shared" si="217"/>
        <v>6.0320322250551152E-2</v>
      </c>
      <c r="BU156" s="12">
        <f>(BU$3*temperature!$I266+BU$4*temperature!$I266^2+BU$5*temperature!$I266^6)*(K156/K$56)^$BW$1</f>
        <v>-2.7086503466921514</v>
      </c>
      <c r="BV156" s="12">
        <f>(BV$3*temperature!$I266+BV$4*temperature!$I266^2+BV$5*temperature!$I266^6)*(L156/L$56)^$BW$1</f>
        <v>-3.2366827780584506</v>
      </c>
      <c r="BW156" s="12">
        <f>(BW$3*temperature!$I266+BW$4*temperature!$I266^2+BW$5*temperature!$I266^6)*(M156/M$56)^$BW$1</f>
        <v>-3.8423748062304939</v>
      </c>
      <c r="BX156" s="12">
        <f>(BX$3*temperature!$M266+BX$4*temperature!$M266^2+BX$5*temperature!$M266^6)*(K156/K$56)^$BW$1</f>
        <v>-2.7086566544010595</v>
      </c>
      <c r="BY156" s="12">
        <f>(BY$3*temperature!$M266+BY$4*temperature!$M266^2+BY$5*temperature!$M266^6)*(L156/L$56)^$BW$1</f>
        <v>-3.2366874876480165</v>
      </c>
      <c r="BZ156" s="12">
        <f>(BZ$3*temperature!$M266+BZ$4*temperature!$M266^2+BZ$5*temperature!$M266^6)*(M156/M$56)^$BW$1</f>
        <v>-3.8423789313086645</v>
      </c>
      <c r="CA156" s="19">
        <f t="shared" si="226"/>
        <v>-6.307708908082077E-6</v>
      </c>
      <c r="CB156" s="19">
        <f t="shared" si="227"/>
        <v>-4.7095895658877396E-6</v>
      </c>
      <c r="CC156" s="19">
        <f t="shared" si="228"/>
        <v>-4.1250781706025919E-6</v>
      </c>
      <c r="CD156" s="19">
        <f t="shared" si="229"/>
        <v>-1.6948307123823753E-2</v>
      </c>
      <c r="CE156" s="19">
        <f t="shared" si="230"/>
        <v>-2.3318124861004905E-4</v>
      </c>
      <c r="CF156" s="19"/>
      <c r="CG156" s="19"/>
      <c r="CH156" s="19"/>
    </row>
    <row r="157" spans="1:86" x14ac:dyDescent="0.25">
      <c r="A157" s="2">
        <f t="shared" si="173"/>
        <v>2111</v>
      </c>
      <c r="B157" s="5">
        <f t="shared" si="174"/>
        <v>1164.8943008167998</v>
      </c>
      <c r="C157" s="5">
        <f t="shared" si="175"/>
        <v>2961.6080742092163</v>
      </c>
      <c r="D157" s="5">
        <f t="shared" si="176"/>
        <v>4362.2496832902607</v>
      </c>
      <c r="E157" s="15">
        <f t="shared" si="177"/>
        <v>2.3105326306451945E-5</v>
      </c>
      <c r="F157" s="15">
        <f t="shared" si="178"/>
        <v>4.5519042162471515E-5</v>
      </c>
      <c r="G157" s="15">
        <f t="shared" si="179"/>
        <v>9.2925505365021663E-5</v>
      </c>
      <c r="H157" s="5">
        <f t="shared" si="180"/>
        <v>198857.5398996596</v>
      </c>
      <c r="I157" s="5">
        <f t="shared" si="181"/>
        <v>72990.290122085309</v>
      </c>
      <c r="J157" s="5">
        <f t="shared" si="182"/>
        <v>26948.912711074514</v>
      </c>
      <c r="K157" s="5">
        <f t="shared" si="183"/>
        <v>170708.65550653377</v>
      </c>
      <c r="L157" s="5">
        <f t="shared" si="184"/>
        <v>24645.4926827462</v>
      </c>
      <c r="M157" s="5">
        <f t="shared" si="185"/>
        <v>6177.7556691225627</v>
      </c>
      <c r="N157" s="15">
        <f t="shared" si="186"/>
        <v>7.743066673755683E-3</v>
      </c>
      <c r="O157" s="15">
        <f t="shared" si="187"/>
        <v>1.0740590360492241E-2</v>
      </c>
      <c r="P157" s="15">
        <f t="shared" si="188"/>
        <v>9.8133111638010195E-3</v>
      </c>
      <c r="Q157" s="5">
        <f t="shared" si="189"/>
        <v>9404.3582750502173</v>
      </c>
      <c r="R157" s="5">
        <f t="shared" si="190"/>
        <v>12687.984611430744</v>
      </c>
      <c r="S157" s="5">
        <f t="shared" si="191"/>
        <v>6588.4835839937568</v>
      </c>
      <c r="T157" s="5">
        <f t="shared" si="192"/>
        <v>47.291937131453551</v>
      </c>
      <c r="U157" s="5">
        <f t="shared" si="193"/>
        <v>173.83113000658741</v>
      </c>
      <c r="V157" s="5">
        <f t="shared" si="194"/>
        <v>244.48049740003998</v>
      </c>
      <c r="W157" s="15">
        <f t="shared" si="195"/>
        <v>-1.0734613539272964E-2</v>
      </c>
      <c r="X157" s="15">
        <f t="shared" si="196"/>
        <v>-1.217998157191269E-2</v>
      </c>
      <c r="Y157" s="15">
        <f t="shared" si="197"/>
        <v>-9.7425357312937999E-3</v>
      </c>
      <c r="Z157" s="5">
        <f t="shared" si="212"/>
        <v>14107.858103118759</v>
      </c>
      <c r="AA157" s="5">
        <f t="shared" si="213"/>
        <v>36171.2470126478</v>
      </c>
      <c r="AB157" s="5">
        <f t="shared" si="214"/>
        <v>40280.03365747544</v>
      </c>
      <c r="AC157" s="16">
        <f t="shared" si="198"/>
        <v>1.5363726487129266</v>
      </c>
      <c r="AD157" s="16">
        <f t="shared" si="199"/>
        <v>2.9629114466414879</v>
      </c>
      <c r="AE157" s="16">
        <f t="shared" si="200"/>
        <v>6.2823701976655428</v>
      </c>
      <c r="AF157" s="15">
        <f t="shared" si="201"/>
        <v>-4.0504037456468023E-3</v>
      </c>
      <c r="AG157" s="15">
        <f t="shared" si="202"/>
        <v>2.9673830763510267E-4</v>
      </c>
      <c r="AH157" s="15">
        <f t="shared" si="203"/>
        <v>9.7937136394747881E-3</v>
      </c>
      <c r="AI157" s="1">
        <f t="shared" si="167"/>
        <v>365452.52457692748</v>
      </c>
      <c r="AJ157" s="1">
        <f t="shared" si="168"/>
        <v>130372.31992783671</v>
      </c>
      <c r="AK157" s="1">
        <f t="shared" si="169"/>
        <v>48545.811501929362</v>
      </c>
      <c r="AL157" s="14">
        <f t="shared" si="204"/>
        <v>55.578128878489942</v>
      </c>
      <c r="AM157" s="14">
        <f t="shared" si="205"/>
        <v>11.949906492125484</v>
      </c>
      <c r="AN157" s="14">
        <f t="shared" si="206"/>
        <v>3.9681780017028463</v>
      </c>
      <c r="AO157" s="11">
        <f t="shared" si="207"/>
        <v>7.4725172107478685E-3</v>
      </c>
      <c r="AP157" s="11">
        <f t="shared" si="208"/>
        <v>9.413400835033869E-3</v>
      </c>
      <c r="AQ157" s="11">
        <f t="shared" si="209"/>
        <v>8.5391422865045714E-3</v>
      </c>
      <c r="AR157" s="1">
        <f t="shared" si="215"/>
        <v>198857.5398996596</v>
      </c>
      <c r="AS157" s="1">
        <f t="shared" si="210"/>
        <v>72990.290122085309</v>
      </c>
      <c r="AT157" s="1">
        <f t="shared" si="211"/>
        <v>26948.912711074514</v>
      </c>
      <c r="AU157" s="1">
        <f t="shared" si="170"/>
        <v>39771.507979931921</v>
      </c>
      <c r="AV157" s="1">
        <f t="shared" si="171"/>
        <v>14598.058024417063</v>
      </c>
      <c r="AW157" s="1">
        <f t="shared" si="172"/>
        <v>5389.7825422149035</v>
      </c>
      <c r="AX157" s="1">
        <f t="shared" si="231"/>
        <v>136566.92440522701</v>
      </c>
      <c r="AY157" s="1">
        <f t="shared" si="218"/>
        <v>19716.394146196963</v>
      </c>
      <c r="AZ157" s="1">
        <f t="shared" si="219"/>
        <v>4942.2045352980504</v>
      </c>
      <c r="BA157" s="1">
        <f t="shared" si="232"/>
        <v>13774.374274993403</v>
      </c>
      <c r="BB157" s="1">
        <f t="shared" si="233"/>
        <v>29287.951622808323</v>
      </c>
      <c r="BC157" s="1">
        <f t="shared" si="234"/>
        <v>37103.405961037177</v>
      </c>
      <c r="BD157" s="1">
        <f t="shared" si="235"/>
        <v>4694.7793972586778</v>
      </c>
      <c r="BE157" s="2">
        <f t="shared" si="241"/>
        <v>2.6562624979233451E-2</v>
      </c>
      <c r="BF157" s="2">
        <f t="shared" si="242"/>
        <v>3.9296297366806017E-2</v>
      </c>
      <c r="BG157" s="2">
        <f t="shared" si="243"/>
        <v>2.6781393583393952E-2</v>
      </c>
      <c r="BH157" s="2">
        <f t="shared" si="220"/>
        <v>3.1746031341159914E-2</v>
      </c>
      <c r="BI157" s="2">
        <f t="shared" si="236"/>
        <v>7.0557304578739693E-5</v>
      </c>
      <c r="BJ157" s="2">
        <f t="shared" si="221"/>
        <v>1.5441989867404456E-4</v>
      </c>
      <c r="BK157" s="2">
        <f t="shared" si="222"/>
        <v>7.1724304226865481E-5</v>
      </c>
      <c r="BL157" s="2">
        <f t="shared" si="223"/>
        <v>14.030852010479164</v>
      </c>
      <c r="BM157" s="2">
        <f t="shared" si="224"/>
        <v>11.271153204841529</v>
      </c>
      <c r="BN157" s="2">
        <f t="shared" si="225"/>
        <v>1.9328920138723507</v>
      </c>
      <c r="BO157" s="2">
        <f t="shared" si="237"/>
        <v>74.882781185329677</v>
      </c>
      <c r="BP157" s="2">
        <f t="shared" si="238"/>
        <v>15.859271561878877</v>
      </c>
      <c r="BQ157" s="2">
        <f t="shared" si="239"/>
        <v>3.5835592596426311</v>
      </c>
      <c r="BR157" s="11">
        <f t="shared" si="240"/>
        <v>3.8628082442886152E-2</v>
      </c>
      <c r="BS157" s="17">
        <f t="shared" si="216"/>
        <v>1.3245187846697785E-2</v>
      </c>
      <c r="BT157" s="17">
        <f t="shared" si="217"/>
        <v>5.8563419660729275E-2</v>
      </c>
      <c r="BU157" s="12">
        <f>(BU$3*temperature!$I267+BU$4*temperature!$I267^2+BU$5*temperature!$I267^6)*(K157/K$56)^$BW$1</f>
        <v>-2.8569403732878924</v>
      </c>
      <c r="BV157" s="12">
        <f>(BV$3*temperature!$I267+BV$4*temperature!$I267^2+BV$5*temperature!$I267^6)*(L157/L$56)^$BW$1</f>
        <v>-3.3424890104061507</v>
      </c>
      <c r="BW157" s="12">
        <f>(BW$3*temperature!$I267+BW$4*temperature!$I267^2+BW$5*temperature!$I267^6)*(M157/M$56)^$BW$1</f>
        <v>-3.9331892950991421</v>
      </c>
      <c r="BX157" s="12">
        <f>(BX$3*temperature!$M267+BX$4*temperature!$M267^2+BX$5*temperature!$M267^6)*(K157/K$56)^$BW$1</f>
        <v>-2.8569467070005641</v>
      </c>
      <c r="BY157" s="12">
        <f>(BY$3*temperature!$M267+BY$4*temperature!$M267^2+BY$5*temperature!$M267^6)*(L157/L$56)^$BW$1</f>
        <v>-3.3424937284506231</v>
      </c>
      <c r="BZ157" s="12">
        <f>(BZ$3*temperature!$M267+BZ$4*temperature!$M267^2+BZ$5*temperature!$M267^6)*(M157/M$56)^$BW$1</f>
        <v>-3.9331934223487721</v>
      </c>
      <c r="CA157" s="19">
        <f t="shared" si="226"/>
        <v>-6.333712671668934E-6</v>
      </c>
      <c r="CB157" s="19">
        <f t="shared" si="227"/>
        <v>-4.7180444724403969E-6</v>
      </c>
      <c r="CC157" s="19">
        <f t="shared" si="228"/>
        <v>-4.127249630059282E-6</v>
      </c>
      <c r="CD157" s="19">
        <f t="shared" si="229"/>
        <v>-1.7151028451889924E-2</v>
      </c>
      <c r="CE157" s="19">
        <f t="shared" si="230"/>
        <v>-2.2716859360934034E-4</v>
      </c>
      <c r="CF157" s="19"/>
      <c r="CG157" s="19"/>
      <c r="CH157" s="19"/>
    </row>
    <row r="158" spans="1:86" x14ac:dyDescent="0.25">
      <c r="A158" s="2">
        <f t="shared" si="173"/>
        <v>2112</v>
      </c>
      <c r="B158" s="5">
        <f t="shared" si="174"/>
        <v>1164.9198703165862</v>
      </c>
      <c r="C158" s="5">
        <f t="shared" si="175"/>
        <v>2961.7361432938751</v>
      </c>
      <c r="D158" s="5">
        <f t="shared" si="176"/>
        <v>4362.6347793337909</v>
      </c>
      <c r="E158" s="15">
        <f t="shared" si="177"/>
        <v>2.1950059991129345E-5</v>
      </c>
      <c r="F158" s="15">
        <f t="shared" si="178"/>
        <v>4.3243090054347937E-5</v>
      </c>
      <c r="G158" s="15">
        <f t="shared" si="179"/>
        <v>8.8279230096770575E-5</v>
      </c>
      <c r="H158" s="5">
        <f t="shared" si="180"/>
        <v>200378.73014419692</v>
      </c>
      <c r="I158" s="5">
        <f t="shared" si="181"/>
        <v>73767.856725562699</v>
      </c>
      <c r="J158" s="5">
        <f t="shared" si="182"/>
        <v>27212.589280969951</v>
      </c>
      <c r="K158" s="5">
        <f t="shared" si="183"/>
        <v>172010.74103898724</v>
      </c>
      <c r="L158" s="5">
        <f t="shared" si="184"/>
        <v>24906.964414298658</v>
      </c>
      <c r="M158" s="5">
        <f t="shared" si="185"/>
        <v>6237.6501030704039</v>
      </c>
      <c r="N158" s="15">
        <f t="shared" si="186"/>
        <v>7.6275308278297427E-3</v>
      </c>
      <c r="O158" s="15">
        <f t="shared" si="187"/>
        <v>1.0609312417418471E-2</v>
      </c>
      <c r="P158" s="15">
        <f t="shared" si="188"/>
        <v>9.6951768823108075E-3</v>
      </c>
      <c r="Q158" s="5">
        <f t="shared" si="189"/>
        <v>9374.5739083356748</v>
      </c>
      <c r="R158" s="5">
        <f t="shared" si="190"/>
        <v>12666.964163380808</v>
      </c>
      <c r="S158" s="5">
        <f t="shared" si="191"/>
        <v>6588.1307855525283</v>
      </c>
      <c r="T158" s="5">
        <f t="shared" si="192"/>
        <v>46.784276462823804</v>
      </c>
      <c r="U158" s="5">
        <f t="shared" si="193"/>
        <v>171.71387004648241</v>
      </c>
      <c r="V158" s="5">
        <f t="shared" si="194"/>
        <v>242.09863741851561</v>
      </c>
      <c r="W158" s="15">
        <f t="shared" si="195"/>
        <v>-1.0734613539272964E-2</v>
      </c>
      <c r="X158" s="15">
        <f t="shared" si="196"/>
        <v>-1.217998157191269E-2</v>
      </c>
      <c r="Y158" s="15">
        <f t="shared" si="197"/>
        <v>-9.7425357312937999E-3</v>
      </c>
      <c r="Z158" s="5">
        <f t="shared" si="212"/>
        <v>14007.837976830422</v>
      </c>
      <c r="AA158" s="5">
        <f t="shared" si="213"/>
        <v>36126.811432015624</v>
      </c>
      <c r="AB158" s="5">
        <f t="shared" si="214"/>
        <v>40677.294386141526</v>
      </c>
      <c r="AC158" s="16">
        <f t="shared" si="198"/>
        <v>1.5301497191818705</v>
      </c>
      <c r="AD158" s="16">
        <f t="shared" si="199"/>
        <v>2.963790655969837</v>
      </c>
      <c r="AE158" s="16">
        <f t="shared" si="200"/>
        <v>6.34389793235865</v>
      </c>
      <c r="AF158" s="15">
        <f t="shared" si="201"/>
        <v>-4.0504037456468023E-3</v>
      </c>
      <c r="AG158" s="15">
        <f t="shared" si="202"/>
        <v>2.9673830763510267E-4</v>
      </c>
      <c r="AH158" s="15">
        <f t="shared" si="203"/>
        <v>9.7937136394747881E-3</v>
      </c>
      <c r="AI158" s="1">
        <f t="shared" si="167"/>
        <v>368678.78009916667</v>
      </c>
      <c r="AJ158" s="1">
        <f t="shared" si="168"/>
        <v>131933.1459594701</v>
      </c>
      <c r="AK158" s="1">
        <f t="shared" si="169"/>
        <v>49081.012893951331</v>
      </c>
      <c r="AL158" s="14">
        <f t="shared" si="204"/>
        <v>55.989284317829764</v>
      </c>
      <c r="AM158" s="14">
        <f t="shared" si="205"/>
        <v>12.061270859279519</v>
      </c>
      <c r="AN158" s="14">
        <f t="shared" si="206"/>
        <v>4.0017239899118175</v>
      </c>
      <c r="AO158" s="11">
        <f t="shared" si="207"/>
        <v>7.3977920386403898E-3</v>
      </c>
      <c r="AP158" s="11">
        <f t="shared" si="208"/>
        <v>9.3192668266835303E-3</v>
      </c>
      <c r="AQ158" s="11">
        <f t="shared" si="209"/>
        <v>8.4537508636395257E-3</v>
      </c>
      <c r="AR158" s="1">
        <f t="shared" si="215"/>
        <v>200378.73014419692</v>
      </c>
      <c r="AS158" s="1">
        <f t="shared" si="210"/>
        <v>73767.856725562699</v>
      </c>
      <c r="AT158" s="1">
        <f t="shared" si="211"/>
        <v>27212.589280969951</v>
      </c>
      <c r="AU158" s="1">
        <f t="shared" si="170"/>
        <v>40075.746028839385</v>
      </c>
      <c r="AV158" s="1">
        <f t="shared" si="171"/>
        <v>14753.571345112541</v>
      </c>
      <c r="AW158" s="1">
        <f t="shared" si="172"/>
        <v>5442.5178561939902</v>
      </c>
      <c r="AX158" s="1">
        <f t="shared" si="231"/>
        <v>137608.5928311898</v>
      </c>
      <c r="AY158" s="1">
        <f t="shared" si="218"/>
        <v>19925.571531438927</v>
      </c>
      <c r="AZ158" s="1">
        <f t="shared" si="219"/>
        <v>4990.1200824563239</v>
      </c>
      <c r="BA158" s="1">
        <f t="shared" si="232"/>
        <v>13783.528369826014</v>
      </c>
      <c r="BB158" s="1">
        <f t="shared" si="233"/>
        <v>29320.474595182262</v>
      </c>
      <c r="BC158" s="1">
        <f t="shared" si="234"/>
        <v>37148.774216585218</v>
      </c>
      <c r="BD158" s="1">
        <f t="shared" si="235"/>
        <v>4562.9874456550078</v>
      </c>
      <c r="BE158" s="2">
        <f t="shared" si="241"/>
        <v>2.6562624979233451E-2</v>
      </c>
      <c r="BF158" s="2">
        <f t="shared" si="242"/>
        <v>3.9296297366806017E-2</v>
      </c>
      <c r="BG158" s="2">
        <f t="shared" si="243"/>
        <v>2.6781393583393952E-2</v>
      </c>
      <c r="BH158" s="2">
        <f t="shared" si="220"/>
        <v>3.1726327863464222E-2</v>
      </c>
      <c r="BI158" s="2">
        <f t="shared" si="236"/>
        <v>7.0557304578739693E-5</v>
      </c>
      <c r="BJ158" s="2">
        <f t="shared" si="221"/>
        <v>1.5441989867404456E-4</v>
      </c>
      <c r="BK158" s="2">
        <f t="shared" si="222"/>
        <v>7.1724304226865481E-5</v>
      </c>
      <c r="BL158" s="2">
        <f t="shared" si="223"/>
        <v>14.138183093885191</v>
      </c>
      <c r="BM158" s="2">
        <f t="shared" si="224"/>
        <v>11.391224960962829</v>
      </c>
      <c r="BN158" s="2">
        <f t="shared" si="225"/>
        <v>1.9518040323890273</v>
      </c>
      <c r="BO158" s="2">
        <f t="shared" si="237"/>
        <v>75.994383593515479</v>
      </c>
      <c r="BP158" s="2">
        <f t="shared" si="238"/>
        <v>16.047935143430511</v>
      </c>
      <c r="BQ158" s="2">
        <f t="shared" si="239"/>
        <v>3.5832819018818411</v>
      </c>
      <c r="BR158" s="11">
        <f t="shared" si="240"/>
        <v>3.8511836477933298E-2</v>
      </c>
      <c r="BS158" s="17">
        <f t="shared" si="216"/>
        <v>1.2752580130073783E-2</v>
      </c>
      <c r="BT158" s="17">
        <f t="shared" si="217"/>
        <v>5.6857688990999293E-2</v>
      </c>
      <c r="BU158" s="12">
        <f>(BU$3*temperature!$I268+BU$4*temperature!$I268^2+BU$5*temperature!$I268^6)*(K158/K$56)^$BW$1</f>
        <v>-3.006457925434606</v>
      </c>
      <c r="BV158" s="12">
        <f>(BV$3*temperature!$I268+BV$4*temperature!$I268^2+BV$5*temperature!$I268^6)*(L158/L$56)^$BW$1</f>
        <v>-3.4489239220633814</v>
      </c>
      <c r="BW158" s="12">
        <f>(BW$3*temperature!$I268+BW$4*temperature!$I268^2+BW$5*temperature!$I268^6)*(M158/M$56)^$BW$1</f>
        <v>-4.0244737210422281</v>
      </c>
      <c r="BX158" s="12">
        <f>(BX$3*temperature!$M268+BX$4*temperature!$M268^2+BX$5*temperature!$M268^6)*(K158/K$56)^$BW$1</f>
        <v>-3.0064642838407529</v>
      </c>
      <c r="BY158" s="12">
        <f>(BY$3*temperature!$M268+BY$4*temperature!$M268^2+BY$5*temperature!$M268^6)*(L158/L$56)^$BW$1</f>
        <v>-3.4489286477669281</v>
      </c>
      <c r="BZ158" s="12">
        <f>(BZ$3*temperature!$M268+BZ$4*temperature!$M268^2+BZ$5*temperature!$M268^6)*(M158/M$56)^$BW$1</f>
        <v>-4.0244778499104195</v>
      </c>
      <c r="CA158" s="19">
        <f t="shared" si="226"/>
        <v>-6.358406146933504E-6</v>
      </c>
      <c r="CB158" s="19">
        <f t="shared" si="227"/>
        <v>-4.7257035467040964E-6</v>
      </c>
      <c r="CC158" s="19">
        <f t="shared" si="228"/>
        <v>-4.1288681913442815E-6</v>
      </c>
      <c r="CD158" s="19">
        <f t="shared" si="229"/>
        <v>-1.7350515659106561E-2</v>
      </c>
      <c r="CE158" s="19">
        <f t="shared" si="230"/>
        <v>-2.2126384124085635E-4</v>
      </c>
      <c r="CF158" s="19"/>
      <c r="CG158" s="19"/>
      <c r="CH158" s="19"/>
    </row>
    <row r="159" spans="1:86" x14ac:dyDescent="0.25">
      <c r="A159" s="2">
        <f t="shared" si="173"/>
        <v>2113</v>
      </c>
      <c r="B159" s="5">
        <f t="shared" si="174"/>
        <v>1164.9441618745725</v>
      </c>
      <c r="C159" s="5">
        <f t="shared" si="175"/>
        <v>2961.8578141854987</v>
      </c>
      <c r="D159" s="5">
        <f t="shared" si="176"/>
        <v>4363.0006528713284</v>
      </c>
      <c r="E159" s="15">
        <f t="shared" si="177"/>
        <v>2.0852556991572876E-5</v>
      </c>
      <c r="F159" s="15">
        <f t="shared" si="178"/>
        <v>4.1080935551630536E-5</v>
      </c>
      <c r="G159" s="15">
        <f t="shared" si="179"/>
        <v>8.3865268591932045E-5</v>
      </c>
      <c r="H159" s="5">
        <f t="shared" si="180"/>
        <v>201888.43797131933</v>
      </c>
      <c r="I159" s="5">
        <f t="shared" si="181"/>
        <v>74543.968903098154</v>
      </c>
      <c r="J159" s="5">
        <f t="shared" si="182"/>
        <v>27475.545728021996</v>
      </c>
      <c r="K159" s="5">
        <f t="shared" si="183"/>
        <v>173303.10291134479</v>
      </c>
      <c r="L159" s="5">
        <f t="shared" si="184"/>
        <v>25167.976850906834</v>
      </c>
      <c r="M159" s="5">
        <f t="shared" si="185"/>
        <v>6297.3966574907799</v>
      </c>
      <c r="N159" s="15">
        <f t="shared" si="186"/>
        <v>7.5132626285507875E-3</v>
      </c>
      <c r="O159" s="15">
        <f t="shared" si="187"/>
        <v>1.0479496106652553E-2</v>
      </c>
      <c r="P159" s="15">
        <f t="shared" si="188"/>
        <v>9.5783754191287596E-3</v>
      </c>
      <c r="Q159" s="5">
        <f t="shared" si="189"/>
        <v>9343.8138766264037</v>
      </c>
      <c r="R159" s="5">
        <f t="shared" si="190"/>
        <v>12644.326782181717</v>
      </c>
      <c r="S159" s="5">
        <f t="shared" si="191"/>
        <v>6586.9868600634027</v>
      </c>
      <c r="T159" s="5">
        <f t="shared" si="192"/>
        <v>46.282065335280883</v>
      </c>
      <c r="U159" s="5">
        <f t="shared" si="193"/>
        <v>169.62239827367443</v>
      </c>
      <c r="V159" s="5">
        <f t="shared" si="194"/>
        <v>239.73998279296816</v>
      </c>
      <c r="W159" s="15">
        <f t="shared" si="195"/>
        <v>-1.0734613539272964E-2</v>
      </c>
      <c r="X159" s="15">
        <f t="shared" si="196"/>
        <v>-1.217998157191269E-2</v>
      </c>
      <c r="Y159" s="15">
        <f t="shared" si="197"/>
        <v>-9.7425357312937999E-3</v>
      </c>
      <c r="Z159" s="5">
        <f t="shared" si="212"/>
        <v>13906.916308434247</v>
      </c>
      <c r="AA159" s="5">
        <f t="shared" si="213"/>
        <v>36077.66184047296</v>
      </c>
      <c r="AB159" s="5">
        <f t="shared" si="214"/>
        <v>41073.476649140779</v>
      </c>
      <c r="AC159" s="16">
        <f t="shared" si="198"/>
        <v>1.5239519950278959</v>
      </c>
      <c r="AD159" s="16">
        <f t="shared" si="199"/>
        <v>2.9646701261932744</v>
      </c>
      <c r="AE159" s="16">
        <f t="shared" si="200"/>
        <v>6.4060282520662266</v>
      </c>
      <c r="AF159" s="15">
        <f t="shared" si="201"/>
        <v>-4.0504037456468023E-3</v>
      </c>
      <c r="AG159" s="15">
        <f t="shared" si="202"/>
        <v>2.9673830763510267E-4</v>
      </c>
      <c r="AH159" s="15">
        <f t="shared" si="203"/>
        <v>9.7937136394747881E-3</v>
      </c>
      <c r="AI159" s="1">
        <f t="shared" si="167"/>
        <v>371886.64811808942</v>
      </c>
      <c r="AJ159" s="1">
        <f t="shared" si="168"/>
        <v>133493.40270863564</v>
      </c>
      <c r="AK159" s="1">
        <f t="shared" si="169"/>
        <v>49615.429460750187</v>
      </c>
      <c r="AL159" s="14">
        <f t="shared" si="204"/>
        <v>56.39933942878762</v>
      </c>
      <c r="AM159" s="14">
        <f t="shared" si="205"/>
        <v>12.172549038671983</v>
      </c>
      <c r="AN159" s="14">
        <f t="shared" si="206"/>
        <v>4.0352152717712233</v>
      </c>
      <c r="AO159" s="11">
        <f t="shared" si="207"/>
        <v>7.3238141182539861E-3</v>
      </c>
      <c r="AP159" s="11">
        <f t="shared" si="208"/>
        <v>9.2260741584166955E-3</v>
      </c>
      <c r="AQ159" s="11">
        <f t="shared" si="209"/>
        <v>8.3692133550031297E-3</v>
      </c>
      <c r="AR159" s="1">
        <f t="shared" si="215"/>
        <v>201888.43797131933</v>
      </c>
      <c r="AS159" s="1">
        <f t="shared" si="210"/>
        <v>74543.968903098154</v>
      </c>
      <c r="AT159" s="1">
        <f t="shared" si="211"/>
        <v>27475.545728021996</v>
      </c>
      <c r="AU159" s="1">
        <f t="shared" si="170"/>
        <v>40377.687594263873</v>
      </c>
      <c r="AV159" s="1">
        <f t="shared" si="171"/>
        <v>14908.793780619631</v>
      </c>
      <c r="AW159" s="1">
        <f t="shared" si="172"/>
        <v>5495.1091456043996</v>
      </c>
      <c r="AX159" s="1">
        <f t="shared" si="231"/>
        <v>138642.48232907581</v>
      </c>
      <c r="AY159" s="1">
        <f t="shared" si="218"/>
        <v>20134.381480725471</v>
      </c>
      <c r="AZ159" s="1">
        <f t="shared" si="219"/>
        <v>5037.9173259926247</v>
      </c>
      <c r="BA159" s="1">
        <f t="shared" si="232"/>
        <v>13792.535606807383</v>
      </c>
      <c r="BB159" s="1">
        <f t="shared" si="233"/>
        <v>29352.556377136476</v>
      </c>
      <c r="BC159" s="1">
        <f t="shared" si="234"/>
        <v>37193.481293285484</v>
      </c>
      <c r="BD159" s="1">
        <f t="shared" si="235"/>
        <v>4434.8209838614684</v>
      </c>
      <c r="BE159" s="2">
        <f t="shared" si="241"/>
        <v>2.6562624979233451E-2</v>
      </c>
      <c r="BF159" s="2">
        <f t="shared" si="242"/>
        <v>3.9296297366806017E-2</v>
      </c>
      <c r="BG159" s="2">
        <f t="shared" si="243"/>
        <v>2.6781393583393952E-2</v>
      </c>
      <c r="BH159" s="2">
        <f t="shared" si="220"/>
        <v>3.1706450141977906E-2</v>
      </c>
      <c r="BI159" s="2">
        <f t="shared" si="236"/>
        <v>7.0557304578739693E-5</v>
      </c>
      <c r="BJ159" s="2">
        <f t="shared" si="221"/>
        <v>1.5441989867404456E-4</v>
      </c>
      <c r="BK159" s="2">
        <f t="shared" si="222"/>
        <v>7.1724304226865481E-5</v>
      </c>
      <c r="BL159" s="2">
        <f t="shared" si="223"/>
        <v>14.244704008868375</v>
      </c>
      <c r="BM159" s="2">
        <f t="shared" si="224"/>
        <v>11.511072124777545</v>
      </c>
      <c r="BN159" s="2">
        <f t="shared" si="225"/>
        <v>1.9706644005958038</v>
      </c>
      <c r="BO159" s="2">
        <f t="shared" si="237"/>
        <v>77.122587733170363</v>
      </c>
      <c r="BP159" s="2">
        <f t="shared" si="238"/>
        <v>16.238868149886088</v>
      </c>
      <c r="BQ159" s="2">
        <f t="shared" si="239"/>
        <v>3.5830100789682651</v>
      </c>
      <c r="BR159" s="11">
        <f t="shared" si="240"/>
        <v>3.8396805374775383E-2</v>
      </c>
      <c r="BS159" s="17">
        <f t="shared" si="216"/>
        <v>1.2279667580220935E-2</v>
      </c>
      <c r="BT159" s="17">
        <f t="shared" si="217"/>
        <v>5.5201639797086692E-2</v>
      </c>
      <c r="BU159" s="12">
        <f>(BU$3*temperature!$I269+BU$4*temperature!$I269^2+BU$5*temperature!$I269^6)*(K159/K$56)^$BW$1</f>
        <v>-3.1571731022166616</v>
      </c>
      <c r="BV159" s="12">
        <f>(BV$3*temperature!$I269+BV$4*temperature!$I269^2+BV$5*temperature!$I269^6)*(L159/L$56)^$BW$1</f>
        <v>-3.5559669673021377</v>
      </c>
      <c r="BW159" s="12">
        <f>(BW$3*temperature!$I269+BW$4*temperature!$I269^2+BW$5*temperature!$I269^6)*(M159/M$56)^$BW$1</f>
        <v>-4.1162116504985189</v>
      </c>
      <c r="BX159" s="12">
        <f>(BX$3*temperature!$M269+BX$4*temperature!$M269^2+BX$5*temperature!$M269^6)*(K159/K$56)^$BW$1</f>
        <v>-3.1571794840436254</v>
      </c>
      <c r="BY159" s="12">
        <f>(BY$3*temperature!$M269+BY$4*temperature!$M269^2+BY$5*temperature!$M269^6)*(L159/L$56)^$BW$1</f>
        <v>-3.5559716998952875</v>
      </c>
      <c r="BZ159" s="12">
        <f>(BZ$3*temperature!$M269+BZ$4*temperature!$M269^2+BZ$5*temperature!$M269^6)*(M159/M$56)^$BW$1</f>
        <v>-4.1162157804520545</v>
      </c>
      <c r="CA159" s="19">
        <f t="shared" si="226"/>
        <v>-6.3818269637749836E-6</v>
      </c>
      <c r="CB159" s="19">
        <f t="shared" si="227"/>
        <v>-4.7325931498143348E-6</v>
      </c>
      <c r="CC159" s="19">
        <f t="shared" si="228"/>
        <v>-4.1299535356031924E-6</v>
      </c>
      <c r="CD159" s="19">
        <f t="shared" si="229"/>
        <v>-1.7546760809326257E-2</v>
      </c>
      <c r="CE159" s="19">
        <f t="shared" si="230"/>
        <v>-2.1546838984817489E-4</v>
      </c>
      <c r="CF159" s="19"/>
      <c r="CG159" s="19"/>
      <c r="CH159" s="19"/>
    </row>
    <row r="160" spans="1:86" x14ac:dyDescent="0.25">
      <c r="A160" s="2">
        <f t="shared" si="173"/>
        <v>2114</v>
      </c>
      <c r="B160" s="5">
        <f t="shared" si="174"/>
        <v>1164.9672393358735</v>
      </c>
      <c r="C160" s="5">
        <f t="shared" si="175"/>
        <v>2961.9734062809771</v>
      </c>
      <c r="D160" s="5">
        <f t="shared" si="176"/>
        <v>4363.3482618818671</v>
      </c>
      <c r="E160" s="15">
        <f t="shared" si="177"/>
        <v>1.9809929141994232E-5</v>
      </c>
      <c r="F160" s="15">
        <f t="shared" si="178"/>
        <v>3.9026888774049008E-5</v>
      </c>
      <c r="G160" s="15">
        <f t="shared" si="179"/>
        <v>7.9672005162335436E-5</v>
      </c>
      <c r="H160" s="5">
        <f t="shared" si="180"/>
        <v>203386.49225012728</v>
      </c>
      <c r="I160" s="5">
        <f t="shared" si="181"/>
        <v>75318.522345416641</v>
      </c>
      <c r="J160" s="5">
        <f t="shared" si="182"/>
        <v>27737.753617928953</v>
      </c>
      <c r="K160" s="5">
        <f t="shared" si="183"/>
        <v>174585.58951930201</v>
      </c>
      <c r="L160" s="5">
        <f t="shared" si="184"/>
        <v>25428.493782456269</v>
      </c>
      <c r="M160" s="5">
        <f t="shared" si="185"/>
        <v>6356.9882469032955</v>
      </c>
      <c r="N160" s="15">
        <f t="shared" si="186"/>
        <v>7.4002518501545822E-3</v>
      </c>
      <c r="O160" s="15">
        <f t="shared" si="187"/>
        <v>1.0351127271481353E-2</v>
      </c>
      <c r="P160" s="15">
        <f t="shared" si="188"/>
        <v>9.4628927878683822E-3</v>
      </c>
      <c r="Q160" s="5">
        <f t="shared" si="189"/>
        <v>9312.1004282311169</v>
      </c>
      <c r="R160" s="5">
        <f t="shared" si="190"/>
        <v>12620.100501843834</v>
      </c>
      <c r="S160" s="5">
        <f t="shared" si="191"/>
        <v>6585.0621877274889</v>
      </c>
      <c r="T160" s="5">
        <f t="shared" si="192"/>
        <v>45.785245250107259</v>
      </c>
      <c r="U160" s="5">
        <f t="shared" si="193"/>
        <v>167.55640058851745</v>
      </c>
      <c r="V160" s="5">
        <f t="shared" si="194"/>
        <v>237.40430744438791</v>
      </c>
      <c r="W160" s="15">
        <f t="shared" si="195"/>
        <v>-1.0734613539272964E-2</v>
      </c>
      <c r="X160" s="15">
        <f t="shared" si="196"/>
        <v>-1.217998157191269E-2</v>
      </c>
      <c r="Y160" s="15">
        <f t="shared" si="197"/>
        <v>-9.7425357312937999E-3</v>
      </c>
      <c r="Z160" s="5">
        <f t="shared" si="212"/>
        <v>13805.140868574548</v>
      </c>
      <c r="AA160" s="5">
        <f t="shared" si="213"/>
        <v>36023.873232343736</v>
      </c>
      <c r="AB160" s="5">
        <f t="shared" si="214"/>
        <v>41468.536906720925</v>
      </c>
      <c r="AC160" s="16">
        <f t="shared" si="198"/>
        <v>1.5177793741590491</v>
      </c>
      <c r="AD160" s="16">
        <f t="shared" si="199"/>
        <v>2.9655498573892172</v>
      </c>
      <c r="AE160" s="16">
        <f t="shared" si="200"/>
        <v>6.4687670583333485</v>
      </c>
      <c r="AF160" s="15">
        <f t="shared" si="201"/>
        <v>-4.0504037456468023E-3</v>
      </c>
      <c r="AG160" s="15">
        <f t="shared" si="202"/>
        <v>2.9673830763510267E-4</v>
      </c>
      <c r="AH160" s="15">
        <f t="shared" si="203"/>
        <v>9.7937136394747881E-3</v>
      </c>
      <c r="AI160" s="1">
        <f t="shared" si="167"/>
        <v>375075.67090054438</v>
      </c>
      <c r="AJ160" s="1">
        <f t="shared" si="168"/>
        <v>135052.85621839171</v>
      </c>
      <c r="AK160" s="1">
        <f t="shared" si="169"/>
        <v>50148.995660279572</v>
      </c>
      <c r="AL160" s="14">
        <f t="shared" si="204"/>
        <v>56.808267124372684</v>
      </c>
      <c r="AM160" s="14">
        <f t="shared" si="205"/>
        <v>12.283730830398458</v>
      </c>
      <c r="AN160" s="14">
        <f t="shared" si="206"/>
        <v>4.0686491335386155</v>
      </c>
      <c r="AO160" s="11">
        <f t="shared" si="207"/>
        <v>7.2505759770714459E-3</v>
      </c>
      <c r="AP160" s="11">
        <f t="shared" si="208"/>
        <v>9.1338134168325279E-3</v>
      </c>
      <c r="AQ160" s="11">
        <f t="shared" si="209"/>
        <v>8.2855212214530977E-3</v>
      </c>
      <c r="AR160" s="1">
        <f t="shared" si="215"/>
        <v>203386.49225012728</v>
      </c>
      <c r="AS160" s="1">
        <f t="shared" si="210"/>
        <v>75318.522345416641</v>
      </c>
      <c r="AT160" s="1">
        <f t="shared" si="211"/>
        <v>27737.753617928953</v>
      </c>
      <c r="AU160" s="1">
        <f t="shared" si="170"/>
        <v>40677.298450025461</v>
      </c>
      <c r="AV160" s="1">
        <f t="shared" si="171"/>
        <v>15063.704469083328</v>
      </c>
      <c r="AW160" s="1">
        <f t="shared" si="172"/>
        <v>5547.5507235857913</v>
      </c>
      <c r="AX160" s="1">
        <f t="shared" si="231"/>
        <v>139668.47161544161</v>
      </c>
      <c r="AY160" s="1">
        <f t="shared" si="218"/>
        <v>20342.795025965013</v>
      </c>
      <c r="AZ160" s="1">
        <f t="shared" si="219"/>
        <v>5085.5905975226369</v>
      </c>
      <c r="BA160" s="1">
        <f t="shared" si="232"/>
        <v>13801.398144459834</v>
      </c>
      <c r="BB160" s="1">
        <f t="shared" si="233"/>
        <v>29384.204084825255</v>
      </c>
      <c r="BC160" s="1">
        <f t="shared" si="234"/>
        <v>37237.540332155906</v>
      </c>
      <c r="BD160" s="1">
        <f t="shared" si="235"/>
        <v>4310.1838320644838</v>
      </c>
      <c r="BE160" s="2">
        <f t="shared" si="241"/>
        <v>2.6562624979233451E-2</v>
      </c>
      <c r="BF160" s="2">
        <f t="shared" si="242"/>
        <v>3.9296297366806017E-2</v>
      </c>
      <c r="BG160" s="2">
        <f t="shared" si="243"/>
        <v>2.6781393583393952E-2</v>
      </c>
      <c r="BH160" s="2">
        <f t="shared" si="220"/>
        <v>3.1686401122677101E-2</v>
      </c>
      <c r="BI160" s="2">
        <f t="shared" si="236"/>
        <v>7.0557304578739693E-5</v>
      </c>
      <c r="BJ160" s="2">
        <f t="shared" si="221"/>
        <v>1.5441989867404456E-4</v>
      </c>
      <c r="BK160" s="2">
        <f t="shared" si="222"/>
        <v>7.1724304226865481E-5</v>
      </c>
      <c r="BL160" s="2">
        <f t="shared" si="223"/>
        <v>14.35040268089371</v>
      </c>
      <c r="BM160" s="2">
        <f t="shared" si="224"/>
        <v>11.630678588857998</v>
      </c>
      <c r="BN160" s="2">
        <f t="shared" si="225"/>
        <v>1.9894710790621748</v>
      </c>
      <c r="BO160" s="2">
        <f t="shared" si="237"/>
        <v>78.267642046013194</v>
      </c>
      <c r="BP160" s="2">
        <f t="shared" si="238"/>
        <v>16.432097860351888</v>
      </c>
      <c r="BQ160" s="2">
        <f t="shared" si="239"/>
        <v>3.582743700034269</v>
      </c>
      <c r="BR160" s="11">
        <f t="shared" si="240"/>
        <v>3.8282982325594545E-2</v>
      </c>
      <c r="BS160" s="17">
        <f t="shared" si="216"/>
        <v>1.1825602232846807E-2</v>
      </c>
      <c r="BT160" s="17">
        <f t="shared" si="217"/>
        <v>5.3593825045715235E-2</v>
      </c>
      <c r="BU160" s="12">
        <f>(BU$3*temperature!$I270+BU$4*temperature!$I270^2+BU$5*temperature!$I270^6)*(K160/K$56)^$BW$1</f>
        <v>-3.3090561692705402</v>
      </c>
      <c r="BV160" s="12">
        <f>(BV$3*temperature!$I270+BV$4*temperature!$I270^2+BV$5*temperature!$I270^6)*(L160/L$56)^$BW$1</f>
        <v>-3.6635977918969047</v>
      </c>
      <c r="BW160" s="12">
        <f>(BW$3*temperature!$I270+BW$4*temperature!$I270^2+BW$5*temperature!$I270^6)*(M160/M$56)^$BW$1</f>
        <v>-4.2083868064255032</v>
      </c>
      <c r="BX160" s="12">
        <f>(BX$3*temperature!$M270+BX$4*temperature!$M270^2+BX$5*temperature!$M270^6)*(K160/K$56)^$BW$1</f>
        <v>-3.3090625732827017</v>
      </c>
      <c r="BY160" s="12">
        <f>(BY$3*temperature!$M270+BY$4*temperature!$M270^2+BY$5*temperature!$M270^6)*(L160/L$56)^$BW$1</f>
        <v>-3.6636025306360187</v>
      </c>
      <c r="BZ160" s="12">
        <f>(BZ$3*temperature!$M270+BZ$4*temperature!$M270^2+BZ$5*temperature!$M270^6)*(M160/M$56)^$BW$1</f>
        <v>-4.2083909369504227</v>
      </c>
      <c r="CA160" s="19">
        <f t="shared" si="226"/>
        <v>-6.4040121614539203E-6</v>
      </c>
      <c r="CB160" s="19">
        <f t="shared" si="227"/>
        <v>-4.7387391139963597E-6</v>
      </c>
      <c r="CC160" s="19">
        <f t="shared" si="228"/>
        <v>-4.1305249194323324E-6</v>
      </c>
      <c r="CD160" s="19">
        <f t="shared" si="229"/>
        <v>-1.773975880219833E-2</v>
      </c>
      <c r="CE160" s="19">
        <f t="shared" si="230"/>
        <v>-2.0978333130144036E-4</v>
      </c>
      <c r="CF160" s="19"/>
      <c r="CG160" s="19"/>
      <c r="CH160" s="19"/>
    </row>
    <row r="161" spans="1:86" x14ac:dyDescent="0.25">
      <c r="A161" s="2">
        <f t="shared" si="173"/>
        <v>2115</v>
      </c>
      <c r="B161" s="5">
        <f t="shared" si="174"/>
        <v>1164.9891633584143</v>
      </c>
      <c r="C161" s="5">
        <f t="shared" si="175"/>
        <v>2962.0832230573214</v>
      </c>
      <c r="D161" s="5">
        <f t="shared" si="176"/>
        <v>4363.678516751851</v>
      </c>
      <c r="E161" s="15">
        <f t="shared" si="177"/>
        <v>1.8819432684894519E-5</v>
      </c>
      <c r="F161" s="15">
        <f t="shared" si="178"/>
        <v>3.7075544335346559E-5</v>
      </c>
      <c r="G161" s="15">
        <f t="shared" si="179"/>
        <v>7.5688404904218658E-5</v>
      </c>
      <c r="H161" s="5">
        <f t="shared" si="180"/>
        <v>204872.7278091319</v>
      </c>
      <c r="I161" s="5">
        <f t="shared" si="181"/>
        <v>76091.414388633697</v>
      </c>
      <c r="J161" s="5">
        <f t="shared" si="182"/>
        <v>27999.185027007479</v>
      </c>
      <c r="K161" s="5">
        <f t="shared" si="183"/>
        <v>175858.05452346671</v>
      </c>
      <c r="L161" s="5">
        <f t="shared" si="184"/>
        <v>25688.479579616862</v>
      </c>
      <c r="M161" s="5">
        <f t="shared" si="185"/>
        <v>6416.4179188546095</v>
      </c>
      <c r="N161" s="15">
        <f t="shared" si="186"/>
        <v>7.2884881717227845E-3</v>
      </c>
      <c r="O161" s="15">
        <f t="shared" si="187"/>
        <v>1.0224191782053582E-2</v>
      </c>
      <c r="P161" s="15">
        <f t="shared" si="188"/>
        <v>9.3487150900843918E-3</v>
      </c>
      <c r="Q161" s="5">
        <f t="shared" si="189"/>
        <v>9279.4558231358951</v>
      </c>
      <c r="R161" s="5">
        <f t="shared" si="190"/>
        <v>12594.313574839894</v>
      </c>
      <c r="S161" s="5">
        <f t="shared" si="191"/>
        <v>6582.367256766157</v>
      </c>
      <c r="T161" s="5">
        <f t="shared" si="192"/>
        <v>45.293758336546524</v>
      </c>
      <c r="U161" s="5">
        <f t="shared" si="193"/>
        <v>165.51556671709329</v>
      </c>
      <c r="V161" s="5">
        <f t="shared" si="194"/>
        <v>235.09138749634789</v>
      </c>
      <c r="W161" s="15">
        <f t="shared" si="195"/>
        <v>-1.0734613539272964E-2</v>
      </c>
      <c r="X161" s="15">
        <f t="shared" si="196"/>
        <v>-1.217998157191269E-2</v>
      </c>
      <c r="Y161" s="15">
        <f t="shared" si="197"/>
        <v>-9.7425357312937999E-3</v>
      </c>
      <c r="Z161" s="5">
        <f t="shared" si="212"/>
        <v>13702.558805796825</v>
      </c>
      <c r="AA161" s="5">
        <f t="shared" si="213"/>
        <v>35965.521384842228</v>
      </c>
      <c r="AB161" s="5">
        <f t="shared" si="214"/>
        <v>41862.432391779097</v>
      </c>
      <c r="AC161" s="16">
        <f t="shared" si="198"/>
        <v>1.5116317548968898</v>
      </c>
      <c r="AD161" s="16">
        <f t="shared" si="199"/>
        <v>2.9664298496351065</v>
      </c>
      <c r="AE161" s="16">
        <f t="shared" si="200"/>
        <v>6.5321203105031334</v>
      </c>
      <c r="AF161" s="15">
        <f t="shared" si="201"/>
        <v>-4.0504037456468023E-3</v>
      </c>
      <c r="AG161" s="15">
        <f t="shared" si="202"/>
        <v>2.9673830763510267E-4</v>
      </c>
      <c r="AH161" s="15">
        <f t="shared" si="203"/>
        <v>9.7937136394747881E-3</v>
      </c>
      <c r="AI161" s="1">
        <f t="shared" si="167"/>
        <v>378245.40226051537</v>
      </c>
      <c r="AJ161" s="1">
        <f t="shared" si="168"/>
        <v>136611.27506563585</v>
      </c>
      <c r="AK161" s="1">
        <f t="shared" si="169"/>
        <v>50681.646817837405</v>
      </c>
      <c r="AL161" s="14">
        <f t="shared" si="204"/>
        <v>57.216040854714606</v>
      </c>
      <c r="AM161" s="14">
        <f t="shared" si="205"/>
        <v>12.394806162811236</v>
      </c>
      <c r="AN161" s="14">
        <f t="shared" si="206"/>
        <v>4.1020229034898099</v>
      </c>
      <c r="AO161" s="11">
        <f t="shared" si="207"/>
        <v>7.1780702173007312E-3</v>
      </c>
      <c r="AP161" s="11">
        <f t="shared" si="208"/>
        <v>9.0424752826642023E-3</v>
      </c>
      <c r="AQ161" s="11">
        <f t="shared" si="209"/>
        <v>8.2026660092385673E-3</v>
      </c>
      <c r="AR161" s="1">
        <f t="shared" si="215"/>
        <v>204872.7278091319</v>
      </c>
      <c r="AS161" s="1">
        <f t="shared" si="210"/>
        <v>76091.414388633697</v>
      </c>
      <c r="AT161" s="1">
        <f t="shared" si="211"/>
        <v>27999.185027007479</v>
      </c>
      <c r="AU161" s="1">
        <f t="shared" si="170"/>
        <v>40974.54556182638</v>
      </c>
      <c r="AV161" s="1">
        <f t="shared" si="171"/>
        <v>15218.28287772674</v>
      </c>
      <c r="AW161" s="1">
        <f t="shared" si="172"/>
        <v>5599.8370054014958</v>
      </c>
      <c r="AX161" s="1">
        <f t="shared" si="231"/>
        <v>140686.4436187734</v>
      </c>
      <c r="AY161" s="1">
        <f t="shared" si="218"/>
        <v>20550.783663693488</v>
      </c>
      <c r="AZ161" s="1">
        <f t="shared" si="219"/>
        <v>5133.1343350836869</v>
      </c>
      <c r="BA161" s="1">
        <f t="shared" si="232"/>
        <v>13810.118094904661</v>
      </c>
      <c r="BB161" s="1">
        <f t="shared" si="233"/>
        <v>29415.424655027284</v>
      </c>
      <c r="BC161" s="1">
        <f t="shared" si="234"/>
        <v>37280.964060158949</v>
      </c>
      <c r="BD161" s="1">
        <f t="shared" si="235"/>
        <v>4188.9821757492173</v>
      </c>
      <c r="BE161" s="2">
        <f t="shared" si="241"/>
        <v>2.6562624979233451E-2</v>
      </c>
      <c r="BF161" s="2">
        <f t="shared" si="242"/>
        <v>3.9296297366806017E-2</v>
      </c>
      <c r="BG161" s="2">
        <f t="shared" si="243"/>
        <v>2.6781393583393952E-2</v>
      </c>
      <c r="BH161" s="2">
        <f t="shared" si="220"/>
        <v>3.1666183773829987E-2</v>
      </c>
      <c r="BI161" s="2">
        <f t="shared" si="236"/>
        <v>7.0557304578739693E-5</v>
      </c>
      <c r="BJ161" s="2">
        <f t="shared" si="221"/>
        <v>1.5441989867404456E-4</v>
      </c>
      <c r="BK161" s="2">
        <f t="shared" si="222"/>
        <v>7.1724304226865481E-5</v>
      </c>
      <c r="BL161" s="2">
        <f t="shared" si="223"/>
        <v>14.455267455906153</v>
      </c>
      <c r="BM161" s="2">
        <f t="shared" si="224"/>
        <v>11.750028499857551</v>
      </c>
      <c r="BN161" s="2">
        <f t="shared" si="225"/>
        <v>2.0082220649813811</v>
      </c>
      <c r="BO161" s="2">
        <f t="shared" si="237"/>
        <v>79.429798687882155</v>
      </c>
      <c r="BP161" s="2">
        <f t="shared" si="238"/>
        <v>16.62765188293254</v>
      </c>
      <c r="BQ161" s="2">
        <f t="shared" si="239"/>
        <v>3.5824826766149132</v>
      </c>
      <c r="BR161" s="11">
        <f t="shared" si="240"/>
        <v>3.8170360243843432E-2</v>
      </c>
      <c r="BS161" s="17">
        <f t="shared" si="216"/>
        <v>1.1389575322095016E-2</v>
      </c>
      <c r="BT161" s="17">
        <f t="shared" si="217"/>
        <v>5.2032839850208963E-2</v>
      </c>
      <c r="BU161" s="12">
        <f>(BU$3*temperature!$I271+BU$4*temperature!$I271^2+BU$5*temperature!$I271^6)*(K161/K$56)^$BW$1</f>
        <v>-3.4620775767998064</v>
      </c>
      <c r="BV161" s="12">
        <f>(BV$3*temperature!$I271+BV$4*temperature!$I271^2+BV$5*temperature!$I271^6)*(L161/L$56)^$BW$1</f>
        <v>-3.7717962431346752</v>
      </c>
      <c r="BW161" s="12">
        <f>(BW$3*temperature!$I271+BW$4*temperature!$I271^2+BW$5*temperature!$I271^6)*(M161/M$56)^$BW$1</f>
        <v>-4.3009830761223933</v>
      </c>
      <c r="BX161" s="12">
        <f>(BX$3*temperature!$M271+BX$4*temperature!$M271^2+BX$5*temperature!$M271^6)*(K161/K$56)^$BW$1</f>
        <v>-3.4620840017980137</v>
      </c>
      <c r="BY161" s="12">
        <f>(BY$3*temperature!$M271+BY$4*temperature!$M271^2+BY$5*temperature!$M271^6)*(L161/L$56)^$BW$1</f>
        <v>-3.7718009873014311</v>
      </c>
      <c r="BZ161" s="12">
        <f>(BZ$3*temperature!$M271+BZ$4*temperature!$M271^2+BZ$5*temperature!$M271^6)*(M161/M$56)^$BW$1</f>
        <v>-4.3009872067235833</v>
      </c>
      <c r="CA161" s="19">
        <f t="shared" si="226"/>
        <v>-6.4249982072439593E-6</v>
      </c>
      <c r="CB161" s="19">
        <f t="shared" si="227"/>
        <v>-4.7441667558878464E-6</v>
      </c>
      <c r="CC161" s="19">
        <f t="shared" si="228"/>
        <v>-4.1306011899777673E-6</v>
      </c>
      <c r="CD161" s="19">
        <f t="shared" si="229"/>
        <v>-1.7929507344288591E-2</v>
      </c>
      <c r="CE161" s="19">
        <f t="shared" si="230"/>
        <v>-2.042094743858307E-4</v>
      </c>
      <c r="CF161" s="19"/>
      <c r="CG161" s="19"/>
      <c r="CH161" s="19"/>
    </row>
    <row r="162" spans="1:86" x14ac:dyDescent="0.25">
      <c r="A162" s="2">
        <f t="shared" si="173"/>
        <v>2116</v>
      </c>
      <c r="B162" s="5">
        <f t="shared" si="174"/>
        <v>1165.009991571796</v>
      </c>
      <c r="C162" s="5">
        <f t="shared" si="175"/>
        <v>2962.1875528627902</v>
      </c>
      <c r="D162" s="5">
        <f t="shared" si="176"/>
        <v>4363.9922826249767</v>
      </c>
      <c r="E162" s="15">
        <f t="shared" si="177"/>
        <v>1.7878461050649794E-5</v>
      </c>
      <c r="F162" s="15">
        <f t="shared" si="178"/>
        <v>3.5221767118579231E-5</v>
      </c>
      <c r="G162" s="15">
        <f t="shared" si="179"/>
        <v>7.1903984659007724E-5</v>
      </c>
      <c r="H162" s="5">
        <f t="shared" si="180"/>
        <v>206346.98539745086</v>
      </c>
      <c r="I162" s="5">
        <f t="shared" si="181"/>
        <v>76862.544033092126</v>
      </c>
      <c r="J162" s="5">
        <f t="shared" si="182"/>
        <v>28259.812545521952</v>
      </c>
      <c r="K162" s="5">
        <f t="shared" si="183"/>
        <v>177120.35681260878</v>
      </c>
      <c r="L162" s="5">
        <f t="shared" si="184"/>
        <v>25947.899199970892</v>
      </c>
      <c r="M162" s="5">
        <f t="shared" si="185"/>
        <v>6475.6788544372603</v>
      </c>
      <c r="N162" s="15">
        <f t="shared" si="186"/>
        <v>7.1779611833111545E-3</v>
      </c>
      <c r="O162" s="15">
        <f t="shared" si="187"/>
        <v>1.0098675538581681E-2</v>
      </c>
      <c r="P162" s="15">
        <f t="shared" si="188"/>
        <v>9.2358285155511588E-3</v>
      </c>
      <c r="Q162" s="5">
        <f t="shared" si="189"/>
        <v>9245.902317707194</v>
      </c>
      <c r="R162" s="5">
        <f t="shared" si="190"/>
        <v>12566.994448420191</v>
      </c>
      <c r="S162" s="5">
        <f t="shared" si="191"/>
        <v>6578.9126558350108</v>
      </c>
      <c r="T162" s="5">
        <f t="shared" si="192"/>
        <v>44.807547345062474</v>
      </c>
      <c r="U162" s="5">
        <f t="shared" si="193"/>
        <v>163.4995901646144</v>
      </c>
      <c r="V162" s="5">
        <f t="shared" si="194"/>
        <v>232.80100125354528</v>
      </c>
      <c r="W162" s="15">
        <f t="shared" si="195"/>
        <v>-1.0734613539272964E-2</v>
      </c>
      <c r="X162" s="15">
        <f t="shared" si="196"/>
        <v>-1.217998157191269E-2</v>
      </c>
      <c r="Y162" s="15">
        <f t="shared" si="197"/>
        <v>-9.7425357312937999E-3</v>
      </c>
      <c r="Z162" s="5">
        <f t="shared" si="212"/>
        <v>13599.21662897285</v>
      </c>
      <c r="AA162" s="5">
        <f t="shared" si="213"/>
        <v>35902.682790344123</v>
      </c>
      <c r="AB162" s="5">
        <f t="shared" si="214"/>
        <v>42255.121115395581</v>
      </c>
      <c r="AC162" s="16">
        <f t="shared" si="198"/>
        <v>1.5055090359748169</v>
      </c>
      <c r="AD162" s="16">
        <f t="shared" si="199"/>
        <v>2.9673101030084053</v>
      </c>
      <c r="AE162" s="16">
        <f t="shared" si="200"/>
        <v>6.5960940262827981</v>
      </c>
      <c r="AF162" s="15">
        <f t="shared" si="201"/>
        <v>-4.0504037456468023E-3</v>
      </c>
      <c r="AG162" s="15">
        <f t="shared" si="202"/>
        <v>2.9673830763510267E-4</v>
      </c>
      <c r="AH162" s="15">
        <f t="shared" si="203"/>
        <v>9.7937136394747881E-3</v>
      </c>
      <c r="AI162" s="1">
        <f t="shared" si="167"/>
        <v>381395.40759629023</v>
      </c>
      <c r="AJ162" s="1">
        <f t="shared" si="168"/>
        <v>138168.43043679901</v>
      </c>
      <c r="AK162" s="1">
        <f t="shared" si="169"/>
        <v>51213.319141455162</v>
      </c>
      <c r="AL162" s="14">
        <f t="shared" si="204"/>
        <v>57.622634605937584</v>
      </c>
      <c r="AM162" s="14">
        <f t="shared" si="205"/>
        <v>12.505765093888263</v>
      </c>
      <c r="AN162" s="14">
        <f t="shared" si="206"/>
        <v>4.1353339520909884</v>
      </c>
      <c r="AO162" s="11">
        <f t="shared" si="207"/>
        <v>7.1062895151277235E-3</v>
      </c>
      <c r="AP162" s="11">
        <f t="shared" si="208"/>
        <v>8.9520505298375606E-3</v>
      </c>
      <c r="AQ162" s="11">
        <f t="shared" si="209"/>
        <v>8.1206393491461814E-3</v>
      </c>
      <c r="AR162" s="1">
        <f t="shared" si="215"/>
        <v>206346.98539745086</v>
      </c>
      <c r="AS162" s="1">
        <f t="shared" si="210"/>
        <v>76862.544033092126</v>
      </c>
      <c r="AT162" s="1">
        <f t="shared" si="211"/>
        <v>28259.812545521952</v>
      </c>
      <c r="AU162" s="1">
        <f t="shared" si="170"/>
        <v>41269.397079490176</v>
      </c>
      <c r="AV162" s="1">
        <f t="shared" si="171"/>
        <v>15372.508806618425</v>
      </c>
      <c r="AW162" s="1">
        <f t="shared" si="172"/>
        <v>5651.9625091043908</v>
      </c>
      <c r="AX162" s="1">
        <f t="shared" si="231"/>
        <v>141696.28545008702</v>
      </c>
      <c r="AY162" s="1">
        <f t="shared" si="218"/>
        <v>20758.319359976715</v>
      </c>
      <c r="AZ162" s="1">
        <f t="shared" si="219"/>
        <v>5180.5430835498082</v>
      </c>
      <c r="BA162" s="1">
        <f t="shared" si="232"/>
        <v>13818.697525432251</v>
      </c>
      <c r="BB162" s="1">
        <f t="shared" si="233"/>
        <v>29446.22485176595</v>
      </c>
      <c r="BC162" s="1">
        <f t="shared" si="234"/>
        <v>37323.764807103471</v>
      </c>
      <c r="BD162" s="1">
        <f t="shared" si="235"/>
        <v>4071.1245184459767</v>
      </c>
      <c r="BE162" s="2">
        <f t="shared" si="241"/>
        <v>2.6562624979233451E-2</v>
      </c>
      <c r="BF162" s="2">
        <f t="shared" si="242"/>
        <v>3.9296297366806017E-2</v>
      </c>
      <c r="BG162" s="2">
        <f t="shared" si="243"/>
        <v>2.6781393583393952E-2</v>
      </c>
      <c r="BH162" s="2">
        <f t="shared" si="220"/>
        <v>3.1645801085368887E-2</v>
      </c>
      <c r="BI162" s="2">
        <f t="shared" si="236"/>
        <v>7.0557304578739693E-5</v>
      </c>
      <c r="BJ162" s="2">
        <f t="shared" si="221"/>
        <v>1.5441989867404456E-4</v>
      </c>
      <c r="BK162" s="2">
        <f t="shared" si="222"/>
        <v>7.1724304226865481E-5</v>
      </c>
      <c r="BL162" s="2">
        <f t="shared" si="223"/>
        <v>14.559287097592692</v>
      </c>
      <c r="BM162" s="2">
        <f t="shared" si="224"/>
        <v>11.869106261419375</v>
      </c>
      <c r="BN162" s="2">
        <f t="shared" si="225"/>
        <v>2.0269153924092063</v>
      </c>
      <c r="BO162" s="2">
        <f t="shared" si="237"/>
        <v>80.609313583996325</v>
      </c>
      <c r="BP162" s="2">
        <f t="shared" si="238"/>
        <v>16.825558158600543</v>
      </c>
      <c r="BQ162" s="2">
        <f t="shared" si="239"/>
        <v>3.5822269225436214</v>
      </c>
      <c r="BR162" s="11">
        <f t="shared" si="240"/>
        <v>3.8058931780671185E-2</v>
      </c>
      <c r="BS162" s="17">
        <f t="shared" si="216"/>
        <v>1.0970815348089745E-2</v>
      </c>
      <c r="BT162" s="17">
        <f t="shared" si="217"/>
        <v>5.0517320242921319E-2</v>
      </c>
      <c r="BU162" s="12">
        <f>(BU$3*temperature!$I272+BU$4*temperature!$I272^2+BU$5*temperature!$I272^6)*(K162/K$56)^$BW$1</f>
        <v>-3.6162079767027455</v>
      </c>
      <c r="BV162" s="12">
        <f>(BV$3*temperature!$I272+BV$4*temperature!$I272^2+BV$5*temperature!$I272^6)*(L162/L$56)^$BW$1</f>
        <v>-3.8805423792224536</v>
      </c>
      <c r="BW162" s="12">
        <f>(BW$3*temperature!$I272+BW$4*temperature!$I272^2+BW$5*temperature!$I272^6)*(M162/M$56)^$BW$1</f>
        <v>-4.3939845185864428</v>
      </c>
      <c r="BX162" s="12">
        <f>(BX$3*temperature!$M272+BX$4*temperature!$M272^2+BX$5*temperature!$M272^6)*(K162/K$56)^$BW$1</f>
        <v>-3.6162144215236993</v>
      </c>
      <c r="BY162" s="12">
        <f>(BY$3*temperature!$M272+BY$4*temperature!$M272^2+BY$5*temperature!$M272^6)*(L162/L$56)^$BW$1</f>
        <v>-3.8805471281233119</v>
      </c>
      <c r="BZ162" s="12">
        <f>(BZ$3*temperature!$M272+BZ$4*temperature!$M272^2+BZ$5*temperature!$M272^6)*(M162/M$56)^$BW$1</f>
        <v>-4.3939886487872108</v>
      </c>
      <c r="CA162" s="19">
        <f t="shared" si="226"/>
        <v>-6.4448209537992796E-6</v>
      </c>
      <c r="CB162" s="19">
        <f t="shared" si="227"/>
        <v>-4.7489008583312398E-6</v>
      </c>
      <c r="CC162" s="19">
        <f t="shared" si="228"/>
        <v>-4.1302007680599218E-6</v>
      </c>
      <c r="CD162" s="19">
        <f t="shared" si="229"/>
        <v>-1.8116006760558231E-2</v>
      </c>
      <c r="CE162" s="19">
        <f t="shared" si="230"/>
        <v>-1.9874736501482982E-4</v>
      </c>
      <c r="CF162" s="19"/>
      <c r="CG162" s="19"/>
      <c r="CH162" s="19"/>
    </row>
    <row r="163" spans="1:86" x14ac:dyDescent="0.25">
      <c r="A163" s="2">
        <f t="shared" si="173"/>
        <v>2117</v>
      </c>
      <c r="B163" s="5">
        <f t="shared" si="174"/>
        <v>1165.0297787282659</v>
      </c>
      <c r="C163" s="5">
        <f t="shared" si="175"/>
        <v>2962.2866696689312</v>
      </c>
      <c r="D163" s="5">
        <f t="shared" si="176"/>
        <v>4364.2903816374119</v>
      </c>
      <c r="E163" s="15">
        <f t="shared" si="177"/>
        <v>1.6984537998117304E-5</v>
      </c>
      <c r="F163" s="15">
        <f t="shared" si="178"/>
        <v>3.3460678762650268E-5</v>
      </c>
      <c r="G163" s="15">
        <f t="shared" si="179"/>
        <v>6.8308785426057333E-5</v>
      </c>
      <c r="H163" s="5">
        <f t="shared" si="180"/>
        <v>207809.11164195006</v>
      </c>
      <c r="I163" s="5">
        <f t="shared" si="181"/>
        <v>77631.811960433421</v>
      </c>
      <c r="J163" s="5">
        <f t="shared" si="182"/>
        <v>28519.609280573412</v>
      </c>
      <c r="K163" s="5">
        <f t="shared" si="183"/>
        <v>178372.36046343148</v>
      </c>
      <c r="L163" s="5">
        <f t="shared" si="184"/>
        <v>26206.71819351962</v>
      </c>
      <c r="M163" s="5">
        <f t="shared" si="185"/>
        <v>6534.7643686975089</v>
      </c>
      <c r="N163" s="15">
        <f t="shared" si="186"/>
        <v>7.068660392025361E-3</v>
      </c>
      <c r="O163" s="15">
        <f t="shared" si="187"/>
        <v>9.9745644745306006E-3</v>
      </c>
      <c r="P163" s="15">
        <f t="shared" si="188"/>
        <v>9.1242193426195328E-3</v>
      </c>
      <c r="Q163" s="5">
        <f t="shared" si="189"/>
        <v>9211.462149835219</v>
      </c>
      <c r="R163" s="5">
        <f t="shared" si="190"/>
        <v>12538.171741400462</v>
      </c>
      <c r="S163" s="5">
        <f t="shared" si="191"/>
        <v>6574.7090665354335</v>
      </c>
      <c r="T163" s="5">
        <f t="shared" si="192"/>
        <v>44.326555640670556</v>
      </c>
      <c r="U163" s="5">
        <f t="shared" si="193"/>
        <v>161.50816816939411</v>
      </c>
      <c r="V163" s="5">
        <f t="shared" si="194"/>
        <v>230.53292918055163</v>
      </c>
      <c r="W163" s="15">
        <f t="shared" si="195"/>
        <v>-1.0734613539272964E-2</v>
      </c>
      <c r="X163" s="15">
        <f t="shared" si="196"/>
        <v>-1.217998157191269E-2</v>
      </c>
      <c r="Y163" s="15">
        <f t="shared" si="197"/>
        <v>-9.7425357312937999E-3</v>
      </c>
      <c r="Z163" s="5">
        <f t="shared" si="212"/>
        <v>13495.160190880919</v>
      </c>
      <c r="AA163" s="5">
        <f t="shared" si="213"/>
        <v>35835.434589841236</v>
      </c>
      <c r="AB163" s="5">
        <f t="shared" si="214"/>
        <v>42646.561871686878</v>
      </c>
      <c r="AC163" s="16">
        <f t="shared" si="198"/>
        <v>1.4994111165363995</v>
      </c>
      <c r="AD163" s="16">
        <f t="shared" si="199"/>
        <v>2.9681906175866004</v>
      </c>
      <c r="AE163" s="16">
        <f t="shared" si="200"/>
        <v>6.6606942823152622</v>
      </c>
      <c r="AF163" s="15">
        <f t="shared" si="201"/>
        <v>-4.0504037456468023E-3</v>
      </c>
      <c r="AG163" s="15">
        <f t="shared" si="202"/>
        <v>2.9673830763510267E-4</v>
      </c>
      <c r="AH163" s="15">
        <f t="shared" si="203"/>
        <v>9.7937136394747881E-3</v>
      </c>
      <c r="AI163" s="1">
        <f t="shared" si="167"/>
        <v>384525.26391615142</v>
      </c>
      <c r="AJ163" s="1">
        <f t="shared" si="168"/>
        <v>139724.09619973754</v>
      </c>
      <c r="AK163" s="1">
        <f t="shared" si="169"/>
        <v>51743.949736414041</v>
      </c>
      <c r="AL163" s="14">
        <f t="shared" si="204"/>
        <v>58.02802289883045</v>
      </c>
      <c r="AM163" s="14">
        <f t="shared" si="205"/>
        <v>12.616597812512683</v>
      </c>
      <c r="AN163" s="14">
        <f t="shared" si="206"/>
        <v>4.1685796921480671</v>
      </c>
      <c r="AO163" s="11">
        <f t="shared" si="207"/>
        <v>7.0352266199764464E-3</v>
      </c>
      <c r="AP163" s="11">
        <f t="shared" si="208"/>
        <v>8.8625300245391853E-3</v>
      </c>
      <c r="AQ163" s="11">
        <f t="shared" si="209"/>
        <v>8.0394329556547194E-3</v>
      </c>
      <c r="AR163" s="1">
        <f t="shared" si="215"/>
        <v>207809.11164195006</v>
      </c>
      <c r="AS163" s="1">
        <f t="shared" si="210"/>
        <v>77631.811960433421</v>
      </c>
      <c r="AT163" s="1">
        <f t="shared" si="211"/>
        <v>28519.609280573412</v>
      </c>
      <c r="AU163" s="1">
        <f t="shared" si="170"/>
        <v>41561.822328390015</v>
      </c>
      <c r="AV163" s="1">
        <f t="shared" si="171"/>
        <v>15526.362392086685</v>
      </c>
      <c r="AW163" s="1">
        <f t="shared" si="172"/>
        <v>5703.9218561146827</v>
      </c>
      <c r="AX163" s="1">
        <f t="shared" si="231"/>
        <v>142697.8883707452</v>
      </c>
      <c r="AY163" s="1">
        <f t="shared" si="218"/>
        <v>20965.374554815695</v>
      </c>
      <c r="AZ163" s="1">
        <f t="shared" si="219"/>
        <v>5227.8114949580067</v>
      </c>
      <c r="BA163" s="1">
        <f t="shared" si="232"/>
        <v>13827.138459999198</v>
      </c>
      <c r="BB163" s="1">
        <f t="shared" si="233"/>
        <v>29476.611272637252</v>
      </c>
      <c r="BC163" s="1">
        <f t="shared" si="234"/>
        <v>37365.954521803142</v>
      </c>
      <c r="BD163" s="1">
        <f t="shared" si="235"/>
        <v>3956.5216346827938</v>
      </c>
      <c r="BE163" s="2">
        <f t="shared" si="241"/>
        <v>2.6562624979233451E-2</v>
      </c>
      <c r="BF163" s="2">
        <f t="shared" si="242"/>
        <v>3.9296297366806017E-2</v>
      </c>
      <c r="BG163" s="2">
        <f t="shared" si="243"/>
        <v>2.6781393583393952E-2</v>
      </c>
      <c r="BH163" s="2">
        <f t="shared" si="220"/>
        <v>3.1625256068232674E-2</v>
      </c>
      <c r="BI163" s="2">
        <f t="shared" si="236"/>
        <v>7.0557304578739693E-5</v>
      </c>
      <c r="BJ163" s="2">
        <f t="shared" si="221"/>
        <v>1.5441989867404456E-4</v>
      </c>
      <c r="BK163" s="2">
        <f t="shared" si="222"/>
        <v>7.1724304226865481E-5</v>
      </c>
      <c r="BL163" s="2">
        <f t="shared" si="223"/>
        <v>14.662450784358391</v>
      </c>
      <c r="BM163" s="2">
        <f t="shared" si="224"/>
        <v>11.98789653681261</v>
      </c>
      <c r="BN163" s="2">
        <f t="shared" si="225"/>
        <v>2.0455491324711836</v>
      </c>
      <c r="BO163" s="2">
        <f t="shared" si="237"/>
        <v>81.806446485055787</v>
      </c>
      <c r="BP163" s="2">
        <f t="shared" si="238"/>
        <v>17.025844965117109</v>
      </c>
      <c r="BQ163" s="2">
        <f t="shared" si="239"/>
        <v>3.5819763538534439</v>
      </c>
      <c r="BR163" s="11">
        <f t="shared" si="240"/>
        <v>3.7948689340742775E-2</v>
      </c>
      <c r="BS163" s="17">
        <f t="shared" si="216"/>
        <v>1.0568586245166801E-2</v>
      </c>
      <c r="BT163" s="17">
        <f t="shared" si="217"/>
        <v>4.9045941983418759E-2</v>
      </c>
      <c r="BU163" s="12">
        <f>(BU$3*temperature!$I273+BU$4*temperature!$I273^2+BU$5*temperature!$I273^6)*(K163/K$56)^$BW$1</f>
        <v>-3.7714182388293436</v>
      </c>
      <c r="BV163" s="12">
        <f>(BV$3*temperature!$I273+BV$4*temperature!$I273^2+BV$5*temperature!$I273^6)*(L163/L$56)^$BW$1</f>
        <v>-3.9898164781064991</v>
      </c>
      <c r="BW163" s="12">
        <f>(BW$3*temperature!$I273+BW$4*temperature!$I273^2+BW$5*temperature!$I273^6)*(M163/M$56)^$BW$1</f>
        <v>-4.4873753714129805</v>
      </c>
      <c r="BX163" s="12">
        <f>(BX$3*temperature!$M273+BX$4*temperature!$M273^2+BX$5*temperature!$M273^6)*(K163/K$56)^$BW$1</f>
        <v>-3.7714247023449974</v>
      </c>
      <c r="BY163" s="12">
        <f>(BY$3*temperature!$M273+BY$4*temperature!$M273^2+BY$5*temperature!$M273^6)*(L163/L$56)^$BW$1</f>
        <v>-3.9898212310721828</v>
      </c>
      <c r="BZ163" s="12">
        <f>(BZ$3*temperature!$M273+BZ$4*temperature!$M273^2+BZ$5*temperature!$M273^6)*(M163/M$56)^$BW$1</f>
        <v>-4.4873795007546455</v>
      </c>
      <c r="CA163" s="19">
        <f t="shared" si="226"/>
        <v>-6.4635156538095373E-6</v>
      </c>
      <c r="CB163" s="19">
        <f t="shared" si="227"/>
        <v>-4.7529656836964307E-6</v>
      </c>
      <c r="CC163" s="19">
        <f t="shared" si="228"/>
        <v>-4.1293416650489689E-6</v>
      </c>
      <c r="CD163" s="19">
        <f t="shared" si="229"/>
        <v>-1.8299259951863014E-2</v>
      </c>
      <c r="CE163" s="19">
        <f t="shared" si="230"/>
        <v>-1.9339730702399116E-4</v>
      </c>
      <c r="CF163" s="19"/>
      <c r="CG163" s="19"/>
      <c r="CH163" s="19"/>
    </row>
    <row r="164" spans="1:86" x14ac:dyDescent="0.25">
      <c r="A164" s="2">
        <f t="shared" si="173"/>
        <v>2118</v>
      </c>
      <c r="B164" s="5">
        <f t="shared" si="174"/>
        <v>1165.0485768461842</v>
      </c>
      <c r="C164" s="5">
        <f t="shared" si="175"/>
        <v>2962.3808337854553</v>
      </c>
      <c r="D164" s="5">
        <f t="shared" si="176"/>
        <v>4364.5735950438666</v>
      </c>
      <c r="E164" s="15">
        <f t="shared" si="177"/>
        <v>1.6135311098211439E-5</v>
      </c>
      <c r="F164" s="15">
        <f t="shared" si="178"/>
        <v>3.1787644824517755E-5</v>
      </c>
      <c r="G164" s="15">
        <f t="shared" si="179"/>
        <v>6.4893346154754468E-5</v>
      </c>
      <c r="H164" s="5">
        <f t="shared" si="180"/>
        <v>209258.95900053188</v>
      </c>
      <c r="I164" s="5">
        <f t="shared" si="181"/>
        <v>78399.120548942577</v>
      </c>
      <c r="J164" s="5">
        <f t="shared" si="182"/>
        <v>28778.548858557853</v>
      </c>
      <c r="K164" s="5">
        <f t="shared" si="183"/>
        <v>179613.9346970417</v>
      </c>
      <c r="L164" s="5">
        <f t="shared" si="184"/>
        <v>26464.902707583638</v>
      </c>
      <c r="M164" s="5">
        <f t="shared" si="185"/>
        <v>6593.6679109356637</v>
      </c>
      <c r="N164" s="15">
        <f t="shared" si="186"/>
        <v>6.9605752280479383E-3</v>
      </c>
      <c r="O164" s="15">
        <f t="shared" si="187"/>
        <v>9.8518445597610693E-3</v>
      </c>
      <c r="P164" s="15">
        <f t="shared" si="188"/>
        <v>9.0138739386398381E-3</v>
      </c>
      <c r="Q164" s="5">
        <f t="shared" si="189"/>
        <v>9176.1575245226049</v>
      </c>
      <c r="R164" s="5">
        <f t="shared" si="190"/>
        <v>12507.874221435788</v>
      </c>
      <c r="S164" s="5">
        <f t="shared" si="191"/>
        <v>6569.7672560290912</v>
      </c>
      <c r="T164" s="5">
        <f t="shared" si="192"/>
        <v>43.850727196340877</v>
      </c>
      <c r="U164" s="5">
        <f t="shared" si="193"/>
        <v>159.54100165737751</v>
      </c>
      <c r="V164" s="5">
        <f t="shared" si="194"/>
        <v>228.28695388077028</v>
      </c>
      <c r="W164" s="15">
        <f t="shared" si="195"/>
        <v>-1.0734613539272964E-2</v>
      </c>
      <c r="X164" s="15">
        <f t="shared" si="196"/>
        <v>-1.217998157191269E-2</v>
      </c>
      <c r="Y164" s="15">
        <f t="shared" si="197"/>
        <v>-9.7425357312937999E-3</v>
      </c>
      <c r="Z164" s="5">
        <f t="shared" si="212"/>
        <v>13390.434672924075</v>
      </c>
      <c r="AA164" s="5">
        <f t="shared" si="213"/>
        <v>35763.854507625103</v>
      </c>
      <c r="AB164" s="5">
        <f t="shared" si="214"/>
        <v>43036.714241992697</v>
      </c>
      <c r="AC164" s="16">
        <f t="shared" si="198"/>
        <v>1.493337896133716</v>
      </c>
      <c r="AD164" s="16">
        <f t="shared" si="199"/>
        <v>2.9690713934472015</v>
      </c>
      <c r="AE164" s="16">
        <f t="shared" si="200"/>
        <v>6.7259272147563447</v>
      </c>
      <c r="AF164" s="15">
        <f t="shared" si="201"/>
        <v>-4.0504037456468023E-3</v>
      </c>
      <c r="AG164" s="15">
        <f t="shared" si="202"/>
        <v>2.9673830763510267E-4</v>
      </c>
      <c r="AH164" s="15">
        <f t="shared" si="203"/>
        <v>9.7937136394747881E-3</v>
      </c>
      <c r="AI164" s="1">
        <f t="shared" si="167"/>
        <v>387634.55985292629</v>
      </c>
      <c r="AJ164" s="1">
        <f t="shared" si="168"/>
        <v>141278.04897185048</v>
      </c>
      <c r="AK164" s="1">
        <f t="shared" si="169"/>
        <v>52273.476618887325</v>
      </c>
      <c r="AL164" s="14">
        <f t="shared" si="204"/>
        <v>58.432180787318877</v>
      </c>
      <c r="AM164" s="14">
        <f t="shared" si="205"/>
        <v>12.727294639664404</v>
      </c>
      <c r="AN164" s="14">
        <f t="shared" si="206"/>
        <v>4.2017575789338419</v>
      </c>
      <c r="AO164" s="11">
        <f t="shared" si="207"/>
        <v>6.9648743537766818E-3</v>
      </c>
      <c r="AP164" s="11">
        <f t="shared" si="208"/>
        <v>8.7739047242937941E-3</v>
      </c>
      <c r="AQ164" s="11">
        <f t="shared" si="209"/>
        <v>7.9590386260981714E-3</v>
      </c>
      <c r="AR164" s="1">
        <f t="shared" si="215"/>
        <v>209258.95900053188</v>
      </c>
      <c r="AS164" s="1">
        <f t="shared" si="210"/>
        <v>78399.120548942577</v>
      </c>
      <c r="AT164" s="1">
        <f t="shared" si="211"/>
        <v>28778.548858557853</v>
      </c>
      <c r="AU164" s="1">
        <f t="shared" si="170"/>
        <v>41851.791800106381</v>
      </c>
      <c r="AV164" s="1">
        <f t="shared" si="171"/>
        <v>15679.824109788517</v>
      </c>
      <c r="AW164" s="1">
        <f t="shared" si="172"/>
        <v>5755.7097717115712</v>
      </c>
      <c r="AX164" s="1">
        <f t="shared" si="231"/>
        <v>143691.14775763333</v>
      </c>
      <c r="AY164" s="1">
        <f t="shared" si="218"/>
        <v>21171.92216606691</v>
      </c>
      <c r="AZ164" s="1">
        <f t="shared" si="219"/>
        <v>5274.9343287485308</v>
      </c>
      <c r="BA164" s="1">
        <f t="shared" si="232"/>
        <v>13835.442880656146</v>
      </c>
      <c r="BB164" s="1">
        <f t="shared" si="233"/>
        <v>29506.590354858636</v>
      </c>
      <c r="BC164" s="1">
        <f t="shared" si="234"/>
        <v>37407.544787522995</v>
      </c>
      <c r="BD164" s="1">
        <f t="shared" si="235"/>
        <v>3845.0865232072401</v>
      </c>
      <c r="BE164" s="2">
        <f t="shared" si="241"/>
        <v>2.6562624979233451E-2</v>
      </c>
      <c r="BF164" s="2">
        <f t="shared" si="242"/>
        <v>3.9296297366806017E-2</v>
      </c>
      <c r="BG164" s="2">
        <f t="shared" si="243"/>
        <v>2.6781393583393952E-2</v>
      </c>
      <c r="BH164" s="2">
        <f t="shared" si="220"/>
        <v>3.1604551753680828E-2</v>
      </c>
      <c r="BI164" s="2">
        <f t="shared" si="236"/>
        <v>7.0557304578739693E-5</v>
      </c>
      <c r="BJ164" s="2">
        <f t="shared" si="221"/>
        <v>1.5441989867404456E-4</v>
      </c>
      <c r="BK164" s="2">
        <f t="shared" si="222"/>
        <v>7.1724304226865481E-5</v>
      </c>
      <c r="BL164" s="2">
        <f t="shared" si="223"/>
        <v>14.764748106030529</v>
      </c>
      <c r="BM164" s="2">
        <f t="shared" si="224"/>
        <v>12.106384251301918</v>
      </c>
      <c r="BN164" s="2">
        <f t="shared" si="225"/>
        <v>2.0641213935389158</v>
      </c>
      <c r="BO164" s="2">
        <f t="shared" si="237"/>
        <v>83.021461024194096</v>
      </c>
      <c r="BP164" s="2">
        <f t="shared" si="238"/>
        <v>17.228540921004321</v>
      </c>
      <c r="BQ164" s="2">
        <f t="shared" si="239"/>
        <v>3.5817308886835879</v>
      </c>
      <c r="BR164" s="11">
        <f t="shared" si="240"/>
        <v>3.783962509746927E-2</v>
      </c>
      <c r="BS164" s="17">
        <f t="shared" si="216"/>
        <v>1.0182185645303411E-2</v>
      </c>
      <c r="BT164" s="17">
        <f t="shared" si="217"/>
        <v>4.7617419401377432E-2</v>
      </c>
      <c r="BU164" s="12">
        <f>(BU$3*temperature!$I274+BU$4*temperature!$I274^2+BU$5*temperature!$I274^6)*(K164/K$56)^$BW$1</f>
        <v>-3.9276794663852703</v>
      </c>
      <c r="BV164" s="12">
        <f>(BV$3*temperature!$I274+BV$4*temperature!$I274^2+BV$5*temperature!$I274^6)*(L164/L$56)^$BW$1</f>
        <v>-4.0995990457179765</v>
      </c>
      <c r="BW164" s="12">
        <f>(BW$3*temperature!$I274+BW$4*temperature!$I274^2+BW$5*temperature!$I274^6)*(M164/M$56)^$BW$1</f>
        <v>-4.5811400572498426</v>
      </c>
      <c r="BX164" s="12">
        <f>(BX$3*temperature!$M274+BX$4*temperature!$M274^2+BX$5*temperature!$M274^6)*(K164/K$56)^$BW$1</f>
        <v>-3.9276859475021739</v>
      </c>
      <c r="BY164" s="12">
        <f>(BY$3*temperature!$M274+BY$4*temperature!$M274^2+BY$5*temperature!$M274^6)*(L164/L$56)^$BW$1</f>
        <v>-4.0996038021029291</v>
      </c>
      <c r="BZ164" s="12">
        <f>(BZ$3*temperature!$M274+BZ$4*temperature!$M274^2+BZ$5*temperature!$M274^6)*(M164/M$56)^$BW$1</f>
        <v>-4.5811441852912997</v>
      </c>
      <c r="CA164" s="19">
        <f t="shared" si="226"/>
        <v>-6.4811169036005367E-6</v>
      </c>
      <c r="CB164" s="19">
        <f t="shared" si="227"/>
        <v>-4.7563849525644741E-6</v>
      </c>
      <c r="CC164" s="19">
        <f t="shared" si="228"/>
        <v>-4.1280414571076562E-6</v>
      </c>
      <c r="CD164" s="19">
        <f t="shared" si="229"/>
        <v>-1.8479272164450024E-2</v>
      </c>
      <c r="CE164" s="19">
        <f t="shared" si="230"/>
        <v>-1.8815937976851793E-4</v>
      </c>
      <c r="CF164" s="19"/>
      <c r="CG164" s="19"/>
      <c r="CH164" s="19"/>
    </row>
    <row r="165" spans="1:86" x14ac:dyDescent="0.25">
      <c r="A165" s="2">
        <f t="shared" si="173"/>
        <v>2119</v>
      </c>
      <c r="B165" s="5">
        <f t="shared" si="174"/>
        <v>1165.0664353463546</v>
      </c>
      <c r="C165" s="5">
        <f t="shared" si="175"/>
        <v>2962.4702925397455</v>
      </c>
      <c r="D165" s="5">
        <f t="shared" si="176"/>
        <v>4364.8426652397311</v>
      </c>
      <c r="E165" s="15">
        <f t="shared" si="177"/>
        <v>1.5328545543300865E-5</v>
      </c>
      <c r="F165" s="15">
        <f t="shared" si="178"/>
        <v>3.0198262583291866E-5</v>
      </c>
      <c r="G165" s="15">
        <f t="shared" si="179"/>
        <v>6.1648678847016743E-5</v>
      </c>
      <c r="H165" s="5">
        <f t="shared" si="180"/>
        <v>210696.385711763</v>
      </c>
      <c r="I165" s="5">
        <f t="shared" si="181"/>
        <v>79164.373887207155</v>
      </c>
      <c r="J165" s="5">
        <f t="shared" si="182"/>
        <v>29036.605427202721</v>
      </c>
      <c r="K165" s="5">
        <f t="shared" si="183"/>
        <v>180844.95383229069</v>
      </c>
      <c r="L165" s="5">
        <f t="shared" si="184"/>
        <v>26722.419491112942</v>
      </c>
      <c r="M165" s="5">
        <f t="shared" si="185"/>
        <v>6652.383064902051</v>
      </c>
      <c r="N165" s="15">
        <f t="shared" si="186"/>
        <v>6.8536950505837524E-3</v>
      </c>
      <c r="O165" s="15">
        <f t="shared" si="187"/>
        <v>9.7305018036402124E-3</v>
      </c>
      <c r="P165" s="15">
        <f t="shared" si="188"/>
        <v>8.904778760393306E-3</v>
      </c>
      <c r="Q165" s="5">
        <f t="shared" si="189"/>
        <v>9140.0105999221396</v>
      </c>
      <c r="R165" s="5">
        <f t="shared" si="190"/>
        <v>12476.130782792712</v>
      </c>
      <c r="S165" s="5">
        <f t="shared" si="191"/>
        <v>6564.0980697600971</v>
      </c>
      <c r="T165" s="5">
        <f t="shared" si="192"/>
        <v>43.380006586472071</v>
      </c>
      <c r="U165" s="5">
        <f t="shared" si="193"/>
        <v>157.59779519722616</v>
      </c>
      <c r="V165" s="5">
        <f t="shared" si="194"/>
        <v>226.06286007559865</v>
      </c>
      <c r="W165" s="15">
        <f t="shared" si="195"/>
        <v>-1.0734613539272964E-2</v>
      </c>
      <c r="X165" s="15">
        <f t="shared" si="196"/>
        <v>-1.217998157191269E-2</v>
      </c>
      <c r="Y165" s="15">
        <f t="shared" si="197"/>
        <v>-9.7425357312937999E-3</v>
      </c>
      <c r="Z165" s="5">
        <f t="shared" si="212"/>
        <v>13285.084570967967</v>
      </c>
      <c r="AA165" s="5">
        <f t="shared" si="213"/>
        <v>35688.02078724021</v>
      </c>
      <c r="AB165" s="5">
        <f t="shared" si="214"/>
        <v>43425.538598412226</v>
      </c>
      <c r="AC165" s="16">
        <f t="shared" si="198"/>
        <v>1.4872892747256998</v>
      </c>
      <c r="AD165" s="16">
        <f t="shared" si="199"/>
        <v>2.9699524306677407</v>
      </c>
      <c r="AE165" s="16">
        <f t="shared" si="200"/>
        <v>6.7917990198576188</v>
      </c>
      <c r="AF165" s="15">
        <f t="shared" si="201"/>
        <v>-4.0504037456468023E-3</v>
      </c>
      <c r="AG165" s="15">
        <f t="shared" si="202"/>
        <v>2.9673830763510267E-4</v>
      </c>
      <c r="AH165" s="15">
        <f t="shared" si="203"/>
        <v>9.7937136394747881E-3</v>
      </c>
      <c r="AI165" s="1">
        <f t="shared" si="167"/>
        <v>390722.89566774003</v>
      </c>
      <c r="AJ165" s="1">
        <f t="shared" si="168"/>
        <v>142830.06818445394</v>
      </c>
      <c r="AK165" s="1">
        <f t="shared" si="169"/>
        <v>52801.838728710165</v>
      </c>
      <c r="AL165" s="14">
        <f t="shared" si="204"/>
        <v>58.835083856745705</v>
      </c>
      <c r="AM165" s="14">
        <f t="shared" si="205"/>
        <v>12.837846029525171</v>
      </c>
      <c r="AN165" s="14">
        <f t="shared" si="206"/>
        <v>4.234865110293395</v>
      </c>
      <c r="AO165" s="11">
        <f t="shared" si="207"/>
        <v>6.8952256102389146E-3</v>
      </c>
      <c r="AP165" s="11">
        <f t="shared" si="208"/>
        <v>8.6861656770508555E-3</v>
      </c>
      <c r="AQ165" s="11">
        <f t="shared" si="209"/>
        <v>7.879448239837189E-3</v>
      </c>
      <c r="AR165" s="1">
        <f t="shared" si="215"/>
        <v>210696.385711763</v>
      </c>
      <c r="AS165" s="1">
        <f t="shared" si="210"/>
        <v>79164.373887207155</v>
      </c>
      <c r="AT165" s="1">
        <f t="shared" si="211"/>
        <v>29036.605427202721</v>
      </c>
      <c r="AU165" s="1">
        <f t="shared" si="170"/>
        <v>42139.277142352599</v>
      </c>
      <c r="AV165" s="1">
        <f t="shared" si="171"/>
        <v>15832.874777441431</v>
      </c>
      <c r="AW165" s="1">
        <f t="shared" si="172"/>
        <v>5807.3210854405443</v>
      </c>
      <c r="AX165" s="1">
        <f t="shared" si="231"/>
        <v>144675.96306583256</v>
      </c>
      <c r="AY165" s="1">
        <f t="shared" si="218"/>
        <v>21377.935592890353</v>
      </c>
      <c r="AZ165" s="1">
        <f t="shared" si="219"/>
        <v>5321.9064519216408</v>
      </c>
      <c r="BA165" s="1">
        <f t="shared" si="232"/>
        <v>13843.61272890984</v>
      </c>
      <c r="BB165" s="1">
        <f t="shared" si="233"/>
        <v>29536.16838105136</v>
      </c>
      <c r="BC165" s="1">
        <f t="shared" si="234"/>
        <v>37448.546836744674</v>
      </c>
      <c r="BD165" s="1">
        <f t="shared" si="235"/>
        <v>3736.7343605343394</v>
      </c>
      <c r="BE165" s="2">
        <f t="shared" si="241"/>
        <v>2.6562624979233451E-2</v>
      </c>
      <c r="BF165" s="2">
        <f t="shared" si="242"/>
        <v>3.9296297366806017E-2</v>
      </c>
      <c r="BG165" s="2">
        <f t="shared" si="243"/>
        <v>2.6781393583393952E-2</v>
      </c>
      <c r="BH165" s="2">
        <f t="shared" si="220"/>
        <v>3.1583691192580705E-2</v>
      </c>
      <c r="BI165" s="2">
        <f t="shared" si="236"/>
        <v>7.0557304578739693E-5</v>
      </c>
      <c r="BJ165" s="2">
        <f t="shared" si="221"/>
        <v>1.5441989867404456E-4</v>
      </c>
      <c r="BK165" s="2">
        <f t="shared" si="222"/>
        <v>7.1724304226865481E-5</v>
      </c>
      <c r="BL165" s="2">
        <f t="shared" si="223"/>
        <v>14.866169060304479</v>
      </c>
      <c r="BM165" s="2">
        <f t="shared" si="224"/>
        <v>12.224554594256709</v>
      </c>
      <c r="BN165" s="2">
        <f t="shared" si="225"/>
        <v>2.0826303213761412</v>
      </c>
      <c r="BO165" s="2">
        <f t="shared" si="237"/>
        <v>84.254624774792902</v>
      </c>
      <c r="BP165" s="2">
        <f t="shared" si="238"/>
        <v>17.433674989569361</v>
      </c>
      <c r="BQ165" s="2">
        <f t="shared" si="239"/>
        <v>3.5814904471907321</v>
      </c>
      <c r="BR165" s="11">
        <f t="shared" si="240"/>
        <v>3.7731731007660113E-2</v>
      </c>
      <c r="BS165" s="17">
        <f t="shared" si="216"/>
        <v>9.8109432315683122E-3</v>
      </c>
      <c r="BT165" s="17">
        <f t="shared" si="217"/>
        <v>4.6230504273181969E-2</v>
      </c>
      <c r="BU165" s="12">
        <f>(BU$3*temperature!$I275+BU$4*temperature!$I275^2+BU$5*temperature!$I275^6)*(K165/K$56)^$BW$1</f>
        <v>-4.0849630105006911</v>
      </c>
      <c r="BV165" s="12">
        <f>(BV$3*temperature!$I275+BV$4*temperature!$I275^2+BV$5*temperature!$I275^6)*(L165/L$56)^$BW$1</f>
        <v>-4.2098708236597435</v>
      </c>
      <c r="BW165" s="12">
        <f>(BW$3*temperature!$I275+BW$4*temperature!$I275^2+BW$5*temperature!$I275^6)*(M165/M$56)^$BW$1</f>
        <v>-4.6752631898171479</v>
      </c>
      <c r="BX165" s="12">
        <f>(BX$3*temperature!$M275+BX$4*temperature!$M275^2+BX$5*temperature!$M275^6)*(K165/K$56)^$BW$1</f>
        <v>-4.0849695081593707</v>
      </c>
      <c r="BY165" s="12">
        <f>(BY$3*temperature!$M275+BY$4*temperature!$M275^2+BY$5*temperature!$M275^6)*(L165/L$56)^$BW$1</f>
        <v>-4.209875582841601</v>
      </c>
      <c r="BZ165" s="12">
        <f>(BZ$3*temperature!$M275+BZ$4*temperature!$M275^2+BZ$5*temperature!$M275^6)*(M165/M$56)^$BW$1</f>
        <v>-4.6752673161344642</v>
      </c>
      <c r="CA165" s="19">
        <f t="shared" si="226"/>
        <v>-6.497658679549545E-6</v>
      </c>
      <c r="CB165" s="19">
        <f t="shared" si="227"/>
        <v>-4.7591818574943545E-6</v>
      </c>
      <c r="CC165" s="19">
        <f t="shared" si="228"/>
        <v>-4.1263173162775502E-6</v>
      </c>
      <c r="CD165" s="19">
        <f t="shared" si="229"/>
        <v>-1.865605099113837E-2</v>
      </c>
      <c r="CE165" s="19">
        <f t="shared" si="230"/>
        <v>-1.830334571993023E-4</v>
      </c>
      <c r="CF165" s="19"/>
      <c r="CG165" s="19"/>
      <c r="CH165" s="19"/>
    </row>
    <row r="166" spans="1:86" x14ac:dyDescent="0.25">
      <c r="A166" s="2">
        <f t="shared" si="173"/>
        <v>2120</v>
      </c>
      <c r="B166" s="5">
        <f t="shared" si="174"/>
        <v>1165.0834011815741</v>
      </c>
      <c r="C166" s="5">
        <f t="shared" si="175"/>
        <v>2962.5552809227452</v>
      </c>
      <c r="D166" s="5">
        <f t="shared" si="176"/>
        <v>4365.0982976842333</v>
      </c>
      <c r="E166" s="15">
        <f t="shared" si="177"/>
        <v>1.4562118266135821E-5</v>
      </c>
      <c r="F166" s="15">
        <f t="shared" si="178"/>
        <v>2.868834945412727E-5</v>
      </c>
      <c r="G166" s="15">
        <f t="shared" si="179"/>
        <v>5.8566244904665905E-5</v>
      </c>
      <c r="H166" s="5">
        <f t="shared" si="180"/>
        <v>212121.25574103656</v>
      </c>
      <c r="I166" s="5">
        <f t="shared" si="181"/>
        <v>79927.477786135089</v>
      </c>
      <c r="J166" s="5">
        <f t="shared" si="182"/>
        <v>29293.753657192978</v>
      </c>
      <c r="K166" s="5">
        <f t="shared" si="183"/>
        <v>182065.29723615744</v>
      </c>
      <c r="L166" s="5">
        <f t="shared" si="184"/>
        <v>26979.235898423514</v>
      </c>
      <c r="M166" s="5">
        <f t="shared" si="185"/>
        <v>6710.9035488923273</v>
      </c>
      <c r="N166" s="15">
        <f t="shared" si="186"/>
        <v>6.7480091537330811E-3</v>
      </c>
      <c r="O166" s="15">
        <f t="shared" si="187"/>
        <v>9.6105222581355232E-3</v>
      </c>
      <c r="P166" s="15">
        <f t="shared" si="188"/>
        <v>8.7969203546065522E-3</v>
      </c>
      <c r="Q166" s="5">
        <f t="shared" si="189"/>
        <v>9103.043473826423</v>
      </c>
      <c r="R166" s="5">
        <f t="shared" si="190"/>
        <v>12442.970424630914</v>
      </c>
      <c r="S166" s="5">
        <f t="shared" si="191"/>
        <v>6557.7124242898144</v>
      </c>
      <c r="T166" s="5">
        <f t="shared" si="192"/>
        <v>42.914338980435176</v>
      </c>
      <c r="U166" s="5">
        <f t="shared" si="193"/>
        <v>155.67825695594988</v>
      </c>
      <c r="V166" s="5">
        <f t="shared" si="194"/>
        <v>223.86043458379365</v>
      </c>
      <c r="W166" s="15">
        <f t="shared" si="195"/>
        <v>-1.0734613539272964E-2</v>
      </c>
      <c r="X166" s="15">
        <f t="shared" si="196"/>
        <v>-1.217998157191269E-2</v>
      </c>
      <c r="Y166" s="15">
        <f t="shared" si="197"/>
        <v>-9.7425357312937999E-3</v>
      </c>
      <c r="Z166" s="5">
        <f t="shared" si="212"/>
        <v>13179.153682278269</v>
      </c>
      <c r="AA166" s="5">
        <f t="shared" si="213"/>
        <v>35608.01212874442</v>
      </c>
      <c r="AB166" s="5">
        <f t="shared" si="214"/>
        <v>43812.996106702747</v>
      </c>
      <c r="AC166" s="16">
        <f t="shared" si="198"/>
        <v>1.4812651526764906</v>
      </c>
      <c r="AD166" s="16">
        <f t="shared" si="199"/>
        <v>2.9708337293257738</v>
      </c>
      <c r="AE166" s="16">
        <f t="shared" si="200"/>
        <v>6.8583159545549695</v>
      </c>
      <c r="AF166" s="15">
        <f t="shared" si="201"/>
        <v>-4.0504037456468023E-3</v>
      </c>
      <c r="AG166" s="15">
        <f t="shared" si="202"/>
        <v>2.9673830763510267E-4</v>
      </c>
      <c r="AH166" s="15">
        <f t="shared" si="203"/>
        <v>9.7937136394747881E-3</v>
      </c>
      <c r="AI166" s="1">
        <f t="shared" si="167"/>
        <v>393789.88324331865</v>
      </c>
      <c r="AJ166" s="1">
        <f t="shared" si="168"/>
        <v>144379.93614344997</v>
      </c>
      <c r="AK166" s="1">
        <f t="shared" si="169"/>
        <v>53328.975941279699</v>
      </c>
      <c r="AL166" s="14">
        <f t="shared" si="204"/>
        <v>59.236708221965394</v>
      </c>
      <c r="AM166" s="14">
        <f t="shared" si="205"/>
        <v>12.948242570498605</v>
      </c>
      <c r="AN166" s="14">
        <f t="shared" si="206"/>
        <v>4.267899826728252</v>
      </c>
      <c r="AO166" s="11">
        <f t="shared" si="207"/>
        <v>6.8262733541365255E-3</v>
      </c>
      <c r="AP166" s="11">
        <f t="shared" si="208"/>
        <v>8.5993040202803472E-3</v>
      </c>
      <c r="AQ166" s="11">
        <f t="shared" si="209"/>
        <v>7.8006537574388168E-3</v>
      </c>
      <c r="AR166" s="1">
        <f t="shared" si="215"/>
        <v>212121.25574103656</v>
      </c>
      <c r="AS166" s="1">
        <f t="shared" si="210"/>
        <v>79927.477786135089</v>
      </c>
      <c r="AT166" s="1">
        <f t="shared" si="211"/>
        <v>29293.753657192978</v>
      </c>
      <c r="AU166" s="1">
        <f t="shared" si="170"/>
        <v>42424.251148207317</v>
      </c>
      <c r="AV166" s="1">
        <f t="shared" si="171"/>
        <v>15985.495557227019</v>
      </c>
      <c r="AW166" s="1">
        <f t="shared" si="172"/>
        <v>5858.7507314385957</v>
      </c>
      <c r="AX166" s="1">
        <f t="shared" si="231"/>
        <v>145652.23778892597</v>
      </c>
      <c r="AY166" s="1">
        <f t="shared" si="218"/>
        <v>21583.38871873881</v>
      </c>
      <c r="AZ166" s="1">
        <f t="shared" si="219"/>
        <v>5368.7228391138624</v>
      </c>
      <c r="BA166" s="1">
        <f t="shared" si="232"/>
        <v>13851.649907022658</v>
      </c>
      <c r="BB166" s="1">
        <f t="shared" si="233"/>
        <v>29565.351484768831</v>
      </c>
      <c r="BC166" s="1">
        <f t="shared" si="234"/>
        <v>37488.971565279928</v>
      </c>
      <c r="BD166" s="1">
        <f t="shared" si="235"/>
        <v>3631.3824548716843</v>
      </c>
      <c r="BE166" s="2">
        <f t="shared" si="241"/>
        <v>2.6562624979233451E-2</v>
      </c>
      <c r="BF166" s="2">
        <f t="shared" si="242"/>
        <v>3.9296297366806017E-2</v>
      </c>
      <c r="BG166" s="2">
        <f t="shared" si="243"/>
        <v>2.6781393583393952E-2</v>
      </c>
      <c r="BH166" s="2">
        <f t="shared" si="220"/>
        <v>3.1562677454669424E-2</v>
      </c>
      <c r="BI166" s="2">
        <f t="shared" si="236"/>
        <v>7.0557304578739693E-5</v>
      </c>
      <c r="BJ166" s="2">
        <f t="shared" si="221"/>
        <v>1.5441989867404456E-4</v>
      </c>
      <c r="BK166" s="2">
        <f t="shared" si="222"/>
        <v>7.1724304226865481E-5</v>
      </c>
      <c r="BL166" s="2">
        <f t="shared" si="223"/>
        <v>14.966704048945052</v>
      </c>
      <c r="BM166" s="2">
        <f t="shared" si="224"/>
        <v>12.342393021006927</v>
      </c>
      <c r="BN166" s="2">
        <f t="shared" si="225"/>
        <v>2.1010740992553623</v>
      </c>
      <c r="BO166" s="2">
        <f t="shared" si="237"/>
        <v>85.506209309173101</v>
      </c>
      <c r="BP166" s="2">
        <f t="shared" si="238"/>
        <v>17.641276482981791</v>
      </c>
      <c r="BQ166" s="2">
        <f t="shared" si="239"/>
        <v>3.5812549514651884</v>
      </c>
      <c r="BR166" s="11">
        <f t="shared" si="240"/>
        <v>3.7624998825630279E-2</v>
      </c>
      <c r="BS166" s="17">
        <f t="shared" si="216"/>
        <v>9.4542191767054019E-3</v>
      </c>
      <c r="BT166" s="17">
        <f t="shared" si="217"/>
        <v>4.4883984731244629E-2</v>
      </c>
      <c r="BU166" s="12">
        <f>(BU$3*temperature!$I276+BU$4*temperature!$I276^2+BU$5*temperature!$I276^6)*(K166/K$56)^$BW$1</f>
        <v>-4.2432404839825901</v>
      </c>
      <c r="BV166" s="12">
        <f>(BV$3*temperature!$I276+BV$4*temperature!$I276^2+BV$5*temperature!$I276^6)*(L166/L$56)^$BW$1</f>
        <v>-4.3206127963493408</v>
      </c>
      <c r="BW166" s="12">
        <f>(BW$3*temperature!$I276+BW$4*temperature!$I276^2+BW$5*temperature!$I276^6)*(M166/M$56)^$BW$1</f>
        <v>-4.7697295795034913</v>
      </c>
      <c r="BX166" s="12">
        <f>(BX$3*temperature!$M276+BX$4*temperature!$M276^2+BX$5*temperature!$M276^6)*(K166/K$56)^$BW$1</f>
        <v>-4.2432469971568825</v>
      </c>
      <c r="BY166" s="12">
        <f>(BY$3*temperature!$M276+BY$4*temperature!$M276^2+BY$5*temperature!$M276^6)*(L166/L$56)^$BW$1</f>
        <v>-4.3206175577283874</v>
      </c>
      <c r="BZ166" s="12">
        <f>(BZ$3*temperature!$M276+BZ$4*temperature!$M276^2+BZ$5*temperature!$M276^6)*(M166/M$56)^$BW$1</f>
        <v>-4.7697337036894742</v>
      </c>
      <c r="CA166" s="19">
        <f t="shared" si="226"/>
        <v>-6.5131742923441038E-6</v>
      </c>
      <c r="CB166" s="19">
        <f t="shared" si="227"/>
        <v>-4.761379046591685E-6</v>
      </c>
      <c r="CC166" s="19">
        <f t="shared" si="228"/>
        <v>-4.1241859829455052E-6</v>
      </c>
      <c r="CD166" s="19">
        <f t="shared" si="229"/>
        <v>-1.8829606159509481E-2</v>
      </c>
      <c r="CE166" s="19">
        <f t="shared" si="230"/>
        <v>-1.7801922364304469E-4</v>
      </c>
      <c r="CF166" s="19"/>
      <c r="CG166" s="19"/>
      <c r="CH166" s="19"/>
    </row>
    <row r="167" spans="1:86" x14ac:dyDescent="0.25">
      <c r="A167" s="2">
        <f t="shared" si="173"/>
        <v>2121</v>
      </c>
      <c r="B167" s="5">
        <f t="shared" si="174"/>
        <v>1165.0995189597381</v>
      </c>
      <c r="C167" s="5">
        <f t="shared" si="175"/>
        <v>2962.6360222028625</v>
      </c>
      <c r="D167" s="5">
        <f t="shared" si="176"/>
        <v>4365.3411627293717</v>
      </c>
      <c r="E167" s="15">
        <f t="shared" si="177"/>
        <v>1.3834012352829029E-5</v>
      </c>
      <c r="F167" s="15">
        <f t="shared" si="178"/>
        <v>2.7253931981420906E-5</v>
      </c>
      <c r="G167" s="15">
        <f t="shared" si="179"/>
        <v>5.5637932659432604E-5</v>
      </c>
      <c r="H167" s="5">
        <f t="shared" si="180"/>
        <v>213533.43872345862</v>
      </c>
      <c r="I167" s="5">
        <f t="shared" si="181"/>
        <v>80688.339789369813</v>
      </c>
      <c r="J167" s="5">
        <f t="shared" si="182"/>
        <v>29549.96874339661</v>
      </c>
      <c r="K167" s="5">
        <f t="shared" si="183"/>
        <v>183274.84927134161</v>
      </c>
      <c r="L167" s="5">
        <f t="shared" si="184"/>
        <v>27235.31989237549</v>
      </c>
      <c r="M167" s="5">
        <f t="shared" si="185"/>
        <v>6769.2232157453836</v>
      </c>
      <c r="N167" s="15">
        <f t="shared" si="186"/>
        <v>6.6435067722723229E-3</v>
      </c>
      <c r="O167" s="15">
        <f t="shared" si="187"/>
        <v>9.4918920208166835E-3</v>
      </c>
      <c r="P167" s="15">
        <f t="shared" si="188"/>
        <v>8.6902853584718276E-3</v>
      </c>
      <c r="Q167" s="5">
        <f t="shared" si="189"/>
        <v>9065.2781706113783</v>
      </c>
      <c r="R167" s="5">
        <f t="shared" si="190"/>
        <v>12408.422229803398</v>
      </c>
      <c r="S167" s="5">
        <f t="shared" si="191"/>
        <v>6550.6213002485174</v>
      </c>
      <c r="T167" s="5">
        <f t="shared" si="192"/>
        <v>42.453670136186844</v>
      </c>
      <c r="U167" s="5">
        <f t="shared" si="193"/>
        <v>153.78209865507893</v>
      </c>
      <c r="V167" s="5">
        <f t="shared" si="194"/>
        <v>221.67946630103808</v>
      </c>
      <c r="W167" s="15">
        <f t="shared" si="195"/>
        <v>-1.0734613539272964E-2</v>
      </c>
      <c r="X167" s="15">
        <f t="shared" si="196"/>
        <v>-1.217998157191269E-2</v>
      </c>
      <c r="Y167" s="15">
        <f t="shared" si="197"/>
        <v>-9.7425357312937999E-3</v>
      </c>
      <c r="Z167" s="5">
        <f t="shared" si="212"/>
        <v>13072.685093536782</v>
      </c>
      <c r="AA167" s="5">
        <f t="shared" si="213"/>
        <v>35523.907627311804</v>
      </c>
      <c r="AB167" s="5">
        <f t="shared" si="214"/>
        <v>44199.04872855838</v>
      </c>
      <c r="AC167" s="16">
        <f t="shared" si="198"/>
        <v>1.4752654307537936</v>
      </c>
      <c r="AD167" s="16">
        <f t="shared" si="199"/>
        <v>2.9717152894988792</v>
      </c>
      <c r="AE167" s="16">
        <f t="shared" si="200"/>
        <v>6.9254843370629224</v>
      </c>
      <c r="AF167" s="15">
        <f t="shared" si="201"/>
        <v>-4.0504037456468023E-3</v>
      </c>
      <c r="AG167" s="15">
        <f t="shared" si="202"/>
        <v>2.9673830763510267E-4</v>
      </c>
      <c r="AH167" s="15">
        <f t="shared" si="203"/>
        <v>9.7937136394747881E-3</v>
      </c>
      <c r="AI167" s="1">
        <f t="shared" si="167"/>
        <v>396835.14606719406</v>
      </c>
      <c r="AJ167" s="1">
        <f t="shared" si="168"/>
        <v>145927.438086332</v>
      </c>
      <c r="AK167" s="1">
        <f t="shared" si="169"/>
        <v>53854.829078590323</v>
      </c>
      <c r="AL167" s="14">
        <f t="shared" si="204"/>
        <v>59.637030525258531</v>
      </c>
      <c r="AM167" s="14">
        <f t="shared" si="205"/>
        <v>13.058474986146738</v>
      </c>
      <c r="AN167" s="14">
        <f t="shared" si="206"/>
        <v>4.3008593114597948</v>
      </c>
      <c r="AO167" s="11">
        <f t="shared" si="207"/>
        <v>6.7580106205951604E-3</v>
      </c>
      <c r="AP167" s="11">
        <f t="shared" si="208"/>
        <v>8.5133109800775431E-3</v>
      </c>
      <c r="AQ167" s="11">
        <f t="shared" si="209"/>
        <v>7.7226472198644288E-3</v>
      </c>
      <c r="AR167" s="1">
        <f t="shared" si="215"/>
        <v>213533.43872345862</v>
      </c>
      <c r="AS167" s="1">
        <f t="shared" si="210"/>
        <v>80688.339789369813</v>
      </c>
      <c r="AT167" s="1">
        <f t="shared" si="211"/>
        <v>29549.96874339661</v>
      </c>
      <c r="AU167" s="1">
        <f t="shared" si="170"/>
        <v>42706.687744691728</v>
      </c>
      <c r="AV167" s="1">
        <f t="shared" si="171"/>
        <v>16137.667957873964</v>
      </c>
      <c r="AW167" s="1">
        <f t="shared" si="172"/>
        <v>5909.9937486793224</v>
      </c>
      <c r="AX167" s="1">
        <f t="shared" si="231"/>
        <v>146619.87941707327</v>
      </c>
      <c r="AY167" s="1">
        <f t="shared" si="218"/>
        <v>21788.25591390039</v>
      </c>
      <c r="AZ167" s="1">
        <f t="shared" si="219"/>
        <v>5415.378572596308</v>
      </c>
      <c r="BA167" s="1">
        <f t="shared" si="232"/>
        <v>13859.556279252858</v>
      </c>
      <c r="BB167" s="1">
        <f t="shared" si="233"/>
        <v>29594.14565578226</v>
      </c>
      <c r="BC167" s="1">
        <f t="shared" si="234"/>
        <v>37528.829545760571</v>
      </c>
      <c r="BD167" s="1">
        <f t="shared" si="235"/>
        <v>3528.9502004675446</v>
      </c>
      <c r="BE167" s="2">
        <f t="shared" si="241"/>
        <v>2.6562624979233451E-2</v>
      </c>
      <c r="BF167" s="2">
        <f t="shared" si="242"/>
        <v>3.9296297366806017E-2</v>
      </c>
      <c r="BG167" s="2">
        <f t="shared" si="243"/>
        <v>2.6781393583393952E-2</v>
      </c>
      <c r="BH167" s="2">
        <f t="shared" si="220"/>
        <v>3.1541513627791846E-2</v>
      </c>
      <c r="BI167" s="2">
        <f t="shared" si="236"/>
        <v>7.0557304578739693E-5</v>
      </c>
      <c r="BJ167" s="2">
        <f t="shared" si="221"/>
        <v>1.5441989867404456E-4</v>
      </c>
      <c r="BK167" s="2">
        <f t="shared" si="222"/>
        <v>7.1724304226865481E-5</v>
      </c>
      <c r="BL167" s="2">
        <f t="shared" si="223"/>
        <v>15.066343873756718</v>
      </c>
      <c r="BM167" s="2">
        <f t="shared" si="224"/>
        <v>12.459885254451365</v>
      </c>
      <c r="BN167" s="2">
        <f t="shared" si="225"/>
        <v>2.1194509480457442</v>
      </c>
      <c r="BO167" s="2">
        <f t="shared" si="237"/>
        <v>86.77649025817405</v>
      </c>
      <c r="BP167" s="2">
        <f t="shared" si="238"/>
        <v>17.851375066402863</v>
      </c>
      <c r="BQ167" s="2">
        <f t="shared" si="239"/>
        <v>3.5810243254513869</v>
      </c>
      <c r="BR167" s="11">
        <f t="shared" si="240"/>
        <v>3.7519420116760321E-2</v>
      </c>
      <c r="BS167" s="17">
        <f t="shared" si="216"/>
        <v>9.1114026622388222E-3</v>
      </c>
      <c r="BT167" s="17">
        <f t="shared" si="217"/>
        <v>4.3576684205091872E-2</v>
      </c>
      <c r="BU167" s="12">
        <f>(BU$3*temperature!$I277+BU$4*temperature!$I277^2+BU$5*temperature!$I277^6)*(K167/K$56)^$BW$1</f>
        <v>-4.4024837742694309</v>
      </c>
      <c r="BV167" s="12">
        <f>(BV$3*temperature!$I277+BV$4*temperature!$I277^2+BV$5*temperature!$I277^6)*(L167/L$56)^$BW$1</f>
        <v>-4.4318061976332785</v>
      </c>
      <c r="BW167" s="12">
        <f>(BW$3*temperature!$I277+BW$4*temperature!$I277^2+BW$5*temperature!$I277^6)*(M167/M$56)^$BW$1</f>
        <v>-4.8645242385498078</v>
      </c>
      <c r="BX167" s="12">
        <f>(BX$3*temperature!$M277+BX$4*temperature!$M277^2+BX$5*temperature!$M277^6)*(K167/K$56)^$BW$1</f>
        <v>-4.4024903019658428</v>
      </c>
      <c r="BY167" s="12">
        <f>(BY$3*temperature!$M277+BY$4*temperature!$M277^2+BY$5*temperature!$M277^6)*(L167/L$56)^$BW$1</f>
        <v>-4.4318109606319238</v>
      </c>
      <c r="BZ167" s="12">
        <f>(BZ$3*temperature!$M277+BZ$4*temperature!$M277^2+BZ$5*temperature!$M277^6)*(M167/M$56)^$BW$1</f>
        <v>-4.8645283602136065</v>
      </c>
      <c r="CA167" s="19">
        <f t="shared" si="226"/>
        <v>-6.527696411851025E-6</v>
      </c>
      <c r="CB167" s="19">
        <f t="shared" si="227"/>
        <v>-4.7629986452690787E-6</v>
      </c>
      <c r="CC167" s="19">
        <f t="shared" si="228"/>
        <v>-4.1216637987062654E-6</v>
      </c>
      <c r="CD167" s="19">
        <f t="shared" si="229"/>
        <v>-1.8999949512936706E-2</v>
      </c>
      <c r="CE167" s="19">
        <f t="shared" si="230"/>
        <v>-1.7311619057457472E-4</v>
      </c>
      <c r="CF167" s="19"/>
      <c r="CG167" s="19"/>
      <c r="CH167" s="19"/>
    </row>
    <row r="168" spans="1:86" x14ac:dyDescent="0.25">
      <c r="A168" s="2">
        <f t="shared" si="173"/>
        <v>2122</v>
      </c>
      <c r="B168" s="5">
        <f t="shared" si="174"/>
        <v>1165.1148310608187</v>
      </c>
      <c r="C168" s="5">
        <f t="shared" si="175"/>
        <v>2962.7127285094657</v>
      </c>
      <c r="D168" s="5">
        <f t="shared" si="176"/>
        <v>4365.5718973591365</v>
      </c>
      <c r="E168" s="15">
        <f t="shared" si="177"/>
        <v>1.3142311735187577E-5</v>
      </c>
      <c r="F168" s="15">
        <f t="shared" si="178"/>
        <v>2.5891235382349859E-5</v>
      </c>
      <c r="G168" s="15">
        <f t="shared" si="179"/>
        <v>5.2856036026460972E-5</v>
      </c>
      <c r="H168" s="5">
        <f t="shared" si="180"/>
        <v>214932.80990364763</v>
      </c>
      <c r="I168" s="5">
        <f t="shared" si="181"/>
        <v>81446.869182149749</v>
      </c>
      <c r="J168" s="5">
        <f t="shared" si="182"/>
        <v>29805.226405700741</v>
      </c>
      <c r="K168" s="5">
        <f t="shared" si="183"/>
        <v>184473.49924123334</v>
      </c>
      <c r="L168" s="5">
        <f t="shared" si="184"/>
        <v>27490.640047010394</v>
      </c>
      <c r="M168" s="5">
        <f t="shared" si="185"/>
        <v>6827.3360527473624</v>
      </c>
      <c r="N168" s="15">
        <f t="shared" si="186"/>
        <v>6.5401770873487752E-3</v>
      </c>
      <c r="O168" s="15">
        <f t="shared" si="187"/>
        <v>9.3745972378456166E-3</v>
      </c>
      <c r="P168" s="15">
        <f t="shared" si="188"/>
        <v>8.5848605002132317E-3</v>
      </c>
      <c r="Q168" s="5">
        <f t="shared" si="189"/>
        <v>9026.7366286346769</v>
      </c>
      <c r="R168" s="5">
        <f t="shared" si="190"/>
        <v>12372.515344184245</v>
      </c>
      <c r="S168" s="5">
        <f t="shared" si="191"/>
        <v>6542.835735408099</v>
      </c>
      <c r="T168" s="5">
        <f t="shared" si="192"/>
        <v>41.997946393951104</v>
      </c>
      <c r="U168" s="5">
        <f t="shared" si="193"/>
        <v>151.90903552737001</v>
      </c>
      <c r="V168" s="5">
        <f t="shared" si="194"/>
        <v>219.51974617970606</v>
      </c>
      <c r="W168" s="15">
        <f t="shared" si="195"/>
        <v>-1.0734613539272964E-2</v>
      </c>
      <c r="X168" s="15">
        <f t="shared" si="196"/>
        <v>-1.217998157191269E-2</v>
      </c>
      <c r="Y168" s="15">
        <f t="shared" si="197"/>
        <v>-9.7425357312937999E-3</v>
      </c>
      <c r="Z168" s="5">
        <f t="shared" si="212"/>
        <v>12965.721169913959</v>
      </c>
      <c r="AA168" s="5">
        <f t="shared" si="213"/>
        <v>35435.786713206355</v>
      </c>
      <c r="AB168" s="5">
        <f t="shared" si="214"/>
        <v>44583.65922328375</v>
      </c>
      <c r="AC168" s="16">
        <f t="shared" si="198"/>
        <v>1.4692900101272452</v>
      </c>
      <c r="AD168" s="16">
        <f t="shared" si="199"/>
        <v>2.9725971112646583</v>
      </c>
      <c r="AE168" s="16">
        <f t="shared" si="200"/>
        <v>6.9933105474747848</v>
      </c>
      <c r="AF168" s="15">
        <f t="shared" si="201"/>
        <v>-4.0504037456468023E-3</v>
      </c>
      <c r="AG168" s="15">
        <f t="shared" si="202"/>
        <v>2.9673830763510267E-4</v>
      </c>
      <c r="AH168" s="15">
        <f t="shared" si="203"/>
        <v>9.7937136394747881E-3</v>
      </c>
      <c r="AI168" s="1">
        <f t="shared" si="167"/>
        <v>399858.31920516642</v>
      </c>
      <c r="AJ168" s="1">
        <f t="shared" si="168"/>
        <v>147472.36223557277</v>
      </c>
      <c r="AK168" s="1">
        <f t="shared" si="169"/>
        <v>54379.33991941061</v>
      </c>
      <c r="AL168" s="14">
        <f t="shared" si="204"/>
        <v>60.036027934072273</v>
      </c>
      <c r="AM168" s="14">
        <f t="shared" si="205"/>
        <v>13.168534136044544</v>
      </c>
      <c r="AN168" s="14">
        <f t="shared" si="206"/>
        <v>4.3337411904724208</v>
      </c>
      <c r="AO168" s="11">
        <f t="shared" si="207"/>
        <v>6.690430514389209E-3</v>
      </c>
      <c r="AP168" s="11">
        <f t="shared" si="208"/>
        <v>8.4281778702767676E-3</v>
      </c>
      <c r="AQ168" s="11">
        <f t="shared" si="209"/>
        <v>7.6454207476657843E-3</v>
      </c>
      <c r="AR168" s="1">
        <f t="shared" si="215"/>
        <v>214932.80990364763</v>
      </c>
      <c r="AS168" s="1">
        <f t="shared" si="210"/>
        <v>81446.869182149749</v>
      </c>
      <c r="AT168" s="1">
        <f t="shared" si="211"/>
        <v>29805.226405700741</v>
      </c>
      <c r="AU168" s="1">
        <f t="shared" si="170"/>
        <v>42986.56198072953</v>
      </c>
      <c r="AV168" s="1">
        <f t="shared" si="171"/>
        <v>16289.37383642995</v>
      </c>
      <c r="AW168" s="1">
        <f t="shared" si="172"/>
        <v>5961.0452811401483</v>
      </c>
      <c r="AX168" s="1">
        <f t="shared" si="231"/>
        <v>147578.79939298666</v>
      </c>
      <c r="AY168" s="1">
        <f t="shared" si="218"/>
        <v>21992.512037608314</v>
      </c>
      <c r="AZ168" s="1">
        <f t="shared" si="219"/>
        <v>5461.8688421978904</v>
      </c>
      <c r="BA168" s="1">
        <f t="shared" si="232"/>
        <v>13867.333673038485</v>
      </c>
      <c r="BB168" s="1">
        <f t="shared" si="233"/>
        <v>29622.556745135014</v>
      </c>
      <c r="BC168" s="1">
        <f t="shared" si="234"/>
        <v>37568.131040532091</v>
      </c>
      <c r="BD168" s="1">
        <f t="shared" si="235"/>
        <v>3429.3590324228871</v>
      </c>
      <c r="BE168" s="2">
        <f t="shared" si="241"/>
        <v>2.6562624979233451E-2</v>
      </c>
      <c r="BF168" s="2">
        <f t="shared" si="242"/>
        <v>3.9296297366806017E-2</v>
      </c>
      <c r="BG168" s="2">
        <f t="shared" si="243"/>
        <v>2.6781393583393952E-2</v>
      </c>
      <c r="BH168" s="2">
        <f t="shared" si="220"/>
        <v>3.1520202817115976E-2</v>
      </c>
      <c r="BI168" s="2">
        <f t="shared" si="236"/>
        <v>7.0557304578739693E-5</v>
      </c>
      <c r="BJ168" s="2">
        <f t="shared" si="221"/>
        <v>1.5441989867404456E-4</v>
      </c>
      <c r="BK168" s="2">
        <f t="shared" si="222"/>
        <v>7.1724304226865481E-5</v>
      </c>
      <c r="BL168" s="2">
        <f t="shared" si="223"/>
        <v>15.165079732336025</v>
      </c>
      <c r="BM168" s="2">
        <f t="shared" si="224"/>
        <v>12.577017286425727</v>
      </c>
      <c r="BN168" s="2">
        <f t="shared" si="225"/>
        <v>2.1377591262730844</v>
      </c>
      <c r="BO168" s="2">
        <f t="shared" si="237"/>
        <v>88.065747371634274</v>
      </c>
      <c r="BP168" s="2">
        <f t="shared" si="238"/>
        <v>18.064000762169094</v>
      </c>
      <c r="BQ168" s="2">
        <f t="shared" si="239"/>
        <v>3.5807984948726048</v>
      </c>
      <c r="BR168" s="11">
        <f t="shared" si="240"/>
        <v>3.7414986270548817E-2</v>
      </c>
      <c r="BS168" s="17">
        <f t="shared" si="216"/>
        <v>8.7819104737465476E-3</v>
      </c>
      <c r="BT168" s="17">
        <f t="shared" si="217"/>
        <v>4.2307460393293077E-2</v>
      </c>
      <c r="BU168" s="12">
        <f>(BU$3*temperature!$I278+BU$4*temperature!$I278^2+BU$5*temperature!$I278^6)*(K168/K$56)^$BW$1</f>
        <v>-4.5626650556075141</v>
      </c>
      <c r="BV168" s="12">
        <f>(BV$3*temperature!$I278+BV$4*temperature!$I278^2+BV$5*temperature!$I278^6)*(L168/L$56)^$BW$1</f>
        <v>-4.5434325168878962</v>
      </c>
      <c r="BW168" s="12">
        <f>(BW$3*temperature!$I278+BW$4*temperature!$I278^2+BW$5*temperature!$I278^6)*(M168/M$56)^$BW$1</f>
        <v>-4.9596323858323084</v>
      </c>
      <c r="BX168" s="12">
        <f>(BX$3*temperature!$M278+BX$4*temperature!$M278^2+BX$5*temperature!$M278^6)*(K168/K$56)^$BW$1</f>
        <v>-4.562671596864547</v>
      </c>
      <c r="BY168" s="12">
        <f>(BY$3*temperature!$M278+BY$4*temperature!$M278^2+BY$5*temperature!$M278^6)*(L168/L$56)^$BW$1</f>
        <v>-4.5434372809501387</v>
      </c>
      <c r="BZ168" s="12">
        <f>(BZ$3*temperature!$M278+BZ$4*temperature!$M278^2+BZ$5*temperature!$M278^6)*(M168/M$56)^$BW$1</f>
        <v>-4.9596365045989854</v>
      </c>
      <c r="CA168" s="19">
        <f t="shared" si="226"/>
        <v>-6.5412570329215214E-6</v>
      </c>
      <c r="CB168" s="19">
        <f t="shared" si="227"/>
        <v>-4.7640622424793833E-6</v>
      </c>
      <c r="CC168" s="19">
        <f t="shared" si="228"/>
        <v>-4.1187666770525766E-6</v>
      </c>
      <c r="CD168" s="19">
        <f t="shared" si="229"/>
        <v>-1.9167094819484646E-2</v>
      </c>
      <c r="CE168" s="19">
        <f t="shared" si="230"/>
        <v>-1.6832371074652542E-4</v>
      </c>
      <c r="CF168" s="19"/>
      <c r="CG168" s="19"/>
      <c r="CH168" s="19"/>
    </row>
    <row r="169" spans="1:86" x14ac:dyDescent="0.25">
      <c r="A169" s="2">
        <f t="shared" si="173"/>
        <v>2123</v>
      </c>
      <c r="B169" s="5">
        <f t="shared" si="174"/>
        <v>1165.12937774802</v>
      </c>
      <c r="C169" s="5">
        <f t="shared" si="175"/>
        <v>2962.7856013874584</v>
      </c>
      <c r="D169" s="5">
        <f t="shared" si="176"/>
        <v>4365.791106843345</v>
      </c>
      <c r="E169" s="15">
        <f t="shared" si="177"/>
        <v>1.2485196148428198E-5</v>
      </c>
      <c r="F169" s="15">
        <f t="shared" si="178"/>
        <v>2.4596673613232366E-5</v>
      </c>
      <c r="G169" s="15">
        <f t="shared" si="179"/>
        <v>5.0213234225137924E-5</v>
      </c>
      <c r="H169" s="5">
        <f t="shared" si="180"/>
        <v>216319.25007262902</v>
      </c>
      <c r="I169" s="5">
        <f t="shared" si="181"/>
        <v>82202.976998654718</v>
      </c>
      <c r="J169" s="5">
        <f t="shared" si="182"/>
        <v>30059.502889469208</v>
      </c>
      <c r="K169" s="5">
        <f t="shared" si="183"/>
        <v>185661.14133241939</v>
      </c>
      <c r="L169" s="5">
        <f t="shared" si="184"/>
        <v>27745.165549663619</v>
      </c>
      <c r="M169" s="5">
        <f t="shared" si="185"/>
        <v>6885.236181445136</v>
      </c>
      <c r="N169" s="15">
        <f t="shared" si="186"/>
        <v>6.4380092320630578E-3</v>
      </c>
      <c r="O169" s="15">
        <f t="shared" si="187"/>
        <v>9.2586241068950415E-3</v>
      </c>
      <c r="P169" s="15">
        <f t="shared" si="188"/>
        <v>8.4806325996615861E-3</v>
      </c>
      <c r="Q169" s="5">
        <f t="shared" si="189"/>
        <v>8987.4406880892038</v>
      </c>
      <c r="R169" s="5">
        <f t="shared" si="190"/>
        <v>12335.278956530923</v>
      </c>
      <c r="S169" s="5">
        <f t="shared" si="191"/>
        <v>6534.366817879597</v>
      </c>
      <c r="T169" s="5">
        <f t="shared" si="192"/>
        <v>41.547114669968934</v>
      </c>
      <c r="U169" s="5">
        <f t="shared" si="193"/>
        <v>150.05878627403962</v>
      </c>
      <c r="V169" s="5">
        <f t="shared" si="194"/>
        <v>217.38106720882573</v>
      </c>
      <c r="W169" s="15">
        <f t="shared" si="195"/>
        <v>-1.0734613539272964E-2</v>
      </c>
      <c r="X169" s="15">
        <f t="shared" si="196"/>
        <v>-1.217998157191269E-2</v>
      </c>
      <c r="Y169" s="15">
        <f t="shared" si="197"/>
        <v>-9.7425357312937999E-3</v>
      </c>
      <c r="Z169" s="5">
        <f t="shared" si="212"/>
        <v>12858.303545174816</v>
      </c>
      <c r="AA169" s="5">
        <f t="shared" si="213"/>
        <v>35343.729093155438</v>
      </c>
      <c r="AB169" s="5">
        <f t="shared" si="214"/>
        <v>44966.791148879747</v>
      </c>
      <c r="AC169" s="16">
        <f t="shared" si="198"/>
        <v>1.4633387923667844</v>
      </c>
      <c r="AD169" s="16">
        <f t="shared" si="199"/>
        <v>2.9734791947007362</v>
      </c>
      <c r="AE169" s="16">
        <f t="shared" si="200"/>
        <v>7.0618010283686719</v>
      </c>
      <c r="AF169" s="15">
        <f t="shared" si="201"/>
        <v>-4.0504037456468023E-3</v>
      </c>
      <c r="AG169" s="15">
        <f t="shared" si="202"/>
        <v>2.9673830763510267E-4</v>
      </c>
      <c r="AH169" s="15">
        <f t="shared" si="203"/>
        <v>9.7937136394747881E-3</v>
      </c>
      <c r="AI169" s="1">
        <f t="shared" si="167"/>
        <v>402859.04926537932</v>
      </c>
      <c r="AJ169" s="1">
        <f t="shared" si="168"/>
        <v>149014.49984844547</v>
      </c>
      <c r="AK169" s="1">
        <f t="shared" si="169"/>
        <v>54902.451208609695</v>
      </c>
      <c r="AL169" s="14">
        <f t="shared" si="204"/>
        <v>60.433678138592583</v>
      </c>
      <c r="AM169" s="14">
        <f t="shared" si="205"/>
        <v>13.278411016554045</v>
      </c>
      <c r="AN169" s="14">
        <f t="shared" si="206"/>
        <v>4.3665431325369468</v>
      </c>
      <c r="AO169" s="11">
        <f t="shared" si="207"/>
        <v>6.6235262092453166E-3</v>
      </c>
      <c r="AP169" s="11">
        <f t="shared" si="208"/>
        <v>8.3438960915740001E-3</v>
      </c>
      <c r="AQ169" s="11">
        <f t="shared" si="209"/>
        <v>7.5689665401891268E-3</v>
      </c>
      <c r="AR169" s="1">
        <f t="shared" si="215"/>
        <v>216319.25007262902</v>
      </c>
      <c r="AS169" s="1">
        <f t="shared" si="210"/>
        <v>82202.976998654718</v>
      </c>
      <c r="AT169" s="1">
        <f t="shared" si="211"/>
        <v>30059.502889469208</v>
      </c>
      <c r="AU169" s="1">
        <f t="shared" si="170"/>
        <v>43263.850014525808</v>
      </c>
      <c r="AV169" s="1">
        <f t="shared" si="171"/>
        <v>16440.595399730944</v>
      </c>
      <c r="AW169" s="1">
        <f t="shared" si="172"/>
        <v>6011.9005778938417</v>
      </c>
      <c r="AX169" s="1">
        <f t="shared" si="231"/>
        <v>148528.91306593551</v>
      </c>
      <c r="AY169" s="1">
        <f t="shared" si="218"/>
        <v>22196.132439730896</v>
      </c>
      <c r="AZ169" s="1">
        <f t="shared" si="219"/>
        <v>5508.1889451561092</v>
      </c>
      <c r="BA169" s="1">
        <f t="shared" si="232"/>
        <v>13874.983880127798</v>
      </c>
      <c r="BB169" s="1">
        <f t="shared" si="233"/>
        <v>29650.590469976225</v>
      </c>
      <c r="BC169" s="1">
        <f t="shared" si="234"/>
        <v>37606.886013977171</v>
      </c>
      <c r="BD169" s="1">
        <f t="shared" si="235"/>
        <v>3332.5323820036756</v>
      </c>
      <c r="BE169" s="2">
        <f t="shared" si="241"/>
        <v>2.6562624979233451E-2</v>
      </c>
      <c r="BF169" s="2">
        <f t="shared" si="242"/>
        <v>3.9296297366806017E-2</v>
      </c>
      <c r="BG169" s="2">
        <f t="shared" si="243"/>
        <v>2.6781393583393952E-2</v>
      </c>
      <c r="BH169" s="2">
        <f t="shared" si="220"/>
        <v>3.1498748144327106E-2</v>
      </c>
      <c r="BI169" s="2">
        <f t="shared" si="236"/>
        <v>7.0557304578739693E-5</v>
      </c>
      <c r="BJ169" s="2">
        <f t="shared" si="221"/>
        <v>1.5441989867404456E-4</v>
      </c>
      <c r="BK169" s="2">
        <f t="shared" si="222"/>
        <v>7.1724304226865481E-5</v>
      </c>
      <c r="BL169" s="2">
        <f t="shared" si="223"/>
        <v>15.262903213619044</v>
      </c>
      <c r="BM169" s="2">
        <f t="shared" si="224"/>
        <v>12.693775378837078</v>
      </c>
      <c r="BN169" s="2">
        <f t="shared" si="225"/>
        <v>2.1559969301526314</v>
      </c>
      <c r="BO169" s="2">
        <f t="shared" si="237"/>
        <v>89.374264579785873</v>
      </c>
      <c r="BP169" s="2">
        <f t="shared" si="238"/>
        <v>18.279183954029431</v>
      </c>
      <c r="BQ169" s="2">
        <f t="shared" si="239"/>
        <v>3.5805773871596283</v>
      </c>
      <c r="BR169" s="11">
        <f t="shared" si="240"/>
        <v>3.7311688513149227E-2</v>
      </c>
      <c r="BS169" s="17">
        <f t="shared" si="216"/>
        <v>8.4651856681934434E-3</v>
      </c>
      <c r="BT169" s="17">
        <f t="shared" si="217"/>
        <v>4.1075204265333086E-2</v>
      </c>
      <c r="BU169" s="12">
        <f>(BU$3*temperature!$I279+BU$4*temperature!$I279^2+BU$5*temperature!$I279^6)*(K169/K$56)^$BW$1</f>
        <v>-4.7237568004685215</v>
      </c>
      <c r="BV169" s="12">
        <f>(BV$3*temperature!$I279+BV$4*temperature!$I279^2+BV$5*temperature!$I279^6)*(L169/L$56)^$BW$1</f>
        <v>-4.6554735046220541</v>
      </c>
      <c r="BW169" s="12">
        <f>(BW$3*temperature!$I279+BW$4*temperature!$I279^2+BW$5*temperature!$I279^6)*(M169/M$56)^$BW$1</f>
        <v>-5.0550394512558903</v>
      </c>
      <c r="BX169" s="12">
        <f>(BX$3*temperature!$M279+BX$4*temperature!$M279^2+BX$5*temperature!$M279^6)*(K169/K$56)^$BW$1</f>
        <v>-4.723763354356004</v>
      </c>
      <c r="BY169" s="12">
        <f>(BY$3*temperature!$M279+BY$4*temperature!$M279^2+BY$5*temperature!$M279^6)*(L169/L$56)^$BW$1</f>
        <v>-4.6554782692129466</v>
      </c>
      <c r="BZ169" s="12">
        <f>(BZ$3*temperature!$M279+BZ$4*temperature!$M279^2+BZ$5*temperature!$M279^6)*(M169/M$56)^$BW$1</f>
        <v>-5.0550435667660123</v>
      </c>
      <c r="CA169" s="19">
        <f t="shared" si="226"/>
        <v>-6.5538874824966342E-6</v>
      </c>
      <c r="CB169" s="19">
        <f t="shared" si="227"/>
        <v>-4.7645908924920377E-6</v>
      </c>
      <c r="CC169" s="19">
        <f t="shared" si="228"/>
        <v>-4.115510122026933E-6</v>
      </c>
      <c r="CD169" s="19">
        <f t="shared" si="229"/>
        <v>-1.9331057692222934E-2</v>
      </c>
      <c r="CE169" s="19">
        <f t="shared" si="230"/>
        <v>-1.636409925272262E-4</v>
      </c>
      <c r="CF169" s="19"/>
      <c r="CG169" s="19"/>
      <c r="CH169" s="19"/>
    </row>
    <row r="170" spans="1:86" x14ac:dyDescent="0.25">
      <c r="A170" s="2">
        <f t="shared" si="173"/>
        <v>2124</v>
      </c>
      <c r="B170" s="5">
        <f t="shared" si="174"/>
        <v>1165.1431972733985</v>
      </c>
      <c r="C170" s="5">
        <f t="shared" si="175"/>
        <v>2962.8548323243604</v>
      </c>
      <c r="D170" s="5">
        <f t="shared" si="176"/>
        <v>4365.9993663101995</v>
      </c>
      <c r="E170" s="15">
        <f t="shared" si="177"/>
        <v>1.1860936341006788E-5</v>
      </c>
      <c r="F170" s="15">
        <f t="shared" si="178"/>
        <v>2.3366839932570747E-5</v>
      </c>
      <c r="G170" s="15">
        <f t="shared" si="179"/>
        <v>4.7702572513881028E-5</v>
      </c>
      <c r="H170" s="5">
        <f t="shared" si="180"/>
        <v>217692.64550201056</v>
      </c>
      <c r="I170" s="5">
        <f t="shared" si="181"/>
        <v>82956.576027882882</v>
      </c>
      <c r="J170" s="5">
        <f t="shared" si="182"/>
        <v>30312.774965633078</v>
      </c>
      <c r="K170" s="5">
        <f t="shared" si="183"/>
        <v>186837.67455488941</v>
      </c>
      <c r="L170" s="5">
        <f t="shared" si="184"/>
        <v>27998.866202568362</v>
      </c>
      <c r="M170" s="5">
        <f t="shared" si="185"/>
        <v>6942.9178573727231</v>
      </c>
      <c r="N170" s="15">
        <f t="shared" si="186"/>
        <v>6.3369922969691572E-3</v>
      </c>
      <c r="O170" s="15">
        <f t="shared" si="187"/>
        <v>9.1439588799937521E-3</v>
      </c>
      <c r="P170" s="15">
        <f t="shared" si="188"/>
        <v>8.3775885688615048E-3</v>
      </c>
      <c r="Q170" s="5">
        <f t="shared" si="189"/>
        <v>8947.4120793111415</v>
      </c>
      <c r="R170" s="5">
        <f t="shared" si="190"/>
        <v>12296.742278887194</v>
      </c>
      <c r="S170" s="5">
        <f t="shared" si="191"/>
        <v>6525.2256794390814</v>
      </c>
      <c r="T170" s="5">
        <f t="shared" si="192"/>
        <v>41.101122450314961</v>
      </c>
      <c r="U170" s="5">
        <f t="shared" si="193"/>
        <v>148.23107302251825</v>
      </c>
      <c r="V170" s="5">
        <f t="shared" si="194"/>
        <v>215.26322439423697</v>
      </c>
      <c r="W170" s="15">
        <f t="shared" si="195"/>
        <v>-1.0734613539272964E-2</v>
      </c>
      <c r="X170" s="15">
        <f t="shared" si="196"/>
        <v>-1.217998157191269E-2</v>
      </c>
      <c r="Y170" s="15">
        <f t="shared" si="197"/>
        <v>-9.7425357312937999E-3</v>
      </c>
      <c r="Z170" s="5">
        <f t="shared" si="212"/>
        <v>12750.473112794158</v>
      </c>
      <c r="AA170" s="5">
        <f t="shared" si="213"/>
        <v>35247.814693145847</v>
      </c>
      <c r="AB170" s="5">
        <f t="shared" si="214"/>
        <v>45348.408862557917</v>
      </c>
      <c r="AC170" s="16">
        <f t="shared" si="198"/>
        <v>1.4574116794410317</v>
      </c>
      <c r="AD170" s="16">
        <f t="shared" si="199"/>
        <v>2.97436153988476</v>
      </c>
      <c r="AE170" s="16">
        <f t="shared" si="200"/>
        <v>7.1309622854194634</v>
      </c>
      <c r="AF170" s="15">
        <f t="shared" si="201"/>
        <v>-4.0504037456468023E-3</v>
      </c>
      <c r="AG170" s="15">
        <f t="shared" si="202"/>
        <v>2.9673830763510267E-4</v>
      </c>
      <c r="AH170" s="15">
        <f t="shared" si="203"/>
        <v>9.7937136394747881E-3</v>
      </c>
      <c r="AI170" s="1">
        <f t="shared" si="167"/>
        <v>405836.99435336719</v>
      </c>
      <c r="AJ170" s="1">
        <f t="shared" si="168"/>
        <v>150553.64526333188</v>
      </c>
      <c r="AK170" s="1">
        <f t="shared" si="169"/>
        <v>55424.106665642568</v>
      </c>
      <c r="AL170" s="14">
        <f t="shared" si="204"/>
        <v>60.829959349153931</v>
      </c>
      <c r="AM170" s="14">
        <f t="shared" si="205"/>
        <v>13.388096761519549</v>
      </c>
      <c r="AN170" s="14">
        <f t="shared" si="206"/>
        <v>4.3992628492147468</v>
      </c>
      <c r="AO170" s="11">
        <f t="shared" si="207"/>
        <v>6.5572909471528634E-3</v>
      </c>
      <c r="AP170" s="11">
        <f t="shared" si="208"/>
        <v>8.2604571306582608E-3</v>
      </c>
      <c r="AQ170" s="11">
        <f t="shared" si="209"/>
        <v>7.4932768747872358E-3</v>
      </c>
      <c r="AR170" s="1">
        <f t="shared" si="215"/>
        <v>217692.64550201056</v>
      </c>
      <c r="AS170" s="1">
        <f t="shared" si="210"/>
        <v>82956.576027882882</v>
      </c>
      <c r="AT170" s="1">
        <f t="shared" si="211"/>
        <v>30312.774965633078</v>
      </c>
      <c r="AU170" s="1">
        <f t="shared" si="170"/>
        <v>43538.529100402113</v>
      </c>
      <c r="AV170" s="1">
        <f t="shared" si="171"/>
        <v>16591.315205576579</v>
      </c>
      <c r="AW170" s="1">
        <f t="shared" si="172"/>
        <v>6062.554993126616</v>
      </c>
      <c r="AX170" s="1">
        <f t="shared" si="231"/>
        <v>149470.13964391156</v>
      </c>
      <c r="AY170" s="1">
        <f t="shared" si="218"/>
        <v>22399.092962054689</v>
      </c>
      <c r="AZ170" s="1">
        <f t="shared" si="219"/>
        <v>5554.3342858981787</v>
      </c>
      <c r="BA170" s="1">
        <f t="shared" si="232"/>
        <v>13882.508657658936</v>
      </c>
      <c r="BB170" s="1">
        <f t="shared" si="233"/>
        <v>29678.252418183845</v>
      </c>
      <c r="BC170" s="1">
        <f t="shared" si="234"/>
        <v>37645.104144293968</v>
      </c>
      <c r="BD170" s="1">
        <f t="shared" si="235"/>
        <v>3238.3956324856549</v>
      </c>
      <c r="BE170" s="2">
        <f t="shared" si="241"/>
        <v>2.6562624979233451E-2</v>
      </c>
      <c r="BF170" s="2">
        <f t="shared" si="242"/>
        <v>3.9296297366806017E-2</v>
      </c>
      <c r="BG170" s="2">
        <f t="shared" si="243"/>
        <v>2.6781393583393952E-2</v>
      </c>
      <c r="BH170" s="2">
        <f t="shared" si="220"/>
        <v>3.1477152746802163E-2</v>
      </c>
      <c r="BI170" s="2">
        <f t="shared" si="236"/>
        <v>7.0557304578739693E-5</v>
      </c>
      <c r="BJ170" s="2">
        <f t="shared" si="221"/>
        <v>1.5441989867404456E-4</v>
      </c>
      <c r="BK170" s="2">
        <f t="shared" si="222"/>
        <v>7.1724304226865481E-5</v>
      </c>
      <c r="BL170" s="2">
        <f t="shared" si="223"/>
        <v>15.359806293236966</v>
      </c>
      <c r="BM170" s="2">
        <f t="shared" si="224"/>
        <v>12.810146064571349</v>
      </c>
      <c r="BN170" s="2">
        <f t="shared" si="225"/>
        <v>2.1741626935955787</v>
      </c>
      <c r="BO170" s="2">
        <f t="shared" si="237"/>
        <v>90.702330055577605</v>
      </c>
      <c r="BP170" s="2">
        <f t="shared" si="238"/>
        <v>18.496955391436746</v>
      </c>
      <c r="BQ170" s="2">
        <f t="shared" si="239"/>
        <v>3.5803609313832019</v>
      </c>
      <c r="BR170" s="11">
        <f t="shared" si="240"/>
        <v>3.7209517919435359E-2</v>
      </c>
      <c r="BS170" s="17">
        <f t="shared" si="216"/>
        <v>8.1606963094450237E-3</v>
      </c>
      <c r="BT170" s="17">
        <f t="shared" si="217"/>
        <v>3.9878839092556392E-2</v>
      </c>
      <c r="BU170" s="12">
        <f>(BU$3*temperature!$I280+BU$4*temperature!$I280^2+BU$5*temperature!$I280^6)*(K170/K$56)^$BW$1</f>
        <v>-4.8857317902280526</v>
      </c>
      <c r="BV170" s="12">
        <f>(BV$3*temperature!$I280+BV$4*temperature!$I280^2+BV$5*temperature!$I280^6)*(L170/L$56)^$BW$1</f>
        <v>-4.7679111775969742</v>
      </c>
      <c r="BW170" s="12">
        <f>(BW$3*temperature!$I280+BW$4*temperature!$I280^2+BW$5*temperature!$I280^6)*(M170/M$56)^$BW$1</f>
        <v>-5.1507310797695522</v>
      </c>
      <c r="BX170" s="12">
        <f>(BX$3*temperature!$M280+BX$4*temperature!$M280^2+BX$5*temperature!$M280^6)*(K170/K$56)^$BW$1</f>
        <v>-4.8857383558464846</v>
      </c>
      <c r="BY170" s="12">
        <f>(BY$3*temperature!$M280+BY$4*temperature!$M280^2+BY$5*temperature!$M280^6)*(L170/L$56)^$BW$1</f>
        <v>-4.7679159422021113</v>
      </c>
      <c r="BZ170" s="12">
        <f>(BZ$3*temperature!$M280+BZ$4*temperature!$M280^2+BZ$5*temperature!$M280^6)*(M170/M$56)^$BW$1</f>
        <v>-5.1507351916787956</v>
      </c>
      <c r="CA170" s="19">
        <f t="shared" si="226"/>
        <v>-6.565618432041731E-6</v>
      </c>
      <c r="CB170" s="19">
        <f t="shared" si="227"/>
        <v>-4.7646051370975329E-6</v>
      </c>
      <c r="CC170" s="19">
        <f t="shared" si="228"/>
        <v>-4.1119092433206106E-6</v>
      </c>
      <c r="CD170" s="19">
        <f t="shared" si="229"/>
        <v>-1.9491855536982839E-2</v>
      </c>
      <c r="CE170" s="19">
        <f t="shared" si="230"/>
        <v>-1.5906711354489141E-4</v>
      </c>
      <c r="CF170" s="19"/>
      <c r="CG170" s="19"/>
      <c r="CH170" s="19"/>
    </row>
    <row r="171" spans="1:86" x14ac:dyDescent="0.25">
      <c r="A171" s="2">
        <f t="shared" si="173"/>
        <v>2125</v>
      </c>
      <c r="B171" s="5">
        <f t="shared" si="174"/>
        <v>1165.1563259782249</v>
      </c>
      <c r="C171" s="5">
        <f t="shared" si="175"/>
        <v>2962.9206032512398</v>
      </c>
      <c r="D171" s="5">
        <f t="shared" si="176"/>
        <v>4366.1972222414979</v>
      </c>
      <c r="E171" s="15">
        <f t="shared" si="177"/>
        <v>1.1267889523956449E-5</v>
      </c>
      <c r="F171" s="15">
        <f t="shared" si="178"/>
        <v>2.2198497935942207E-5</v>
      </c>
      <c r="G171" s="15">
        <f t="shared" si="179"/>
        <v>4.5317443888186977E-5</v>
      </c>
      <c r="H171" s="5">
        <f t="shared" si="180"/>
        <v>219052.88787561349</v>
      </c>
      <c r="I171" s="5">
        <f t="shared" si="181"/>
        <v>83707.580818105271</v>
      </c>
      <c r="J171" s="5">
        <f t="shared" si="182"/>
        <v>30565.019930425457</v>
      </c>
      <c r="K171" s="5">
        <f t="shared" si="183"/>
        <v>188003.00268009468</v>
      </c>
      <c r="L171" s="5">
        <f t="shared" si="184"/>
        <v>28251.712423968493</v>
      </c>
      <c r="M171" s="5">
        <f t="shared" si="185"/>
        <v>7000.3754696939986</v>
      </c>
      <c r="N171" s="15">
        <f t="shared" si="186"/>
        <v>6.2371153354454645E-3</v>
      </c>
      <c r="O171" s="15">
        <f t="shared" si="187"/>
        <v>9.0305878663379247E-3</v>
      </c>
      <c r="P171" s="15">
        <f t="shared" si="188"/>
        <v>8.2757154126864574E-3</v>
      </c>
      <c r="Q171" s="5">
        <f t="shared" si="189"/>
        <v>8906.6724115411853</v>
      </c>
      <c r="R171" s="5">
        <f t="shared" si="190"/>
        <v>12256.934527531903</v>
      </c>
      <c r="S171" s="5">
        <f t="shared" si="191"/>
        <v>6515.4234889851477</v>
      </c>
      <c r="T171" s="5">
        <f t="shared" si="192"/>
        <v>40.659917784780497</v>
      </c>
      <c r="U171" s="5">
        <f t="shared" si="193"/>
        <v>146.42562128471914</v>
      </c>
      <c r="V171" s="5">
        <f t="shared" si="194"/>
        <v>213.16601473894261</v>
      </c>
      <c r="W171" s="15">
        <f t="shared" si="195"/>
        <v>-1.0734613539272964E-2</v>
      </c>
      <c r="X171" s="15">
        <f t="shared" si="196"/>
        <v>-1.217998157191269E-2</v>
      </c>
      <c r="Y171" s="15">
        <f t="shared" si="197"/>
        <v>-9.7425357312937999E-3</v>
      </c>
      <c r="Z171" s="5">
        <f t="shared" si="212"/>
        <v>12642.270018056524</v>
      </c>
      <c r="AA171" s="5">
        <f t="shared" si="213"/>
        <v>35148.12360266305</v>
      </c>
      <c r="AB171" s="5">
        <f t="shared" si="214"/>
        <v>45728.477520700922</v>
      </c>
      <c r="AC171" s="16">
        <f t="shared" si="198"/>
        <v>1.4515085737156743</v>
      </c>
      <c r="AD171" s="16">
        <f t="shared" si="199"/>
        <v>2.9752441468944002</v>
      </c>
      <c r="AE171" s="16">
        <f t="shared" si="200"/>
        <v>7.2008008880167562</v>
      </c>
      <c r="AF171" s="15">
        <f t="shared" si="201"/>
        <v>-4.0504037456468023E-3</v>
      </c>
      <c r="AG171" s="15">
        <f t="shared" si="202"/>
        <v>2.9673830763510267E-4</v>
      </c>
      <c r="AH171" s="15">
        <f t="shared" si="203"/>
        <v>9.7937136394747881E-3</v>
      </c>
      <c r="AI171" s="1">
        <f t="shared" si="167"/>
        <v>408791.82401843264</v>
      </c>
      <c r="AJ171" s="1">
        <f t="shared" si="168"/>
        <v>152089.59594257528</v>
      </c>
      <c r="AK171" s="1">
        <f t="shared" si="169"/>
        <v>55944.250992204928</v>
      </c>
      <c r="AL171" s="14">
        <f t="shared" si="204"/>
        <v>61.22485029349226</v>
      </c>
      <c r="AM171" s="14">
        <f t="shared" si="205"/>
        <v>13.49758264288559</v>
      </c>
      <c r="AN171" s="14">
        <f t="shared" si="206"/>
        <v>4.4318980948431372</v>
      </c>
      <c r="AO171" s="11">
        <f t="shared" si="207"/>
        <v>6.4917180376813351E-3</v>
      </c>
      <c r="AP171" s="11">
        <f t="shared" si="208"/>
        <v>8.1778525593516789E-3</v>
      </c>
      <c r="AQ171" s="11">
        <f t="shared" si="209"/>
        <v>7.4183441060393634E-3</v>
      </c>
      <c r="AR171" s="1">
        <f t="shared" si="215"/>
        <v>219052.88787561349</v>
      </c>
      <c r="AS171" s="1">
        <f t="shared" si="210"/>
        <v>83707.580818105271</v>
      </c>
      <c r="AT171" s="1">
        <f t="shared" si="211"/>
        <v>30565.019930425457</v>
      </c>
      <c r="AU171" s="1">
        <f t="shared" si="170"/>
        <v>43810.577575122705</v>
      </c>
      <c r="AV171" s="1">
        <f t="shared" si="171"/>
        <v>16741.516163621054</v>
      </c>
      <c r="AW171" s="1">
        <f t="shared" si="172"/>
        <v>6113.003986085092</v>
      </c>
      <c r="AX171" s="1">
        <f t="shared" si="231"/>
        <v>150402.40214407575</v>
      </c>
      <c r="AY171" s="1">
        <f t="shared" si="218"/>
        <v>22601.369939174794</v>
      </c>
      <c r="AZ171" s="1">
        <f t="shared" si="219"/>
        <v>5600.3003757551987</v>
      </c>
      <c r="BA171" s="1">
        <f t="shared" si="232"/>
        <v>13889.909729191411</v>
      </c>
      <c r="BB171" s="1">
        <f t="shared" si="233"/>
        <v>29705.5480527869</v>
      </c>
      <c r="BC171" s="1">
        <f t="shared" si="234"/>
        <v>37682.794834753448</v>
      </c>
      <c r="BD171" s="1">
        <f t="shared" si="235"/>
        <v>3146.8760755599969</v>
      </c>
      <c r="BE171" s="2">
        <f t="shared" si="241"/>
        <v>2.6562624979233451E-2</v>
      </c>
      <c r="BF171" s="2">
        <f t="shared" si="242"/>
        <v>3.9296297366806017E-2</v>
      </c>
      <c r="BG171" s="2">
        <f t="shared" si="243"/>
        <v>2.6781393583393952E-2</v>
      </c>
      <c r="BH171" s="2">
        <f t="shared" si="220"/>
        <v>3.1455419776765435E-2</v>
      </c>
      <c r="BI171" s="2">
        <f t="shared" si="236"/>
        <v>7.0557304578739693E-5</v>
      </c>
      <c r="BJ171" s="2">
        <f t="shared" si="221"/>
        <v>1.5441989867404456E-4</v>
      </c>
      <c r="BK171" s="2">
        <f t="shared" si="222"/>
        <v>7.1724304226865481E-5</v>
      </c>
      <c r="BL171" s="2">
        <f t="shared" si="223"/>
        <v>15.455781328692177</v>
      </c>
      <c r="BM171" s="2">
        <f t="shared" si="224"/>
        <v>12.926116148181212</v>
      </c>
      <c r="BN171" s="2">
        <f t="shared" si="225"/>
        <v>2.1922547881900423</v>
      </c>
      <c r="BO171" s="2">
        <f t="shared" si="237"/>
        <v>92.050236277938367</v>
      </c>
      <c r="BP171" s="2">
        <f t="shared" si="238"/>
        <v>18.71734619389461</v>
      </c>
      <c r="BQ171" s="2">
        <f t="shared" si="239"/>
        <v>3.5801490581900199</v>
      </c>
      <c r="BR171" s="11">
        <f t="shared" si="240"/>
        <v>3.7108465424591869E-2</v>
      </c>
      <c r="BS171" s="17">
        <f t="shared" si="216"/>
        <v>7.8679342682997835E-3</v>
      </c>
      <c r="BT171" s="17">
        <f t="shared" si="217"/>
        <v>3.8717319507336305E-2</v>
      </c>
      <c r="BU171" s="12">
        <f>(BU$3*temperature!$I281+BU$4*temperature!$I281^2+BU$5*temperature!$I281^6)*(K171/K$56)^$BW$1</f>
        <v>-5.0485631251251668</v>
      </c>
      <c r="BV171" s="12">
        <f>(BV$3*temperature!$I281+BV$4*temperature!$I281^2+BV$5*temperature!$I281^6)*(L171/L$56)^$BW$1</f>
        <v>-4.8807278234785789</v>
      </c>
      <c r="BW171" s="12">
        <f>(BW$3*temperature!$I281+BW$4*temperature!$I281^2+BW$5*temperature!$I281^6)*(M171/M$56)^$BW$1</f>
        <v>-5.2466931350154056</v>
      </c>
      <c r="BX171" s="12">
        <f>(BX$3*temperature!$M281+BX$4*temperature!$M281^2+BX$5*temperature!$M281^6)*(K171/K$56)^$BW$1</f>
        <v>-5.0485697016050413</v>
      </c>
      <c r="BY171" s="12">
        <f>(BY$3*temperature!$M281+BY$4*temperature!$M281^2+BY$5*temperature!$M281^6)*(L171/L$56)^$BW$1</f>
        <v>-4.8807325876035561</v>
      </c>
      <c r="BZ171" s="12">
        <f>(BZ$3*temperature!$M281+BZ$4*temperature!$M281^2+BZ$5*temperature!$M281^6)*(M171/M$56)^$BW$1</f>
        <v>-5.2466972429941396</v>
      </c>
      <c r="CA171" s="19">
        <f t="shared" si="226"/>
        <v>-6.5764798744538666E-6</v>
      </c>
      <c r="CB171" s="19">
        <f t="shared" si="227"/>
        <v>-4.7641249771857019E-6</v>
      </c>
      <c r="CC171" s="19">
        <f t="shared" si="228"/>
        <v>-4.1079787340692064E-6</v>
      </c>
      <c r="CD171" s="19">
        <f t="shared" si="229"/>
        <v>-1.9649507369908868E-2</v>
      </c>
      <c r="CE171" s="19">
        <f t="shared" si="230"/>
        <v>-1.5460103239091512E-4</v>
      </c>
      <c r="CF171" s="19"/>
      <c r="CG171" s="19"/>
      <c r="CH171" s="19"/>
    </row>
    <row r="172" spans="1:86" x14ac:dyDescent="0.25">
      <c r="A172" s="2">
        <f t="shared" si="173"/>
        <v>2126</v>
      </c>
      <c r="B172" s="5">
        <f t="shared" si="174"/>
        <v>1165.1687983883462</v>
      </c>
      <c r="C172" s="5">
        <f t="shared" si="175"/>
        <v>2962.9830870187907</v>
      </c>
      <c r="D172" s="5">
        <f t="shared" si="176"/>
        <v>4366.3851938942407</v>
      </c>
      <c r="E172" s="15">
        <f t="shared" si="177"/>
        <v>1.0704495047758627E-5</v>
      </c>
      <c r="F172" s="15">
        <f t="shared" si="178"/>
        <v>2.1088573039145095E-5</v>
      </c>
      <c r="G172" s="15">
        <f t="shared" si="179"/>
        <v>4.3051571693777623E-5</v>
      </c>
      <c r="H172" s="5">
        <f t="shared" si="180"/>
        <v>220399.87421873247</v>
      </c>
      <c r="I172" s="5">
        <f t="shared" si="181"/>
        <v>84455.907679940603</v>
      </c>
      <c r="J172" s="5">
        <f t="shared" si="182"/>
        <v>30816.215604772358</v>
      </c>
      <c r="K172" s="5">
        <f t="shared" si="183"/>
        <v>189157.03417701207</v>
      </c>
      <c r="L172" s="5">
        <f t="shared" si="184"/>
        <v>28503.675248756153</v>
      </c>
      <c r="M172" s="5">
        <f t="shared" si="185"/>
        <v>7057.6035407651134</v>
      </c>
      <c r="N172" s="15">
        <f t="shared" si="186"/>
        <v>6.1383673689567875E-3</v>
      </c>
      <c r="O172" s="15">
        <f t="shared" si="187"/>
        <v>8.9184974350049462E-3</v>
      </c>
      <c r="P172" s="15">
        <f t="shared" si="188"/>
        <v>8.1750002294684876E-3</v>
      </c>
      <c r="Q172" s="5">
        <f t="shared" si="189"/>
        <v>8865.2431621367923</v>
      </c>
      <c r="R172" s="5">
        <f t="shared" si="190"/>
        <v>12215.884904477311</v>
      </c>
      <c r="S172" s="5">
        <f t="shared" si="191"/>
        <v>6504.9714461309668</v>
      </c>
      <c r="T172" s="5">
        <f t="shared" si="192"/>
        <v>40.223449280822265</v>
      </c>
      <c r="U172" s="5">
        <f t="shared" si="193"/>
        <v>144.6421599158154</v>
      </c>
      <c r="V172" s="5">
        <f t="shared" si="194"/>
        <v>211.08923722365097</v>
      </c>
      <c r="W172" s="15">
        <f t="shared" si="195"/>
        <v>-1.0734613539272964E-2</v>
      </c>
      <c r="X172" s="15">
        <f t="shared" si="196"/>
        <v>-1.217998157191269E-2</v>
      </c>
      <c r="Y172" s="15">
        <f t="shared" si="197"/>
        <v>-9.7425357312937999E-3</v>
      </c>
      <c r="Z172" s="5">
        <f t="shared" si="212"/>
        <v>12533.733651115303</v>
      </c>
      <c r="AA172" s="5">
        <f t="shared" si="213"/>
        <v>35044.73602039156</v>
      </c>
      <c r="AB172" s="5">
        <f t="shared" si="214"/>
        <v>46106.963078286492</v>
      </c>
      <c r="AC172" s="16">
        <f t="shared" si="198"/>
        <v>1.4456293779518579</v>
      </c>
      <c r="AD172" s="16">
        <f t="shared" si="199"/>
        <v>2.976127015807351</v>
      </c>
      <c r="AE172" s="16">
        <f t="shared" si="200"/>
        <v>7.271323469888868</v>
      </c>
      <c r="AF172" s="15">
        <f t="shared" si="201"/>
        <v>-4.0504037456468023E-3</v>
      </c>
      <c r="AG172" s="15">
        <f t="shared" si="202"/>
        <v>2.9673830763510267E-4</v>
      </c>
      <c r="AH172" s="15">
        <f t="shared" si="203"/>
        <v>9.7937136394747881E-3</v>
      </c>
      <c r="AI172" s="1">
        <f t="shared" si="167"/>
        <v>411723.21919171209</v>
      </c>
      <c r="AJ172" s="1">
        <f t="shared" si="168"/>
        <v>153622.15251193882</v>
      </c>
      <c r="AK172" s="1">
        <f t="shared" si="169"/>
        <v>56462.829879069526</v>
      </c>
      <c r="AL172" s="14">
        <f t="shared" si="204"/>
        <v>61.618330213846818</v>
      </c>
      <c r="AM172" s="14">
        <f t="shared" si="205"/>
        <v>13.60686007123916</v>
      </c>
      <c r="AN172" s="14">
        <f t="shared" si="206"/>
        <v>4.4644466665024787</v>
      </c>
      <c r="AO172" s="11">
        <f t="shared" si="207"/>
        <v>6.4268008573045215E-3</v>
      </c>
      <c r="AP172" s="11">
        <f t="shared" si="208"/>
        <v>8.0960740337581612E-3</v>
      </c>
      <c r="AQ172" s="11">
        <f t="shared" si="209"/>
        <v>7.3441606649789701E-3</v>
      </c>
      <c r="AR172" s="1">
        <f t="shared" si="215"/>
        <v>220399.87421873247</v>
      </c>
      <c r="AS172" s="1">
        <f t="shared" si="210"/>
        <v>84455.907679940603</v>
      </c>
      <c r="AT172" s="1">
        <f t="shared" si="211"/>
        <v>30816.215604772358</v>
      </c>
      <c r="AU172" s="1">
        <f t="shared" si="170"/>
        <v>44079.974843746495</v>
      </c>
      <c r="AV172" s="1">
        <f t="shared" si="171"/>
        <v>16891.181535988122</v>
      </c>
      <c r="AW172" s="1">
        <f t="shared" si="172"/>
        <v>6163.243120954472</v>
      </c>
      <c r="AX172" s="1">
        <f t="shared" si="231"/>
        <v>151325.62734160965</v>
      </c>
      <c r="AY172" s="1">
        <f t="shared" si="218"/>
        <v>22802.940199004926</v>
      </c>
      <c r="AZ172" s="1">
        <f t="shared" si="219"/>
        <v>5646.0828326120909</v>
      </c>
      <c r="BA172" s="1">
        <f t="shared" si="232"/>
        <v>13897.188785691827</v>
      </c>
      <c r="BB172" s="1">
        <f t="shared" si="233"/>
        <v>29732.482716196206</v>
      </c>
      <c r="BC172" s="1">
        <f t="shared" si="234"/>
        <v>37719.967224458793</v>
      </c>
      <c r="BD172" s="1">
        <f t="shared" si="235"/>
        <v>3057.9028683246111</v>
      </c>
      <c r="BE172" s="2">
        <f t="shared" si="241"/>
        <v>2.6562624979233451E-2</v>
      </c>
      <c r="BF172" s="2">
        <f t="shared" si="242"/>
        <v>3.9296297366806017E-2</v>
      </c>
      <c r="BG172" s="2">
        <f t="shared" si="243"/>
        <v>2.6781393583393952E-2</v>
      </c>
      <c r="BH172" s="2">
        <f t="shared" si="220"/>
        <v>3.1433552400426931E-2</v>
      </c>
      <c r="BI172" s="2">
        <f t="shared" si="236"/>
        <v>7.0557304578739693E-5</v>
      </c>
      <c r="BJ172" s="2">
        <f t="shared" si="221"/>
        <v>1.5441989867404456E-4</v>
      </c>
      <c r="BK172" s="2">
        <f t="shared" si="222"/>
        <v>7.1724304226865481E-5</v>
      </c>
      <c r="BL172" s="2">
        <f t="shared" si="223"/>
        <v>15.550821054367026</v>
      </c>
      <c r="BM172" s="2">
        <f t="shared" si="224"/>
        <v>13.04167270636089</v>
      </c>
      <c r="BN172" s="2">
        <f t="shared" si="225"/>
        <v>2.210271623157372</v>
      </c>
      <c r="BO172" s="2">
        <f t="shared" si="237"/>
        <v>93.418280095994632</v>
      </c>
      <c r="BP172" s="2">
        <f t="shared" si="238"/>
        <v>18.940387855359173</v>
      </c>
      <c r="BQ172" s="2">
        <f t="shared" si="239"/>
        <v>3.5799416997420965</v>
      </c>
      <c r="BR172" s="11">
        <f t="shared" si="240"/>
        <v>3.7008521835240921E-2</v>
      </c>
      <c r="BS172" s="17">
        <f t="shared" si="216"/>
        <v>7.5864140835825242E-3</v>
      </c>
      <c r="BT172" s="17">
        <f t="shared" si="217"/>
        <v>3.75896305896469E-2</v>
      </c>
      <c r="BU172" s="12">
        <f>(BU$3*temperature!$I282+BU$4*temperature!$I282^2+BU$5*temperature!$I282^6)*(K172/K$56)^$BW$1</f>
        <v>-5.2122242335229112</v>
      </c>
      <c r="BV172" s="12">
        <f>(BV$3*temperature!$I282+BV$4*temperature!$I282^2+BV$5*temperature!$I282^6)*(L172/L$56)^$BW$1</f>
        <v>-4.9939060050375206</v>
      </c>
      <c r="BW172" s="12">
        <f>(BW$3*temperature!$I282+BW$4*temperature!$I282^2+BW$5*temperature!$I282^6)*(M172/M$56)^$BW$1</f>
        <v>-5.3429117026227191</v>
      </c>
      <c r="BX172" s="12">
        <f>(BX$3*temperature!$M282+BX$4*temperature!$M282^2+BX$5*temperature!$M282^6)*(K172/K$56)^$BW$1</f>
        <v>-5.2122308200240335</v>
      </c>
      <c r="BY172" s="12">
        <f>(BY$3*temperature!$M282+BY$4*temperature!$M282^2+BY$5*temperature!$M282^6)*(L172/L$56)^$BW$1</f>
        <v>-4.9939107682074217</v>
      </c>
      <c r="BZ172" s="12">
        <f>(BZ$3*temperature!$M282+BZ$4*temperature!$M282^2+BZ$5*temperature!$M282^6)*(M172/M$56)^$BW$1</f>
        <v>-5.3429158063556113</v>
      </c>
      <c r="CA172" s="19">
        <f t="shared" si="226"/>
        <v>-6.5865011222854264E-6</v>
      </c>
      <c r="CB172" s="19">
        <f t="shared" si="227"/>
        <v>-4.76316990116743E-6</v>
      </c>
      <c r="CC172" s="19">
        <f t="shared" si="228"/>
        <v>-4.1037328921689209E-6</v>
      </c>
      <c r="CD172" s="19">
        <f t="shared" si="229"/>
        <v>-1.9804033739195898E-2</v>
      </c>
      <c r="CE172" s="19">
        <f t="shared" si="230"/>
        <v>-1.5024160047077923E-4</v>
      </c>
      <c r="CF172" s="19"/>
      <c r="CG172" s="19"/>
      <c r="CH172" s="19"/>
    </row>
    <row r="173" spans="1:86" x14ac:dyDescent="0.25">
      <c r="A173" s="2">
        <f t="shared" si="173"/>
        <v>2127</v>
      </c>
      <c r="B173" s="5">
        <f t="shared" si="174"/>
        <v>1165.1806473047968</v>
      </c>
      <c r="C173" s="5">
        <f t="shared" si="175"/>
        <v>2963.042447849773</v>
      </c>
      <c r="D173" s="5">
        <f t="shared" si="176"/>
        <v>4366.5637746521979</v>
      </c>
      <c r="E173" s="15">
        <f t="shared" si="177"/>
        <v>1.0169270295370694E-5</v>
      </c>
      <c r="F173" s="15">
        <f t="shared" si="178"/>
        <v>2.0034144387187839E-5</v>
      </c>
      <c r="G173" s="15">
        <f t="shared" si="179"/>
        <v>4.089899310908874E-5</v>
      </c>
      <c r="H173" s="5">
        <f t="shared" si="180"/>
        <v>221733.50682519955</v>
      </c>
      <c r="I173" s="5">
        <f t="shared" si="181"/>
        <v>85201.474688096569</v>
      </c>
      <c r="J173" s="5">
        <f t="shared" si="182"/>
        <v>31066.340333350323</v>
      </c>
      <c r="K173" s="5">
        <f t="shared" si="183"/>
        <v>190299.68214636575</v>
      </c>
      <c r="L173" s="5">
        <f t="shared" si="184"/>
        <v>28754.726328651064</v>
      </c>
      <c r="M173" s="5">
        <f t="shared" si="185"/>
        <v>7114.5967256197455</v>
      </c>
      <c r="N173" s="15">
        <f t="shared" si="186"/>
        <v>6.0407373922155561E-3</v>
      </c>
      <c r="O173" s="15">
        <f t="shared" si="187"/>
        <v>8.807674017611733E-3</v>
      </c>
      <c r="P173" s="15">
        <f t="shared" si="188"/>
        <v>8.0754302116059495E-3</v>
      </c>
      <c r="Q173" s="5">
        <f t="shared" si="189"/>
        <v>8823.1456662329492</v>
      </c>
      <c r="R173" s="5">
        <f t="shared" si="190"/>
        <v>12173.622579520021</v>
      </c>
      <c r="S173" s="5">
        <f t="shared" si="191"/>
        <v>6493.8807749333864</v>
      </c>
      <c r="T173" s="5">
        <f t="shared" si="192"/>
        <v>39.791666097576091</v>
      </c>
      <c r="U173" s="5">
        <f t="shared" si="193"/>
        <v>142.88042107351913</v>
      </c>
      <c r="V173" s="5">
        <f t="shared" si="194"/>
        <v>209.03269278750798</v>
      </c>
      <c r="W173" s="15">
        <f t="shared" si="195"/>
        <v>-1.0734613539272964E-2</v>
      </c>
      <c r="X173" s="15">
        <f t="shared" si="196"/>
        <v>-1.217998157191269E-2</v>
      </c>
      <c r="Y173" s="15">
        <f t="shared" si="197"/>
        <v>-9.7425357312937999E-3</v>
      </c>
      <c r="Z173" s="5">
        <f t="shared" si="212"/>
        <v>12424.902640984898</v>
      </c>
      <c r="AA173" s="5">
        <f t="shared" si="213"/>
        <v>34937.732201390187</v>
      </c>
      <c r="AB173" s="5">
        <f t="shared" si="214"/>
        <v>46483.832287792546</v>
      </c>
      <c r="AC173" s="16">
        <f t="shared" si="198"/>
        <v>1.4397739953045845</v>
      </c>
      <c r="AD173" s="16">
        <f t="shared" si="199"/>
        <v>2.9770101467013288</v>
      </c>
      <c r="AE173" s="16">
        <f t="shared" si="200"/>
        <v>7.3425367297329514</v>
      </c>
      <c r="AF173" s="15">
        <f t="shared" si="201"/>
        <v>-4.0504037456468023E-3</v>
      </c>
      <c r="AG173" s="15">
        <f t="shared" si="202"/>
        <v>2.9673830763510267E-4</v>
      </c>
      <c r="AH173" s="15">
        <f t="shared" si="203"/>
        <v>9.7937136394747881E-3</v>
      </c>
      <c r="AI173" s="1">
        <f t="shared" si="167"/>
        <v>414630.87211628741</v>
      </c>
      <c r="AJ173" s="1">
        <f t="shared" si="168"/>
        <v>155151.11879673306</v>
      </c>
      <c r="AK173" s="1">
        <f t="shared" si="169"/>
        <v>56979.790012117046</v>
      </c>
      <c r="AL173" s="14">
        <f t="shared" si="204"/>
        <v>62.010378863916408</v>
      </c>
      <c r="AM173" s="14">
        <f t="shared" si="205"/>
        <v>13.715920596277861</v>
      </c>
      <c r="AN173" s="14">
        <f t="shared" si="206"/>
        <v>4.4969064039655127</v>
      </c>
      <c r="AO173" s="11">
        <f t="shared" si="207"/>
        <v>6.3625328487314763E-3</v>
      </c>
      <c r="AP173" s="11">
        <f t="shared" si="208"/>
        <v>8.0151132934205803E-3</v>
      </c>
      <c r="AQ173" s="11">
        <f t="shared" si="209"/>
        <v>7.2707190583291802E-3</v>
      </c>
      <c r="AR173" s="1">
        <f t="shared" si="215"/>
        <v>221733.50682519955</v>
      </c>
      <c r="AS173" s="1">
        <f t="shared" si="210"/>
        <v>85201.474688096569</v>
      </c>
      <c r="AT173" s="1">
        <f t="shared" si="211"/>
        <v>31066.340333350323</v>
      </c>
      <c r="AU173" s="1">
        <f t="shared" si="170"/>
        <v>44346.701365039917</v>
      </c>
      <c r="AV173" s="1">
        <f t="shared" si="171"/>
        <v>17040.294937619314</v>
      </c>
      <c r="AW173" s="1">
        <f t="shared" si="172"/>
        <v>6213.2680666700653</v>
      </c>
      <c r="AX173" s="1">
        <f t="shared" si="231"/>
        <v>152239.74571709259</v>
      </c>
      <c r="AY173" s="1">
        <f t="shared" si="218"/>
        <v>23003.781062920851</v>
      </c>
      <c r="AZ173" s="1">
        <f t="shared" si="219"/>
        <v>5691.6773804957957</v>
      </c>
      <c r="BA173" s="1">
        <f t="shared" si="232"/>
        <v>13904.347486476203</v>
      </c>
      <c r="BB173" s="1">
        <f t="shared" si="233"/>
        <v>29759.061634252419</v>
      </c>
      <c r="BC173" s="1">
        <f t="shared" si="234"/>
        <v>37756.630198628824</v>
      </c>
      <c r="BD173" s="1">
        <f t="shared" si="235"/>
        <v>2971.4069908826918</v>
      </c>
      <c r="BE173" s="2">
        <f t="shared" si="241"/>
        <v>2.6562624979233451E-2</v>
      </c>
      <c r="BF173" s="2">
        <f t="shared" si="242"/>
        <v>3.9296297366806017E-2</v>
      </c>
      <c r="BG173" s="2">
        <f t="shared" si="243"/>
        <v>2.6781393583393952E-2</v>
      </c>
      <c r="BH173" s="2">
        <f t="shared" si="220"/>
        <v>3.1411553797104717E-2</v>
      </c>
      <c r="BI173" s="2">
        <f t="shared" si="236"/>
        <v>7.0557304578739693E-5</v>
      </c>
      <c r="BJ173" s="2">
        <f t="shared" si="221"/>
        <v>1.5441989867404456E-4</v>
      </c>
      <c r="BK173" s="2">
        <f t="shared" si="222"/>
        <v>7.1724304226865481E-5</v>
      </c>
      <c r="BL173" s="2">
        <f t="shared" si="223"/>
        <v>15.644918576377661</v>
      </c>
      <c r="BM173" s="2">
        <f t="shared" si="224"/>
        <v>13.156803088215044</v>
      </c>
      <c r="BN173" s="2">
        <f t="shared" si="225"/>
        <v>2.2282116452845599</v>
      </c>
      <c r="BO173" s="2">
        <f t="shared" si="237"/>
        <v>94.806762794258844</v>
      </c>
      <c r="BP173" s="2">
        <f t="shared" si="238"/>
        <v>19.166112248697218</v>
      </c>
      <c r="BQ173" s="2">
        <f t="shared" si="239"/>
        <v>3.5797387896592108</v>
      </c>
      <c r="BR173" s="11">
        <f t="shared" si="240"/>
        <v>3.6909677840143179E-2</v>
      </c>
      <c r="BS173" s="17">
        <f t="shared" si="216"/>
        <v>7.3156718810338259E-3</v>
      </c>
      <c r="BT173" s="17">
        <f t="shared" si="217"/>
        <v>3.649478698023971E-2</v>
      </c>
      <c r="BU173" s="12">
        <f>(BU$3*temperature!$I283+BU$4*temperature!$I283^2+BU$5*temperature!$I283^6)*(K173/K$56)^$BW$1</f>
        <v>-5.3766888804900272</v>
      </c>
      <c r="BV173" s="12">
        <f>(BV$3*temperature!$I283+BV$4*temperature!$I283^2+BV$5*temperature!$I283^6)*(L173/L$56)^$BW$1</f>
        <v>-5.1074285639121486</v>
      </c>
      <c r="BW173" s="12">
        <f>(BW$3*temperature!$I283+BW$4*temperature!$I283^2+BW$5*temperature!$I283^6)*(M173/M$56)^$BW$1</f>
        <v>-5.4393730931586388</v>
      </c>
      <c r="BX173" s="12">
        <f>(BX$3*temperature!$M283+BX$4*temperature!$M283^2+BX$5*temperature!$M283^6)*(K173/K$56)^$BW$1</f>
        <v>-5.3766954762008643</v>
      </c>
      <c r="BY173" s="12">
        <f>(BY$3*temperature!$M283+BY$4*temperature!$M283^2+BY$5*temperature!$M283^6)*(L173/L$56)^$BW$1</f>
        <v>-5.1074333256710389</v>
      </c>
      <c r="BZ173" s="12">
        <f>(BZ$3*temperature!$M283+BZ$4*temperature!$M283^2+BZ$5*temperature!$M283^6)*(M173/M$56)^$BW$1</f>
        <v>-5.4393771923442591</v>
      </c>
      <c r="CA173" s="19">
        <f t="shared" si="226"/>
        <v>-6.5957108370540141E-6</v>
      </c>
      <c r="CB173" s="19">
        <f t="shared" si="227"/>
        <v>-4.7617588903037245E-6</v>
      </c>
      <c r="CC173" s="19">
        <f t="shared" si="228"/>
        <v>-4.0991856202765575E-6</v>
      </c>
      <c r="CD173" s="19">
        <f t="shared" si="229"/>
        <v>-1.9955456690370781E-2</v>
      </c>
      <c r="CE173" s="19">
        <f t="shared" si="230"/>
        <v>-1.4598757338293386E-4</v>
      </c>
      <c r="CF173" s="19"/>
      <c r="CG173" s="19"/>
      <c r="CH173" s="19"/>
    </row>
    <row r="174" spans="1:86" x14ac:dyDescent="0.25">
      <c r="A174" s="2">
        <f t="shared" si="173"/>
        <v>2128</v>
      </c>
      <c r="B174" s="5">
        <f t="shared" si="174"/>
        <v>1165.1919038898948</v>
      </c>
      <c r="C174" s="5">
        <f t="shared" si="175"/>
        <v>2963.0988417689873</v>
      </c>
      <c r="D174" s="5">
        <f t="shared" si="176"/>
        <v>4366.733433310842</v>
      </c>
      <c r="E174" s="15">
        <f t="shared" si="177"/>
        <v>9.6608067806021595E-6</v>
      </c>
      <c r="F174" s="15">
        <f t="shared" si="178"/>
        <v>1.9032437167828447E-5</v>
      </c>
      <c r="G174" s="15">
        <f t="shared" si="179"/>
        <v>3.8854043453634304E-5</v>
      </c>
      <c r="H174" s="5">
        <f t="shared" si="180"/>
        <v>223053.69318241219</v>
      </c>
      <c r="I174" s="5">
        <f t="shared" si="181"/>
        <v>85944.201681823455</v>
      </c>
      <c r="J174" s="5">
        <f t="shared" si="182"/>
        <v>31315.372983324414</v>
      </c>
      <c r="K174" s="5">
        <f t="shared" si="183"/>
        <v>191430.86425314686</v>
      </c>
      <c r="L174" s="5">
        <f t="shared" si="184"/>
        <v>29004.837931938262</v>
      </c>
      <c r="M174" s="5">
        <f t="shared" si="185"/>
        <v>7171.3498113809082</v>
      </c>
      <c r="N174" s="15">
        <f t="shared" si="186"/>
        <v>5.9442143781989198E-3</v>
      </c>
      <c r="O174" s="15">
        <f t="shared" si="187"/>
        <v>8.6981041109053248E-3</v>
      </c>
      <c r="P174" s="15">
        <f t="shared" si="188"/>
        <v>7.9769926462303076E-3</v>
      </c>
      <c r="Q174" s="5">
        <f t="shared" si="189"/>
        <v>8780.4011068477812</v>
      </c>
      <c r="R174" s="5">
        <f t="shared" si="190"/>
        <v>12130.176672846537</v>
      </c>
      <c r="S174" s="5">
        <f t="shared" si="191"/>
        <v>6482.1627177618357</v>
      </c>
      <c r="T174" s="5">
        <f t="shared" si="192"/>
        <v>39.364517939934821</v>
      </c>
      <c r="U174" s="5">
        <f t="shared" si="193"/>
        <v>141.14014017785655</v>
      </c>
      <c r="V174" s="5">
        <f t="shared" si="194"/>
        <v>206.99618430901714</v>
      </c>
      <c r="W174" s="15">
        <f t="shared" si="195"/>
        <v>-1.0734613539272964E-2</v>
      </c>
      <c r="X174" s="15">
        <f t="shared" si="196"/>
        <v>-1.217998157191269E-2</v>
      </c>
      <c r="Y174" s="15">
        <f t="shared" si="197"/>
        <v>-9.7425357312937999E-3</v>
      </c>
      <c r="Z174" s="5">
        <f t="shared" si="212"/>
        <v>12315.814850439741</v>
      </c>
      <c r="AA174" s="5">
        <f t="shared" si="213"/>
        <v>34827.192405754082</v>
      </c>
      <c r="AB174" s="5">
        <f t="shared" si="214"/>
        <v>46859.052697600106</v>
      </c>
      <c r="AC174" s="16">
        <f t="shared" si="198"/>
        <v>1.433942329321118</v>
      </c>
      <c r="AD174" s="16">
        <f t="shared" si="199"/>
        <v>2.9778935396540733</v>
      </c>
      <c r="AE174" s="16">
        <f t="shared" si="200"/>
        <v>7.4144474318512819</v>
      </c>
      <c r="AF174" s="15">
        <f t="shared" si="201"/>
        <v>-4.0504037456468023E-3</v>
      </c>
      <c r="AG174" s="15">
        <f t="shared" si="202"/>
        <v>2.9673830763510267E-4</v>
      </c>
      <c r="AH174" s="15">
        <f t="shared" si="203"/>
        <v>9.7937136394747881E-3</v>
      </c>
      <c r="AI174" s="1">
        <f t="shared" si="167"/>
        <v>417514.48626969859</v>
      </c>
      <c r="AJ174" s="1">
        <f t="shared" si="168"/>
        <v>156676.30185467907</v>
      </c>
      <c r="AK174" s="1">
        <f t="shared" si="169"/>
        <v>57495.079077575414</v>
      </c>
      <c r="AL174" s="14">
        <f t="shared" si="204"/>
        <v>62.400976505675523</v>
      </c>
      <c r="AM174" s="14">
        <f t="shared" si="205"/>
        <v>13.82475590720556</v>
      </c>
      <c r="AN174" s="14">
        <f t="shared" si="206"/>
        <v>4.5292751896293995</v>
      </c>
      <c r="AO174" s="11">
        <f t="shared" si="207"/>
        <v>6.2989075202441614E-3</v>
      </c>
      <c r="AP174" s="11">
        <f t="shared" si="208"/>
        <v>7.9349621604863745E-3</v>
      </c>
      <c r="AQ174" s="11">
        <f t="shared" si="209"/>
        <v>7.198011867745888E-3</v>
      </c>
      <c r="AR174" s="1">
        <f t="shared" si="215"/>
        <v>223053.69318241219</v>
      </c>
      <c r="AS174" s="1">
        <f t="shared" si="210"/>
        <v>85944.201681823455</v>
      </c>
      <c r="AT174" s="1">
        <f t="shared" si="211"/>
        <v>31315.372983324414</v>
      </c>
      <c r="AU174" s="1">
        <f t="shared" si="170"/>
        <v>44610.738636482442</v>
      </c>
      <c r="AV174" s="1">
        <f t="shared" si="171"/>
        <v>17188.84033636469</v>
      </c>
      <c r="AW174" s="1">
        <f t="shared" si="172"/>
        <v>6263.0745966648828</v>
      </c>
      <c r="AX174" s="1">
        <f t="shared" si="231"/>
        <v>153144.69140251749</v>
      </c>
      <c r="AY174" s="1">
        <f t="shared" si="218"/>
        <v>23203.870345550607</v>
      </c>
      <c r="AZ174" s="1">
        <f t="shared" si="219"/>
        <v>5737.0798491047262</v>
      </c>
      <c r="BA174" s="1">
        <f t="shared" si="232"/>
        <v>13911.387460111058</v>
      </c>
      <c r="BB174" s="1">
        <f t="shared" si="233"/>
        <v>29785.289920099971</v>
      </c>
      <c r="BC174" s="1">
        <f t="shared" si="234"/>
        <v>37792.792398427162</v>
      </c>
      <c r="BD174" s="1">
        <f t="shared" si="235"/>
        <v>2887.3212045670698</v>
      </c>
      <c r="BE174" s="2">
        <f t="shared" si="241"/>
        <v>2.6562624979233451E-2</v>
      </c>
      <c r="BF174" s="2">
        <f t="shared" si="242"/>
        <v>3.9296297366806017E-2</v>
      </c>
      <c r="BG174" s="2">
        <f t="shared" si="243"/>
        <v>2.6781393583393952E-2</v>
      </c>
      <c r="BH174" s="2">
        <f t="shared" si="220"/>
        <v>3.1389427158332428E-2</v>
      </c>
      <c r="BI174" s="2">
        <f t="shared" si="236"/>
        <v>7.0557304578739693E-5</v>
      </c>
      <c r="BJ174" s="2">
        <f t="shared" si="221"/>
        <v>1.5441989867404456E-4</v>
      </c>
      <c r="BK174" s="2">
        <f t="shared" si="222"/>
        <v>7.1724304226865481E-5</v>
      </c>
      <c r="BL174" s="2">
        <f t="shared" si="223"/>
        <v>15.738067367284209</v>
      </c>
      <c r="BM174" s="2">
        <f t="shared" si="224"/>
        <v>13.271494915328828</v>
      </c>
      <c r="BN174" s="2">
        <f t="shared" si="225"/>
        <v>2.2460733388337242</v>
      </c>
      <c r="BO174" s="2">
        <f t="shared" si="237"/>
        <v>96.215990158797581</v>
      </c>
      <c r="BP174" s="2">
        <f t="shared" si="238"/>
        <v>19.394551630200858</v>
      </c>
      <c r="BQ174" s="2">
        <f t="shared" si="239"/>
        <v>3.5795402629645796</v>
      </c>
      <c r="BR174" s="11">
        <f t="shared" si="240"/>
        <v>3.6811924020463599E-2</v>
      </c>
      <c r="BS174" s="17">
        <f t="shared" si="216"/>
        <v>7.0552643469122467E-3</v>
      </c>
      <c r="BT174" s="17">
        <f t="shared" si="217"/>
        <v>3.5431832019650202E-2</v>
      </c>
      <c r="BU174" s="12">
        <f>(BU$3*temperature!$I284+BU$4*temperature!$I284^2+BU$5*temperature!$I284^6)*(K174/K$56)^$BW$1</f>
        <v>-5.5419311757239829</v>
      </c>
      <c r="BV174" s="12">
        <f>(BV$3*temperature!$I284+BV$4*temperature!$I284^2+BV$5*temperature!$I284^6)*(L174/L$56)^$BW$1</f>
        <v>-5.2212786239494937</v>
      </c>
      <c r="BW174" s="12">
        <f>(BW$3*temperature!$I284+BW$4*temperature!$I284^2+BW$5*temperature!$I284^6)*(M174/M$56)^$BW$1</f>
        <v>-5.5360638447469661</v>
      </c>
      <c r="BX174" s="12">
        <f>(BX$3*temperature!$M284+BX$4*temperature!$M284^2+BX$5*temperature!$M284^6)*(K174/K$56)^$BW$1</f>
        <v>-5.541937779860989</v>
      </c>
      <c r="BY174" s="12">
        <f>(BY$3*temperature!$M284+BY$4*temperature!$M284^2+BY$5*temperature!$M284^6)*(L174/L$56)^$BW$1</f>
        <v>-5.2212833838599009</v>
      </c>
      <c r="BZ174" s="12">
        <f>(BZ$3*temperature!$M284+BZ$4*temperature!$M284^2+BZ$5*temperature!$M284^6)*(M174/M$56)^$BW$1</f>
        <v>-5.536067939097407</v>
      </c>
      <c r="CA174" s="19">
        <f t="shared" si="226"/>
        <v>-6.6041370061498128E-6</v>
      </c>
      <c r="CB174" s="19">
        <f t="shared" si="227"/>
        <v>-4.7599104071593956E-6</v>
      </c>
      <c r="CC174" s="19">
        <f t="shared" si="228"/>
        <v>-4.0943504409085563E-6</v>
      </c>
      <c r="CD174" s="19">
        <f t="shared" si="229"/>
        <v>-2.0103799607061622E-2</v>
      </c>
      <c r="CE174" s="19">
        <f t="shared" si="230"/>
        <v>-1.418376206051703E-4</v>
      </c>
      <c r="CF174" s="19"/>
      <c r="CG174" s="19"/>
      <c r="CH174" s="19"/>
    </row>
    <row r="175" spans="1:86" x14ac:dyDescent="0.25">
      <c r="A175" s="2">
        <f t="shared" si="173"/>
        <v>2129</v>
      </c>
      <c r="B175" s="5">
        <f t="shared" si="174"/>
        <v>1165.2025977490482</v>
      </c>
      <c r="C175" s="5">
        <f t="shared" si="175"/>
        <v>2963.1524170118887</v>
      </c>
      <c r="D175" s="5">
        <f t="shared" si="176"/>
        <v>4366.8946152988819</v>
      </c>
      <c r="E175" s="15">
        <f t="shared" si="177"/>
        <v>9.1777664415720506E-6</v>
      </c>
      <c r="F175" s="15">
        <f t="shared" si="178"/>
        <v>1.8080815309437025E-5</v>
      </c>
      <c r="G175" s="15">
        <f t="shared" si="179"/>
        <v>3.6911341280952588E-5</v>
      </c>
      <c r="H175" s="5">
        <f t="shared" si="180"/>
        <v>224360.3458944945</v>
      </c>
      <c r="I175" s="5">
        <f t="shared" si="181"/>
        <v>86684.010264123935</v>
      </c>
      <c r="J175" s="5">
        <f t="shared" si="182"/>
        <v>31563.292942775839</v>
      </c>
      <c r="K175" s="5">
        <f t="shared" si="183"/>
        <v>192550.50265757766</v>
      </c>
      <c r="L175" s="5">
        <f t="shared" si="184"/>
        <v>29253.982942780276</v>
      </c>
      <c r="M175" s="5">
        <f t="shared" si="185"/>
        <v>7227.8577166020214</v>
      </c>
      <c r="N175" s="15">
        <f t="shared" si="186"/>
        <v>5.8487872830694787E-3</v>
      </c>
      <c r="O175" s="15">
        <f t="shared" si="187"/>
        <v>8.5897742792651055E-3</v>
      </c>
      <c r="P175" s="15">
        <f t="shared" si="188"/>
        <v>7.8796749157927781E-3</v>
      </c>
      <c r="Q175" s="5">
        <f t="shared" si="189"/>
        <v>8737.0305054293513</v>
      </c>
      <c r="R175" s="5">
        <f t="shared" si="190"/>
        <v>12085.576238194302</v>
      </c>
      <c r="S175" s="5">
        <f t="shared" si="191"/>
        <v>6469.8285293086392</v>
      </c>
      <c r="T175" s="5">
        <f t="shared" si="192"/>
        <v>38.941955052689842</v>
      </c>
      <c r="U175" s="5">
        <f t="shared" si="193"/>
        <v>139.42105587143308</v>
      </c>
      <c r="V175" s="5">
        <f t="shared" si="194"/>
        <v>204.97951658714507</v>
      </c>
      <c r="W175" s="15">
        <f t="shared" si="195"/>
        <v>-1.0734613539272964E-2</v>
      </c>
      <c r="X175" s="15">
        <f t="shared" si="196"/>
        <v>-1.217998157191269E-2</v>
      </c>
      <c r="Y175" s="15">
        <f t="shared" si="197"/>
        <v>-9.7425357312937999E-3</v>
      </c>
      <c r="Z175" s="5">
        <f t="shared" si="212"/>
        <v>12206.507371792819</v>
      </c>
      <c r="AA175" s="5">
        <f t="shared" si="213"/>
        <v>34713.196848772495</v>
      </c>
      <c r="AB175" s="5">
        <f t="shared" si="214"/>
        <v>47232.592649914419</v>
      </c>
      <c r="AC175" s="16">
        <f t="shared" si="198"/>
        <v>1.4281342839393942</v>
      </c>
      <c r="AD175" s="16">
        <f t="shared" si="199"/>
        <v>2.9787771947433477</v>
      </c>
      <c r="AE175" s="16">
        <f t="shared" si="200"/>
        <v>7.4870624067937728</v>
      </c>
      <c r="AF175" s="15">
        <f t="shared" si="201"/>
        <v>-4.0504037456468023E-3</v>
      </c>
      <c r="AG175" s="15">
        <f t="shared" si="202"/>
        <v>2.9673830763510267E-4</v>
      </c>
      <c r="AH175" s="15">
        <f t="shared" si="203"/>
        <v>9.7937136394747881E-3</v>
      </c>
      <c r="AI175" s="1">
        <f t="shared" si="167"/>
        <v>420373.77627921122</v>
      </c>
      <c r="AJ175" s="1">
        <f t="shared" si="168"/>
        <v>158197.51200557587</v>
      </c>
      <c r="AK175" s="1">
        <f t="shared" si="169"/>
        <v>58008.645766482754</v>
      </c>
      <c r="AL175" s="14">
        <f t="shared" si="204"/>
        <v>62.790103906055883</v>
      </c>
      <c r="AM175" s="14">
        <f t="shared" si="205"/>
        <v>13.933357833057181</v>
      </c>
      <c r="AN175" s="14">
        <f t="shared" si="206"/>
        <v>4.5615509484309662</v>
      </c>
      <c r="AO175" s="11">
        <f t="shared" si="207"/>
        <v>6.2359184450417196E-3</v>
      </c>
      <c r="AP175" s="11">
        <f t="shared" si="208"/>
        <v>7.8556125388815103E-3</v>
      </c>
      <c r="AQ175" s="11">
        <f t="shared" si="209"/>
        <v>7.1260317490684294E-3</v>
      </c>
      <c r="AR175" s="1">
        <f t="shared" si="215"/>
        <v>224360.3458944945</v>
      </c>
      <c r="AS175" s="1">
        <f t="shared" si="210"/>
        <v>86684.010264123935</v>
      </c>
      <c r="AT175" s="1">
        <f t="shared" si="211"/>
        <v>31563.292942775839</v>
      </c>
      <c r="AU175" s="1">
        <f t="shared" si="170"/>
        <v>44872.069178898906</v>
      </c>
      <c r="AV175" s="1">
        <f t="shared" si="171"/>
        <v>17336.802052824787</v>
      </c>
      <c r="AW175" s="1">
        <f t="shared" si="172"/>
        <v>6312.6585885551685</v>
      </c>
      <c r="AX175" s="1">
        <f t="shared" si="231"/>
        <v>154040.40212606214</v>
      </c>
      <c r="AY175" s="1">
        <f t="shared" si="218"/>
        <v>23403.186354224221</v>
      </c>
      <c r="AZ175" s="1">
        <f t="shared" si="219"/>
        <v>5782.2861732816164</v>
      </c>
      <c r="BA175" s="1">
        <f t="shared" si="232"/>
        <v>13918.310305275398</v>
      </c>
      <c r="BB175" s="1">
        <f t="shared" si="233"/>
        <v>29811.172577894875</v>
      </c>
      <c r="BC175" s="1">
        <f t="shared" si="234"/>
        <v>37828.46223035689</v>
      </c>
      <c r="BD175" s="1">
        <f t="shared" si="235"/>
        <v>2805.5800108061603</v>
      </c>
      <c r="BE175" s="2">
        <f t="shared" si="241"/>
        <v>2.6562624979233451E-2</v>
      </c>
      <c r="BF175" s="2">
        <f t="shared" si="242"/>
        <v>3.9296297366806017E-2</v>
      </c>
      <c r="BG175" s="2">
        <f t="shared" si="243"/>
        <v>2.6781393583393952E-2</v>
      </c>
      <c r="BH175" s="2">
        <f t="shared" si="220"/>
        <v>3.136717568695304E-2</v>
      </c>
      <c r="BI175" s="2">
        <f t="shared" si="236"/>
        <v>7.0557304578739693E-5</v>
      </c>
      <c r="BJ175" s="2">
        <f t="shared" si="221"/>
        <v>1.5441989867404456E-4</v>
      </c>
      <c r="BK175" s="2">
        <f t="shared" si="222"/>
        <v>7.1724304226865481E-5</v>
      </c>
      <c r="BL175" s="2">
        <f t="shared" si="223"/>
        <v>15.830261260669237</v>
      </c>
      <c r="BM175" s="2">
        <f t="shared" si="224"/>
        <v>13.385736081645858</v>
      </c>
      <c r="BN175" s="2">
        <f t="shared" si="225"/>
        <v>2.2638552254293307</v>
      </c>
      <c r="BO175" s="2">
        <f t="shared" si="237"/>
        <v>97.646272544400176</v>
      </c>
      <c r="BP175" s="2">
        <f t="shared" si="238"/>
        <v>19.625738644159089</v>
      </c>
      <c r="BQ175" s="2">
        <f t="shared" si="239"/>
        <v>3.5793460560330779</v>
      </c>
      <c r="BR175" s="11">
        <f t="shared" si="240"/>
        <v>3.6715250859631982E-2</v>
      </c>
      <c r="BS175" s="17">
        <f t="shared" si="216"/>
        <v>6.8047677533972844E-3</v>
      </c>
      <c r="BT175" s="17">
        <f t="shared" si="217"/>
        <v>3.4399836912281746E-2</v>
      </c>
      <c r="BU175" s="12">
        <f>(BU$3*temperature!$I285+BU$4*temperature!$I285^2+BU$5*temperature!$I285^6)*(K175/K$56)^$BW$1</f>
        <v>-5.7079255808354894</v>
      </c>
      <c r="BV175" s="12">
        <f>(BV$3*temperature!$I285+BV$4*temperature!$I285^2+BV$5*temperature!$I285^6)*(L175/L$56)^$BW$1</f>
        <v>-5.3354395941392241</v>
      </c>
      <c r="BW175" s="12">
        <f>(BW$3*temperature!$I285+BW$4*temperature!$I285^2+BW$5*temperature!$I285^6)*(M175/M$56)^$BW$1</f>
        <v>-5.6329707253664996</v>
      </c>
      <c r="BX175" s="12">
        <f>(BX$3*temperature!$M285+BX$4*temperature!$M285^2+BX$5*temperature!$M285^6)*(K175/K$56)^$BW$1</f>
        <v>-5.7079321926424287</v>
      </c>
      <c r="BY175" s="12">
        <f>(BY$3*temperature!$M285+BY$4*temperature!$M285^2+BY$5*temperature!$M285^6)*(L175/L$56)^$BW$1</f>
        <v>-5.3354443517816428</v>
      </c>
      <c r="BZ175" s="12">
        <f>(BZ$3*temperature!$M285+BZ$4*temperature!$M285^2+BZ$5*temperature!$M285^6)*(M175/M$56)^$BW$1</f>
        <v>-5.6329748146069782</v>
      </c>
      <c r="CA175" s="19">
        <f t="shared" si="226"/>
        <v>-6.6118069392828716E-6</v>
      </c>
      <c r="CB175" s="19">
        <f t="shared" si="227"/>
        <v>-4.7576424186956956E-6</v>
      </c>
      <c r="CC175" s="19">
        <f t="shared" si="228"/>
        <v>-4.089240478677425E-6</v>
      </c>
      <c r="CD175" s="19">
        <f t="shared" si="229"/>
        <v>-2.024908711282326E-2</v>
      </c>
      <c r="CE175" s="19">
        <f t="shared" si="230"/>
        <v>-1.3779033502107224E-4</v>
      </c>
      <c r="CF175" s="19"/>
      <c r="CG175" s="19"/>
      <c r="CH175" s="19"/>
    </row>
    <row r="176" spans="1:86" x14ac:dyDescent="0.25">
      <c r="A176" s="2">
        <f t="shared" si="173"/>
        <v>2130</v>
      </c>
      <c r="B176" s="5">
        <f t="shared" si="174"/>
        <v>1165.2127570084824</v>
      </c>
      <c r="C176" s="5">
        <f t="shared" si="175"/>
        <v>2963.2033144128955</v>
      </c>
      <c r="D176" s="5">
        <f t="shared" si="176"/>
        <v>4367.047743839491</v>
      </c>
      <c r="E176" s="15">
        <f t="shared" si="177"/>
        <v>8.7188781194934471E-6</v>
      </c>
      <c r="F176" s="15">
        <f t="shared" si="178"/>
        <v>1.7176774543965172E-5</v>
      </c>
      <c r="G176" s="15">
        <f t="shared" si="179"/>
        <v>3.5065774216904959E-5</v>
      </c>
      <c r="H176" s="5">
        <f t="shared" si="180"/>
        <v>225653.38260374244</v>
      </c>
      <c r="I176" s="5">
        <f t="shared" si="181"/>
        <v>87420.823799765058</v>
      </c>
      <c r="J176" s="5">
        <f t="shared" si="182"/>
        <v>31810.080118833259</v>
      </c>
      <c r="K176" s="5">
        <f t="shared" si="183"/>
        <v>193658.5239446531</v>
      </c>
      <c r="L176" s="5">
        <f t="shared" si="184"/>
        <v>29502.134860120423</v>
      </c>
      <c r="M176" s="5">
        <f t="shared" si="185"/>
        <v>7284.1154905409767</v>
      </c>
      <c r="N176" s="15">
        <f t="shared" si="186"/>
        <v>5.7544450509479095E-3</v>
      </c>
      <c r="O176" s="15">
        <f t="shared" si="187"/>
        <v>8.4826711571386326E-3</v>
      </c>
      <c r="P176" s="15">
        <f t="shared" si="188"/>
        <v>7.783464498717807E-3</v>
      </c>
      <c r="Q176" s="5">
        <f t="shared" si="189"/>
        <v>8693.0547128388134</v>
      </c>
      <c r="R176" s="5">
        <f t="shared" si="190"/>
        <v>12039.850246568431</v>
      </c>
      <c r="S176" s="5">
        <f t="shared" si="191"/>
        <v>6456.8894707430482</v>
      </c>
      <c r="T176" s="5">
        <f t="shared" si="192"/>
        <v>38.523928214735477</v>
      </c>
      <c r="U176" s="5">
        <f t="shared" si="193"/>
        <v>137.72290998018241</v>
      </c>
      <c r="V176" s="5">
        <f t="shared" si="194"/>
        <v>202.98249632261147</v>
      </c>
      <c r="W176" s="15">
        <f t="shared" si="195"/>
        <v>-1.0734613539272964E-2</v>
      </c>
      <c r="X176" s="15">
        <f t="shared" si="196"/>
        <v>-1.217998157191269E-2</v>
      </c>
      <c r="Y176" s="15">
        <f t="shared" si="197"/>
        <v>-9.7425357312937999E-3</v>
      </c>
      <c r="Z176" s="5">
        <f t="shared" si="212"/>
        <v>12097.016523526854</v>
      </c>
      <c r="AA176" s="5">
        <f t="shared" si="213"/>
        <v>34595.825652587991</v>
      </c>
      <c r="AB176" s="5">
        <f t="shared" si="214"/>
        <v>47604.421278218484</v>
      </c>
      <c r="AC176" s="16">
        <f t="shared" si="198"/>
        <v>1.4223497634864395</v>
      </c>
      <c r="AD176" s="16">
        <f t="shared" si="199"/>
        <v>2.9796611120469381</v>
      </c>
      <c r="AE176" s="16">
        <f t="shared" si="200"/>
        <v>7.5603885520067875</v>
      </c>
      <c r="AF176" s="15">
        <f t="shared" si="201"/>
        <v>-4.0504037456468023E-3</v>
      </c>
      <c r="AG176" s="15">
        <f t="shared" si="202"/>
        <v>2.9673830763510267E-4</v>
      </c>
      <c r="AH176" s="15">
        <f t="shared" si="203"/>
        <v>9.7937136394747881E-3</v>
      </c>
      <c r="AI176" s="1">
        <f t="shared" si="167"/>
        <v>423208.46783018904</v>
      </c>
      <c r="AJ176" s="1">
        <f t="shared" si="168"/>
        <v>159714.56285784309</v>
      </c>
      <c r="AK176" s="1">
        <f t="shared" si="169"/>
        <v>58520.439778389649</v>
      </c>
      <c r="AL176" s="14">
        <f t="shared" si="204"/>
        <v>63.177742333498607</v>
      </c>
      <c r="AM176" s="14">
        <f t="shared" si="205"/>
        <v>14.041718342954248</v>
      </c>
      <c r="AN176" s="14">
        <f t="shared" si="206"/>
        <v>4.5937316477456438</v>
      </c>
      <c r="AO176" s="11">
        <f t="shared" si="207"/>
        <v>6.1735592605913023E-3</v>
      </c>
      <c r="AP176" s="11">
        <f t="shared" si="208"/>
        <v>7.777056413492695E-3</v>
      </c>
      <c r="AQ176" s="11">
        <f t="shared" si="209"/>
        <v>7.0547714315777454E-3</v>
      </c>
      <c r="AR176" s="1">
        <f t="shared" si="215"/>
        <v>225653.38260374244</v>
      </c>
      <c r="AS176" s="1">
        <f t="shared" si="210"/>
        <v>87420.823799765058</v>
      </c>
      <c r="AT176" s="1">
        <f t="shared" si="211"/>
        <v>31810.080118833259</v>
      </c>
      <c r="AU176" s="1">
        <f t="shared" si="170"/>
        <v>45130.676520748493</v>
      </c>
      <c r="AV176" s="1">
        <f t="shared" si="171"/>
        <v>17484.164759953012</v>
      </c>
      <c r="AW176" s="1">
        <f t="shared" si="172"/>
        <v>6362.0160237666523</v>
      </c>
      <c r="AX176" s="1">
        <f t="shared" si="231"/>
        <v>154926.81915572245</v>
      </c>
      <c r="AY176" s="1">
        <f t="shared" si="218"/>
        <v>23601.707888096338</v>
      </c>
      <c r="AZ176" s="1">
        <f t="shared" si="219"/>
        <v>5827.2923924327815</v>
      </c>
      <c r="BA176" s="1">
        <f t="shared" si="232"/>
        <v>13925.117591585537</v>
      </c>
      <c r="BB176" s="1">
        <f t="shared" si="233"/>
        <v>29836.714506354198</v>
      </c>
      <c r="BC176" s="1">
        <f t="shared" si="234"/>
        <v>37863.647875240589</v>
      </c>
      <c r="BD176" s="1">
        <f t="shared" si="235"/>
        <v>2726.1196106447792</v>
      </c>
      <c r="BE176" s="2">
        <f t="shared" si="241"/>
        <v>2.6562624979233451E-2</v>
      </c>
      <c r="BF176" s="2">
        <f t="shared" si="242"/>
        <v>3.9296297366806017E-2</v>
      </c>
      <c r="BG176" s="2">
        <f t="shared" si="243"/>
        <v>2.6781393583393952E-2</v>
      </c>
      <c r="BH176" s="2">
        <f t="shared" si="220"/>
        <v>3.1344802596200295E-2</v>
      </c>
      <c r="BI176" s="2">
        <f t="shared" si="236"/>
        <v>7.0557304578739693E-5</v>
      </c>
      <c r="BJ176" s="2">
        <f t="shared" si="221"/>
        <v>1.5441989867404456E-4</v>
      </c>
      <c r="BK176" s="2">
        <f t="shared" si="222"/>
        <v>7.1724304226865481E-5</v>
      </c>
      <c r="BL176" s="2">
        <f t="shared" si="223"/>
        <v>15.921494445595137</v>
      </c>
      <c r="BM176" s="2">
        <f t="shared" si="224"/>
        <v>13.499514753161224</v>
      </c>
      <c r="BN176" s="2">
        <f t="shared" si="225"/>
        <v>2.281555863924162</v>
      </c>
      <c r="BO176" s="2">
        <f t="shared" si="237"/>
        <v>99.097924942755597</v>
      </c>
      <c r="BP176" s="2">
        <f t="shared" si="238"/>
        <v>19.859706327487149</v>
      </c>
      <c r="BQ176" s="2">
        <f t="shared" si="239"/>
        <v>3.5791561065424231</v>
      </c>
      <c r="BR176" s="11">
        <f t="shared" si="240"/>
        <v>3.661964875279386E-2</v>
      </c>
      <c r="BS176" s="17">
        <f t="shared" si="216"/>
        <v>6.5637770330424401E-3</v>
      </c>
      <c r="BT176" s="17">
        <f t="shared" si="217"/>
        <v>3.3397899914836646E-2</v>
      </c>
      <c r="BU176" s="12">
        <f>(BU$3*temperature!$I286+BU$4*temperature!$I286^2+BU$5*temperature!$I286^6)*(K176/K$56)^$BW$1</f>
        <v>-5.8746469160145383</v>
      </c>
      <c r="BV176" s="12">
        <f>(BV$3*temperature!$I286+BV$4*temperature!$I286^2+BV$5*temperature!$I286^6)*(L176/L$56)^$BW$1</f>
        <v>-5.4498951711554318</v>
      </c>
      <c r="BW176" s="12">
        <f>(BW$3*temperature!$I286+BW$4*temperature!$I286^2+BW$5*temperature!$I286^6)*(M176/M$56)^$BW$1</f>
        <v>-5.7300807348402065</v>
      </c>
      <c r="BX176" s="12">
        <f>(BX$3*temperature!$M286+BX$4*temperature!$M286^2+BX$5*temperature!$M286^6)*(K176/K$56)^$BW$1</f>
        <v>-5.8746535347618432</v>
      </c>
      <c r="BY176" s="12">
        <f>(BY$3*temperature!$M286+BY$4*temperature!$M286^2+BY$5*temperature!$M286^6)*(L176/L$56)^$BW$1</f>
        <v>-5.4498999261278263</v>
      </c>
      <c r="BZ176" s="12">
        <f>(BZ$3*temperature!$M286+BZ$4*temperature!$M286^2+BZ$5*temperature!$M286^6)*(M176/M$56)^$BW$1</f>
        <v>-5.730084818708689</v>
      </c>
      <c r="CA176" s="19">
        <f t="shared" si="226"/>
        <v>-6.6187473048984202E-6</v>
      </c>
      <c r="CB176" s="19">
        <f t="shared" si="227"/>
        <v>-4.7549723944939615E-6</v>
      </c>
      <c r="CC176" s="19">
        <f t="shared" si="228"/>
        <v>-4.0838684824962002E-6</v>
      </c>
      <c r="CD176" s="19">
        <f t="shared" si="229"/>
        <v>-2.0391345054445179E-2</v>
      </c>
      <c r="CE176" s="19">
        <f t="shared" si="230"/>
        <v>-1.3384424234121081E-4</v>
      </c>
      <c r="CF176" s="19"/>
      <c r="CG176" s="19"/>
      <c r="CH176" s="19"/>
    </row>
    <row r="177" spans="1:86" x14ac:dyDescent="0.25">
      <c r="A177" s="2">
        <f t="shared" si="173"/>
        <v>2131</v>
      </c>
      <c r="B177" s="5">
        <f t="shared" si="174"/>
        <v>1165.2224083890935</v>
      </c>
      <c r="C177" s="5">
        <f t="shared" si="175"/>
        <v>2963.251667774392</v>
      </c>
      <c r="D177" s="5">
        <f t="shared" si="176"/>
        <v>4367.1932210541618</v>
      </c>
      <c r="E177" s="15">
        <f t="shared" si="177"/>
        <v>8.2829342135187741E-6</v>
      </c>
      <c r="F177" s="15">
        <f t="shared" si="178"/>
        <v>1.6317935816766913E-5</v>
      </c>
      <c r="G177" s="15">
        <f t="shared" si="179"/>
        <v>3.3312485506059708E-5</v>
      </c>
      <c r="H177" s="5">
        <f t="shared" si="180"/>
        <v>226932.72591051299</v>
      </c>
      <c r="I177" s="5">
        <f t="shared" si="181"/>
        <v>88154.567412136821</v>
      </c>
      <c r="J177" s="5">
        <f t="shared" si="182"/>
        <v>32055.714935517826</v>
      </c>
      <c r="K177" s="5">
        <f t="shared" si="183"/>
        <v>194754.85905239746</v>
      </c>
      <c r="L177" s="5">
        <f t="shared" si="184"/>
        <v>29749.267796193304</v>
      </c>
      <c r="M177" s="5">
        <f t="shared" si="185"/>
        <v>7340.1183123700112</v>
      </c>
      <c r="N177" s="15">
        <f t="shared" si="186"/>
        <v>5.6611766185807877E-3</v>
      </c>
      <c r="O177" s="15">
        <f t="shared" si="187"/>
        <v>8.3767814513973082E-3</v>
      </c>
      <c r="P177" s="15">
        <f t="shared" si="188"/>
        <v>7.6883489699961505E-3</v>
      </c>
      <c r="Q177" s="5">
        <f t="shared" si="189"/>
        <v>8648.4944007651484</v>
      </c>
      <c r="R177" s="5">
        <f t="shared" si="190"/>
        <v>11993.027570513381</v>
      </c>
      <c r="S177" s="5">
        <f t="shared" si="191"/>
        <v>6443.3568040102391</v>
      </c>
      <c r="T177" s="5">
        <f t="shared" si="192"/>
        <v>38.110388733335597</v>
      </c>
      <c r="U177" s="5">
        <f t="shared" si="193"/>
        <v>136.0454474745936</v>
      </c>
      <c r="V177" s="5">
        <f t="shared" si="194"/>
        <v>201.00493209936121</v>
      </c>
      <c r="W177" s="15">
        <f t="shared" si="195"/>
        <v>-1.0734613539272964E-2</v>
      </c>
      <c r="X177" s="15">
        <f t="shared" si="196"/>
        <v>-1.217998157191269E-2</v>
      </c>
      <c r="Y177" s="15">
        <f t="shared" si="197"/>
        <v>-9.7425357312937999E-3</v>
      </c>
      <c r="Z177" s="5">
        <f t="shared" si="212"/>
        <v>11987.377847750209</v>
      </c>
      <c r="AA177" s="5">
        <f t="shared" si="213"/>
        <v>34475.158799360797</v>
      </c>
      <c r="AB177" s="5">
        <f t="shared" si="214"/>
        <v>47974.508504280369</v>
      </c>
      <c r="AC177" s="16">
        <f t="shared" si="198"/>
        <v>1.4165886726767942</v>
      </c>
      <c r="AD177" s="16">
        <f t="shared" si="199"/>
        <v>2.9805452916426529</v>
      </c>
      <c r="AE177" s="16">
        <f t="shared" si="200"/>
        <v>7.6344328324883053</v>
      </c>
      <c r="AF177" s="15">
        <f t="shared" si="201"/>
        <v>-4.0504037456468023E-3</v>
      </c>
      <c r="AG177" s="15">
        <f t="shared" si="202"/>
        <v>2.9673830763510267E-4</v>
      </c>
      <c r="AH177" s="15">
        <f t="shared" si="203"/>
        <v>9.7937136394747881E-3</v>
      </c>
      <c r="AI177" s="1">
        <f t="shared" si="167"/>
        <v>426018.29756791861</v>
      </c>
      <c r="AJ177" s="1">
        <f t="shared" si="168"/>
        <v>161227.27133201179</v>
      </c>
      <c r="AK177" s="1">
        <f t="shared" si="169"/>
        <v>59030.411824317336</v>
      </c>
      <c r="AL177" s="14">
        <f t="shared" si="204"/>
        <v>63.563873554382361</v>
      </c>
      <c r="AM177" s="14">
        <f t="shared" si="205"/>
        <v>14.149829546292825</v>
      </c>
      <c r="AN177" s="14">
        <f t="shared" si="206"/>
        <v>4.6258152972705657</v>
      </c>
      <c r="AO177" s="11">
        <f t="shared" si="207"/>
        <v>6.111823667985389E-3</v>
      </c>
      <c r="AP177" s="11">
        <f t="shared" si="208"/>
        <v>7.6992858493577683E-3</v>
      </c>
      <c r="AQ177" s="11">
        <f t="shared" si="209"/>
        <v>6.984223717261968E-3</v>
      </c>
      <c r="AR177" s="1">
        <f t="shared" si="215"/>
        <v>226932.72591051299</v>
      </c>
      <c r="AS177" s="1">
        <f t="shared" si="210"/>
        <v>88154.567412136821</v>
      </c>
      <c r="AT177" s="1">
        <f t="shared" si="211"/>
        <v>32055.714935517826</v>
      </c>
      <c r="AU177" s="1">
        <f t="shared" si="170"/>
        <v>45386.5451821026</v>
      </c>
      <c r="AV177" s="1">
        <f t="shared" si="171"/>
        <v>17630.913482427364</v>
      </c>
      <c r="AW177" s="1">
        <f t="shared" si="172"/>
        <v>6411.1429871035652</v>
      </c>
      <c r="AX177" s="1">
        <f t="shared" si="231"/>
        <v>155803.88724191795</v>
      </c>
      <c r="AY177" s="1">
        <f t="shared" si="218"/>
        <v>23799.414236954643</v>
      </c>
      <c r="AZ177" s="1">
        <f t="shared" si="219"/>
        <v>5872.0946498960084</v>
      </c>
      <c r="BA177" s="1">
        <f t="shared" si="232"/>
        <v>13931.810860384689</v>
      </c>
      <c r="BB177" s="1">
        <f t="shared" si="233"/>
        <v>29861.920502154528</v>
      </c>
      <c r="BC177" s="1">
        <f t="shared" si="234"/>
        <v>37898.357296804264</v>
      </c>
      <c r="BD177" s="1">
        <f t="shared" si="235"/>
        <v>2648.8778649307915</v>
      </c>
      <c r="BE177" s="2">
        <f t="shared" si="241"/>
        <v>2.6562624979233451E-2</v>
      </c>
      <c r="BF177" s="2">
        <f t="shared" si="242"/>
        <v>3.9296297366806017E-2</v>
      </c>
      <c r="BG177" s="2">
        <f t="shared" si="243"/>
        <v>2.6781393583393952E-2</v>
      </c>
      <c r="BH177" s="2">
        <f t="shared" si="220"/>
        <v>3.1322311108768652E-2</v>
      </c>
      <c r="BI177" s="2">
        <f t="shared" si="236"/>
        <v>7.0557304578739693E-5</v>
      </c>
      <c r="BJ177" s="2">
        <f t="shared" si="221"/>
        <v>1.5441989867404456E-4</v>
      </c>
      <c r="BK177" s="2">
        <f t="shared" si="222"/>
        <v>7.1724304226865481E-5</v>
      </c>
      <c r="BL177" s="2">
        <f t="shared" si="223"/>
        <v>16.011761460951718</v>
      </c>
      <c r="BM177" s="2">
        <f t="shared" si="224"/>
        <v>13.6128193674364</v>
      </c>
      <c r="BN177" s="2">
        <f t="shared" si="225"/>
        <v>2.2991738502447561</v>
      </c>
      <c r="BO177" s="2">
        <f t="shared" si="237"/>
        <v>100.57126705165888</v>
      </c>
      <c r="BP177" s="2">
        <f t="shared" si="238"/>
        <v>20.096488114414164</v>
      </c>
      <c r="BQ177" s="2">
        <f t="shared" si="239"/>
        <v>3.5789703534267008</v>
      </c>
      <c r="BR177" s="11">
        <f t="shared" si="240"/>
        <v>3.6525108015892788E-2</v>
      </c>
      <c r="BS177" s="17">
        <f t="shared" si="216"/>
        <v>6.3319048996800615E-3</v>
      </c>
      <c r="BT177" s="17">
        <f t="shared" si="217"/>
        <v>3.242514554838509E-2</v>
      </c>
      <c r="BU177" s="12">
        <f>(BU$3*temperature!$I287+BU$4*temperature!$I287^2+BU$5*temperature!$I287^6)*(K177/K$56)^$BW$1</f>
        <v>-6.0420703660980157</v>
      </c>
      <c r="BV177" s="12">
        <f>(BV$3*temperature!$I287+BV$4*temperature!$I287^2+BV$5*temperature!$I287^6)*(L177/L$56)^$BW$1</f>
        <v>-5.5646293415208845</v>
      </c>
      <c r="BW177" s="12">
        <f>(BW$3*temperature!$I287+BW$4*temperature!$I287^2+BW$5*temperature!$I287^6)*(M177/M$56)^$BW$1</f>
        <v>-5.827381106526512</v>
      </c>
      <c r="BX177" s="12">
        <f>(BX$3*temperature!$M287+BX$4*temperature!$M287^2+BX$5*temperature!$M287^6)*(K177/K$56)^$BW$1</f>
        <v>-6.042076991082121</v>
      </c>
      <c r="BY177" s="12">
        <f>(BY$3*temperature!$M287+BY$4*temperature!$M287^2+BY$5*temperature!$M287^6)*(L177/L$56)^$BW$1</f>
        <v>-5.5646340934381957</v>
      </c>
      <c r="BZ177" s="12">
        <f>(BZ$3*temperature!$M287+BZ$4*temperature!$M287^2+BZ$5*temperature!$M287^6)*(M177/M$56)^$BW$1</f>
        <v>-5.8273851847733527</v>
      </c>
      <c r="CA177" s="19">
        <f t="shared" si="226"/>
        <v>-6.624984105307874E-6</v>
      </c>
      <c r="CB177" s="19">
        <f t="shared" si="227"/>
        <v>-4.7519173111965074E-6</v>
      </c>
      <c r="CC177" s="19">
        <f t="shared" si="228"/>
        <v>-4.0782468406774797E-6</v>
      </c>
      <c r="CD177" s="19">
        <f t="shared" si="229"/>
        <v>-2.0530600352395428E-2</v>
      </c>
      <c r="CE177" s="19">
        <f t="shared" si="230"/>
        <v>-1.2999780896470582E-4</v>
      </c>
      <c r="CF177" s="19"/>
      <c r="CG177" s="19"/>
      <c r="CH177" s="19"/>
    </row>
    <row r="178" spans="1:86" x14ac:dyDescent="0.25">
      <c r="A178" s="2">
        <f t="shared" si="173"/>
        <v>2132</v>
      </c>
      <c r="B178" s="5">
        <f t="shared" si="174"/>
        <v>1165.2315772766187</v>
      </c>
      <c r="C178" s="5">
        <f t="shared" si="175"/>
        <v>2963.2976042173896</v>
      </c>
      <c r="D178" s="5">
        <f t="shared" si="176"/>
        <v>4367.3314290119961</v>
      </c>
      <c r="E178" s="15">
        <f t="shared" si="177"/>
        <v>7.8687875028428348E-6</v>
      </c>
      <c r="F178" s="15">
        <f t="shared" si="178"/>
        <v>1.5502039025928565E-5</v>
      </c>
      <c r="G178" s="15">
        <f t="shared" si="179"/>
        <v>3.1646861230756722E-5</v>
      </c>
      <c r="H178" s="5">
        <f t="shared" si="180"/>
        <v>228198.3032917043</v>
      </c>
      <c r="I178" s="5">
        <f t="shared" si="181"/>
        <v>88885.16797900197</v>
      </c>
      <c r="J178" s="5">
        <f t="shared" si="182"/>
        <v>32300.178331314561</v>
      </c>
      <c r="K178" s="5">
        <f t="shared" si="183"/>
        <v>195839.44319896461</v>
      </c>
      <c r="L178" s="5">
        <f t="shared" si="184"/>
        <v>29995.356474658456</v>
      </c>
      <c r="M178" s="5">
        <f t="shared" si="185"/>
        <v>7395.8614903246989</v>
      </c>
      <c r="N178" s="15">
        <f t="shared" si="186"/>
        <v>5.5689709198749604E-3</v>
      </c>
      <c r="O178" s="15">
        <f t="shared" si="187"/>
        <v>8.2720919436087836E-3</v>
      </c>
      <c r="P178" s="15">
        <f t="shared" si="188"/>
        <v>7.5943160017932776E-3</v>
      </c>
      <c r="Q178" s="5">
        <f t="shared" si="189"/>
        <v>8603.3700535658427</v>
      </c>
      <c r="R178" s="5">
        <f t="shared" si="190"/>
        <v>11945.136968937986</v>
      </c>
      <c r="S178" s="5">
        <f t="shared" si="191"/>
        <v>6429.2417862767707</v>
      </c>
      <c r="T178" s="5">
        <f t="shared" si="192"/>
        <v>37.701288438451776</v>
      </c>
      <c r="U178" s="5">
        <f t="shared" si="193"/>
        <v>134.38841643141043</v>
      </c>
      <c r="V178" s="5">
        <f t="shared" si="194"/>
        <v>199.04663436621689</v>
      </c>
      <c r="W178" s="15">
        <f t="shared" si="195"/>
        <v>-1.0734613539272964E-2</v>
      </c>
      <c r="X178" s="15">
        <f t="shared" si="196"/>
        <v>-1.217998157191269E-2</v>
      </c>
      <c r="Y178" s="15">
        <f t="shared" si="197"/>
        <v>-9.7425357312937999E-3</v>
      </c>
      <c r="Z178" s="5">
        <f t="shared" si="212"/>
        <v>11877.626108450149</v>
      </c>
      <c r="AA178" s="5">
        <f t="shared" si="213"/>
        <v>34351.27608593952</v>
      </c>
      <c r="AB178" s="5">
        <f t="shared" si="214"/>
        <v>48342.825034729656</v>
      </c>
      <c r="AC178" s="16">
        <f t="shared" si="198"/>
        <v>1.4108509166109433</v>
      </c>
      <c r="AD178" s="16">
        <f t="shared" si="199"/>
        <v>2.9814297336083246</v>
      </c>
      <c r="AE178" s="16">
        <f t="shared" si="200"/>
        <v>7.7092022814495005</v>
      </c>
      <c r="AF178" s="15">
        <f t="shared" si="201"/>
        <v>-4.0504037456468023E-3</v>
      </c>
      <c r="AG178" s="15">
        <f t="shared" si="202"/>
        <v>2.9673830763510267E-4</v>
      </c>
      <c r="AH178" s="15">
        <f t="shared" si="203"/>
        <v>9.7937136394747881E-3</v>
      </c>
      <c r="AI178" s="1">
        <f t="shared" si="167"/>
        <v>428803.01299322932</v>
      </c>
      <c r="AJ178" s="1">
        <f t="shared" si="168"/>
        <v>162735.45768123798</v>
      </c>
      <c r="AK178" s="1">
        <f t="shared" si="169"/>
        <v>59538.513628989167</v>
      </c>
      <c r="AL178" s="14">
        <f t="shared" si="204"/>
        <v>63.948479829332676</v>
      </c>
      <c r="AM178" s="14">
        <f t="shared" si="205"/>
        <v>14.257683692865456</v>
      </c>
      <c r="AN178" s="14">
        <f t="shared" si="206"/>
        <v>4.6577999488923272</v>
      </c>
      <c r="AO178" s="11">
        <f t="shared" si="207"/>
        <v>6.0507054313055347E-3</v>
      </c>
      <c r="AP178" s="11">
        <f t="shared" si="208"/>
        <v>7.6222929908641903E-3</v>
      </c>
      <c r="AQ178" s="11">
        <f t="shared" si="209"/>
        <v>6.9143814800893483E-3</v>
      </c>
      <c r="AR178" s="1">
        <f t="shared" si="215"/>
        <v>228198.3032917043</v>
      </c>
      <c r="AS178" s="1">
        <f t="shared" si="210"/>
        <v>88885.16797900197</v>
      </c>
      <c r="AT178" s="1">
        <f t="shared" si="211"/>
        <v>32300.178331314561</v>
      </c>
      <c r="AU178" s="1">
        <f t="shared" si="170"/>
        <v>45639.660658340865</v>
      </c>
      <c r="AV178" s="1">
        <f t="shared" si="171"/>
        <v>17777.033595800396</v>
      </c>
      <c r="AW178" s="1">
        <f t="shared" si="172"/>
        <v>6460.0356662629129</v>
      </c>
      <c r="AX178" s="1">
        <f t="shared" si="231"/>
        <v>156671.55455917169</v>
      </c>
      <c r="AY178" s="1">
        <f t="shared" si="218"/>
        <v>23996.285179726765</v>
      </c>
      <c r="AZ178" s="1">
        <f t="shared" si="219"/>
        <v>5916.6891922597588</v>
      </c>
      <c r="BA178" s="1">
        <f t="shared" si="232"/>
        <v>13938.391625499109</v>
      </c>
      <c r="BB178" s="1">
        <f t="shared" si="233"/>
        <v>29886.795263186556</v>
      </c>
      <c r="BC178" s="1">
        <f t="shared" si="234"/>
        <v>37932.598249883129</v>
      </c>
      <c r="BD178" s="1">
        <f t="shared" si="235"/>
        <v>2573.7942551763967</v>
      </c>
      <c r="BE178" s="2">
        <f t="shared" si="241"/>
        <v>2.6562624979233451E-2</v>
      </c>
      <c r="BF178" s="2">
        <f t="shared" si="242"/>
        <v>3.9296297366806017E-2</v>
      </c>
      <c r="BG178" s="2">
        <f t="shared" si="243"/>
        <v>2.6781393583393952E-2</v>
      </c>
      <c r="BH178" s="2">
        <f t="shared" si="220"/>
        <v>3.1299704455873191E-2</v>
      </c>
      <c r="BI178" s="2">
        <f t="shared" si="236"/>
        <v>7.0557304578739693E-5</v>
      </c>
      <c r="BJ178" s="2">
        <f t="shared" si="221"/>
        <v>1.5441989867404456E-4</v>
      </c>
      <c r="BK178" s="2">
        <f t="shared" si="222"/>
        <v>7.1724304226865481E-5</v>
      </c>
      <c r="BL178" s="2">
        <f t="shared" si="223"/>
        <v>16.101057189704399</v>
      </c>
      <c r="BM178" s="2">
        <f t="shared" si="224"/>
        <v>13.725638632942914</v>
      </c>
      <c r="BN178" s="2">
        <f t="shared" si="225"/>
        <v>2.316707817217214</v>
      </c>
      <c r="BO178" s="2">
        <f t="shared" si="237"/>
        <v>102.06662334525794</v>
      </c>
      <c r="BP178" s="2">
        <f t="shared" si="238"/>
        <v>20.336117841229449</v>
      </c>
      <c r="BQ178" s="2">
        <f t="shared" si="239"/>
        <v>3.5787887368323954</v>
      </c>
      <c r="BR178" s="11">
        <f t="shared" si="240"/>
        <v>3.6431618894371381E-2</v>
      </c>
      <c r="BS178" s="17">
        <f t="shared" si="216"/>
        <v>6.1087810133230039E-3</v>
      </c>
      <c r="BT178" s="17">
        <f t="shared" si="217"/>
        <v>3.148072383338358E-2</v>
      </c>
      <c r="BU178" s="12">
        <f>(BU$3*temperature!$I288+BU$4*temperature!$I288^2+BU$5*temperature!$I288^6)*(K178/K$56)^$BW$1</f>
        <v>-6.2101714860586927</v>
      </c>
      <c r="BV178" s="12">
        <f>(BV$3*temperature!$I288+BV$4*temperature!$I288^2+BV$5*temperature!$I288^6)*(L178/L$56)^$BW$1</f>
        <v>-5.6796263834082632</v>
      </c>
      <c r="BW178" s="12">
        <f>(BW$3*temperature!$I288+BW$4*temperature!$I288^2+BW$5*temperature!$I288^6)*(M178/M$56)^$BW$1</f>
        <v>-5.9248593087238204</v>
      </c>
      <c r="BX178" s="12">
        <f>(BX$3*temperature!$M288+BX$4*temperature!$M288^2+BX$5*temperature!$M288^6)*(K178/K$56)^$BW$1</f>
        <v>-6.2101781166013943</v>
      </c>
      <c r="BY178" s="12">
        <f>(BY$3*temperature!$M288+BY$4*temperature!$M288^2+BY$5*temperature!$M288^6)*(L178/L$56)^$BW$1</f>
        <v>-5.6796311319019326</v>
      </c>
      <c r="BZ178" s="12">
        <f>(BZ$3*temperature!$M288+BZ$4*temperature!$M288^2+BZ$5*temperature!$M288^6)*(M178/M$56)^$BW$1</f>
        <v>-5.9248633811113773</v>
      </c>
      <c r="CA178" s="19">
        <f t="shared" si="226"/>
        <v>-6.6305427015578289E-6</v>
      </c>
      <c r="CB178" s="19">
        <f t="shared" si="227"/>
        <v>-4.7484936693820146E-6</v>
      </c>
      <c r="CC178" s="19">
        <f t="shared" si="228"/>
        <v>-4.0723875569526058E-6</v>
      </c>
      <c r="CD178" s="19">
        <f t="shared" si="229"/>
        <v>-2.0666880961727328E-2</v>
      </c>
      <c r="CE178" s="19">
        <f t="shared" si="230"/>
        <v>-1.2624945002360656E-4</v>
      </c>
      <c r="CF178" s="19"/>
      <c r="CG178" s="19"/>
      <c r="CH178" s="19"/>
    </row>
    <row r="179" spans="1:86" x14ac:dyDescent="0.25">
      <c r="A179" s="2">
        <f t="shared" si="173"/>
        <v>2133</v>
      </c>
      <c r="B179" s="5">
        <f t="shared" si="174"/>
        <v>1165.2402877883083</v>
      </c>
      <c r="C179" s="5">
        <f t="shared" si="175"/>
        <v>2963.3412445147405</v>
      </c>
      <c r="D179" s="5">
        <f t="shared" si="176"/>
        <v>4367.4627307270948</v>
      </c>
      <c r="E179" s="15">
        <f t="shared" si="177"/>
        <v>7.4753481277006928E-6</v>
      </c>
      <c r="F179" s="15">
        <f t="shared" si="178"/>
        <v>1.4726937074632135E-5</v>
      </c>
      <c r="G179" s="15">
        <f t="shared" si="179"/>
        <v>3.0064518169218883E-5</v>
      </c>
      <c r="H179" s="5">
        <f t="shared" si="180"/>
        <v>229450.04701796878</v>
      </c>
      <c r="I179" s="5">
        <f t="shared" si="181"/>
        <v>89612.554127181851</v>
      </c>
      <c r="J179" s="5">
        <f t="shared" si="182"/>
        <v>32543.451756481136</v>
      </c>
      <c r="K179" s="5">
        <f t="shared" si="183"/>
        <v>196912.21580870493</v>
      </c>
      <c r="L179" s="5">
        <f t="shared" si="184"/>
        <v>30240.376228373345</v>
      </c>
      <c r="M179" s="5">
        <f t="shared" si="185"/>
        <v>7451.340460795026</v>
      </c>
      <c r="N179" s="15">
        <f t="shared" si="186"/>
        <v>5.4778168902902546E-3</v>
      </c>
      <c r="O179" s="15">
        <f t="shared" si="187"/>
        <v>8.1685894922400859E-3</v>
      </c>
      <c r="P179" s="15">
        <f t="shared" si="188"/>
        <v>7.5013533640273522E-3</v>
      </c>
      <c r="Q179" s="5">
        <f t="shared" si="189"/>
        <v>8557.7019605274327</v>
      </c>
      <c r="R179" s="5">
        <f t="shared" si="190"/>
        <v>11896.20707249165</v>
      </c>
      <c r="S179" s="5">
        <f t="shared" si="191"/>
        <v>6414.5556645234828</v>
      </c>
      <c r="T179" s="5">
        <f t="shared" si="192"/>
        <v>37.296579677132335</v>
      </c>
      <c r="U179" s="5">
        <f t="shared" si="193"/>
        <v>132.75156799579733</v>
      </c>
      <c r="V179" s="5">
        <f t="shared" si="194"/>
        <v>197.10741541871025</v>
      </c>
      <c r="W179" s="15">
        <f t="shared" si="195"/>
        <v>-1.0734613539272964E-2</v>
      </c>
      <c r="X179" s="15">
        <f t="shared" si="196"/>
        <v>-1.217998157191269E-2</v>
      </c>
      <c r="Y179" s="15">
        <f t="shared" si="197"/>
        <v>-9.7425357312937999E-3</v>
      </c>
      <c r="Z179" s="5">
        <f t="shared" si="212"/>
        <v>11767.795290515522</v>
      </c>
      <c r="AA179" s="5">
        <f t="shared" si="213"/>
        <v>34224.257080036739</v>
      </c>
      <c r="AB179" s="5">
        <f t="shared" si="214"/>
        <v>48709.342357221962</v>
      </c>
      <c r="AC179" s="16">
        <f t="shared" si="198"/>
        <v>1.405136400773753</v>
      </c>
      <c r="AD179" s="16">
        <f t="shared" si="199"/>
        <v>2.9823144380218087</v>
      </c>
      <c r="AE179" s="16">
        <f t="shared" si="200"/>
        <v>7.7847040009828028</v>
      </c>
      <c r="AF179" s="15">
        <f t="shared" si="201"/>
        <v>-4.0504037456468023E-3</v>
      </c>
      <c r="AG179" s="15">
        <f t="shared" si="202"/>
        <v>2.9673830763510267E-4</v>
      </c>
      <c r="AH179" s="15">
        <f t="shared" si="203"/>
        <v>9.7937136394747881E-3</v>
      </c>
      <c r="AI179" s="1">
        <f t="shared" si="167"/>
        <v>431562.37235224724</v>
      </c>
      <c r="AJ179" s="1">
        <f t="shared" si="168"/>
        <v>164238.94550891459</v>
      </c>
      <c r="AK179" s="1">
        <f t="shared" si="169"/>
        <v>60044.697932353163</v>
      </c>
      <c r="AL179" s="14">
        <f t="shared" si="204"/>
        <v>64.331543909417491</v>
      </c>
      <c r="AM179" s="14">
        <f t="shared" si="205"/>
        <v>14.365273172918762</v>
      </c>
      <c r="AN179" s="14">
        <f t="shared" si="206"/>
        <v>4.6896836965398636</v>
      </c>
      <c r="AO179" s="11">
        <f t="shared" si="207"/>
        <v>5.9901983769924793E-3</v>
      </c>
      <c r="AP179" s="11">
        <f t="shared" si="208"/>
        <v>7.5460700609555481E-3</v>
      </c>
      <c r="AQ179" s="11">
        <f t="shared" si="209"/>
        <v>6.8452376652884551E-3</v>
      </c>
      <c r="AR179" s="1">
        <f t="shared" si="215"/>
        <v>229450.04701796878</v>
      </c>
      <c r="AS179" s="1">
        <f t="shared" si="210"/>
        <v>89612.554127181851</v>
      </c>
      <c r="AT179" s="1">
        <f t="shared" si="211"/>
        <v>32543.451756481136</v>
      </c>
      <c r="AU179" s="1">
        <f t="shared" si="170"/>
        <v>45890.009403593758</v>
      </c>
      <c r="AV179" s="1">
        <f t="shared" si="171"/>
        <v>17922.510825436369</v>
      </c>
      <c r="AW179" s="1">
        <f t="shared" si="172"/>
        <v>6508.6903512962272</v>
      </c>
      <c r="AX179" s="1">
        <f t="shared" si="231"/>
        <v>157529.77264696395</v>
      </c>
      <c r="AY179" s="1">
        <f t="shared" si="218"/>
        <v>24192.300982698674</v>
      </c>
      <c r="AZ179" s="1">
        <f t="shared" si="219"/>
        <v>5961.0723686360207</v>
      </c>
      <c r="BA179" s="1">
        <f t="shared" si="232"/>
        <v>13944.861373962443</v>
      </c>
      <c r="BB179" s="1">
        <f t="shared" si="233"/>
        <v>29911.343391672282</v>
      </c>
      <c r="BC179" s="1">
        <f t="shared" si="234"/>
        <v>37966.378288266147</v>
      </c>
      <c r="BD179" s="1">
        <f t="shared" si="235"/>
        <v>2500.8098451009173</v>
      </c>
      <c r="BE179" s="2">
        <f t="shared" si="241"/>
        <v>2.6562624979233451E-2</v>
      </c>
      <c r="BF179" s="2">
        <f t="shared" si="242"/>
        <v>3.9296297366806017E-2</v>
      </c>
      <c r="BG179" s="2">
        <f t="shared" si="243"/>
        <v>2.6781393583393952E-2</v>
      </c>
      <c r="BH179" s="2">
        <f t="shared" si="220"/>
        <v>3.1276985876300331E-2</v>
      </c>
      <c r="BI179" s="2">
        <f t="shared" si="236"/>
        <v>7.0557304578739693E-5</v>
      </c>
      <c r="BJ179" s="2">
        <f t="shared" si="221"/>
        <v>1.5441989867404456E-4</v>
      </c>
      <c r="BK179" s="2">
        <f t="shared" si="222"/>
        <v>7.1724304226865481E-5</v>
      </c>
      <c r="BL179" s="2">
        <f t="shared" si="223"/>
        <v>16.189376853052966</v>
      </c>
      <c r="BM179" s="2">
        <f t="shared" si="224"/>
        <v>13.837961528241756</v>
      </c>
      <c r="BN179" s="2">
        <f t="shared" si="225"/>
        <v>2.3341564343741728</v>
      </c>
      <c r="BO179" s="2">
        <f t="shared" si="237"/>
        <v>103.58432314535594</v>
      </c>
      <c r="BP179" s="2">
        <f t="shared" si="238"/>
        <v>20.578629751088567</v>
      </c>
      <c r="BQ179" s="2">
        <f t="shared" si="239"/>
        <v>3.5786111980766315</v>
      </c>
      <c r="BR179" s="11">
        <f t="shared" si="240"/>
        <v>3.6339171571501544E-2</v>
      </c>
      <c r="BS179" s="17">
        <f t="shared" si="216"/>
        <v>5.8940511867436422E-3</v>
      </c>
      <c r="BT179" s="17">
        <f t="shared" si="217"/>
        <v>3.0563809546974349E-2</v>
      </c>
      <c r="BU179" s="12">
        <f>(BU$3*temperature!$I289+BU$4*temperature!$I289^2+BU$5*temperature!$I289^6)*(K179/K$56)^$BW$1</f>
        <v>-6.3789262059353575</v>
      </c>
      <c r="BV179" s="12">
        <f>(BV$3*temperature!$I289+BV$4*temperature!$I289^2+BV$5*temperature!$I289^6)*(L179/L$56)^$BW$1</f>
        <v>-5.7948708680926124</v>
      </c>
      <c r="BW179" s="12">
        <f>(BW$3*temperature!$I289+BW$4*temperature!$I289^2+BW$5*temperature!$I289^6)*(M179/M$56)^$BW$1</f>
        <v>-6.0225030457992581</v>
      </c>
      <c r="BX179" s="12">
        <f>(BX$3*temperature!$M289+BX$4*temperature!$M289^2+BX$5*temperature!$M289^6)*(K179/K$56)^$BW$1</f>
        <v>-6.3789328413831559</v>
      </c>
      <c r="BY179" s="12">
        <f>(BY$3*temperature!$M289+BY$4*temperature!$M289^2+BY$5*temperature!$M289^6)*(L179/L$56)^$BW$1</f>
        <v>-5.7948756128100962</v>
      </c>
      <c r="BZ179" s="12">
        <f>(BZ$3*temperature!$M289+BZ$4*temperature!$M289^2+BZ$5*temperature!$M289^6)*(M179/M$56)^$BW$1</f>
        <v>-6.0225071121015388</v>
      </c>
      <c r="CA179" s="19">
        <f t="shared" si="226"/>
        <v>-6.6354477983310289E-6</v>
      </c>
      <c r="CB179" s="19">
        <f t="shared" si="227"/>
        <v>-4.7447174837955686E-6</v>
      </c>
      <c r="CC179" s="19">
        <f t="shared" si="228"/>
        <v>-4.0663022806697313E-6</v>
      </c>
      <c r="CD179" s="19">
        <f t="shared" si="229"/>
        <v>-2.0800215737453928E-2</v>
      </c>
      <c r="CE179" s="19">
        <f t="shared" si="230"/>
        <v>-1.225975362518641E-4</v>
      </c>
      <c r="CF179" s="19"/>
      <c r="CG179" s="19"/>
      <c r="CH179" s="19"/>
    </row>
    <row r="180" spans="1:86" x14ac:dyDescent="0.25">
      <c r="A180" s="2">
        <f t="shared" si="173"/>
        <v>2134</v>
      </c>
      <c r="B180" s="5">
        <f t="shared" si="174"/>
        <v>1165.2485628362717</v>
      </c>
      <c r="C180" s="5">
        <f t="shared" si="175"/>
        <v>2963.3827034077776</v>
      </c>
      <c r="D180" s="5">
        <f t="shared" si="176"/>
        <v>4367.5874711065853</v>
      </c>
      <c r="E180" s="15">
        <f t="shared" si="177"/>
        <v>7.1015807213156576E-6</v>
      </c>
      <c r="F180" s="15">
        <f t="shared" si="178"/>
        <v>1.3990590220900528E-5</v>
      </c>
      <c r="G180" s="15">
        <f t="shared" si="179"/>
        <v>2.8561292260757936E-5</v>
      </c>
      <c r="H180" s="5">
        <f t="shared" si="180"/>
        <v>230687.89406980539</v>
      </c>
      <c r="I180" s="5">
        <f t="shared" si="181"/>
        <v>90336.65622622057</v>
      </c>
      <c r="J180" s="5">
        <f t="shared" si="182"/>
        <v>32785.517170105923</v>
      </c>
      <c r="K180" s="5">
        <f t="shared" si="183"/>
        <v>197973.12043732527</v>
      </c>
      <c r="L180" s="5">
        <f t="shared" si="184"/>
        <v>30484.302996820777</v>
      </c>
      <c r="M180" s="5">
        <f t="shared" si="185"/>
        <v>7506.5507873616289</v>
      </c>
      <c r="N180" s="15">
        <f t="shared" si="186"/>
        <v>5.3877034711293792E-3</v>
      </c>
      <c r="O180" s="15">
        <f t="shared" si="187"/>
        <v>8.0662610347608243E-3</v>
      </c>
      <c r="P180" s="15">
        <f t="shared" si="188"/>
        <v>7.4094489249403317E-3</v>
      </c>
      <c r="Q180" s="5">
        <f t="shared" si="189"/>
        <v>8511.510208539783</v>
      </c>
      <c r="R180" s="5">
        <f t="shared" si="190"/>
        <v>11846.266369488432</v>
      </c>
      <c r="S180" s="5">
        <f t="shared" si="191"/>
        <v>6399.3096702867415</v>
      </c>
      <c r="T180" s="5">
        <f t="shared" si="192"/>
        <v>36.896215307961619</v>
      </c>
      <c r="U180" s="5">
        <f t="shared" si="193"/>
        <v>131.13465634396601</v>
      </c>
      <c r="V180" s="5">
        <f t="shared" si="194"/>
        <v>195.18708938109049</v>
      </c>
      <c r="W180" s="15">
        <f t="shared" si="195"/>
        <v>-1.0734613539272964E-2</v>
      </c>
      <c r="X180" s="15">
        <f t="shared" si="196"/>
        <v>-1.217998157191269E-2</v>
      </c>
      <c r="Y180" s="15">
        <f t="shared" si="197"/>
        <v>-9.7425357312937999E-3</v>
      </c>
      <c r="Z180" s="5">
        <f t="shared" si="212"/>
        <v>11657.918599500803</v>
      </c>
      <c r="AA180" s="5">
        <f t="shared" si="213"/>
        <v>34094.181077906571</v>
      </c>
      <c r="AB180" s="5">
        <f t="shared" si="214"/>
        <v>49074.032736208501</v>
      </c>
      <c r="AC180" s="16">
        <f t="shared" si="198"/>
        <v>1.3994450310329143</v>
      </c>
      <c r="AD180" s="16">
        <f t="shared" si="199"/>
        <v>2.9831994049609829</v>
      </c>
      <c r="AE180" s="16">
        <f t="shared" si="200"/>
        <v>7.8609451627365017</v>
      </c>
      <c r="AF180" s="15">
        <f t="shared" si="201"/>
        <v>-4.0504037456468023E-3</v>
      </c>
      <c r="AG180" s="15">
        <f t="shared" si="202"/>
        <v>2.9673830763510267E-4</v>
      </c>
      <c r="AH180" s="15">
        <f t="shared" si="203"/>
        <v>9.7937136394747881E-3</v>
      </c>
      <c r="AI180" s="1">
        <f t="shared" si="167"/>
        <v>434296.14452061633</v>
      </c>
      <c r="AJ180" s="1">
        <f t="shared" si="168"/>
        <v>165737.5617834595</v>
      </c>
      <c r="AK180" s="1">
        <f t="shared" si="169"/>
        <v>60548.918490414071</v>
      </c>
      <c r="AL180" s="14">
        <f t="shared" si="204"/>
        <v>64.713049032233954</v>
      </c>
      <c r="AM180" s="14">
        <f t="shared" si="205"/>
        <v>14.472590517148298</v>
      </c>
      <c r="AN180" s="14">
        <f t="shared" si="206"/>
        <v>4.7214646760229293</v>
      </c>
      <c r="AO180" s="11">
        <f t="shared" si="207"/>
        <v>5.9302963932225542E-3</v>
      </c>
      <c r="AP180" s="11">
        <f t="shared" si="208"/>
        <v>7.4706093603459922E-3</v>
      </c>
      <c r="AQ180" s="11">
        <f t="shared" si="209"/>
        <v>6.7767852886355708E-3</v>
      </c>
      <c r="AR180" s="1">
        <f t="shared" si="215"/>
        <v>230687.89406980539</v>
      </c>
      <c r="AS180" s="1">
        <f t="shared" si="210"/>
        <v>90336.65622622057</v>
      </c>
      <c r="AT180" s="1">
        <f t="shared" si="211"/>
        <v>32785.517170105923</v>
      </c>
      <c r="AU180" s="1">
        <f t="shared" si="170"/>
        <v>46137.578813961081</v>
      </c>
      <c r="AV180" s="1">
        <f t="shared" si="171"/>
        <v>18067.331245244113</v>
      </c>
      <c r="AW180" s="1">
        <f t="shared" si="172"/>
        <v>6557.1034340211845</v>
      </c>
      <c r="AX180" s="1">
        <f t="shared" si="231"/>
        <v>158378.49634986022</v>
      </c>
      <c r="AY180" s="1">
        <f t="shared" si="218"/>
        <v>24387.44239745662</v>
      </c>
      <c r="AZ180" s="1">
        <f t="shared" si="219"/>
        <v>6005.2406298893029</v>
      </c>
      <c r="BA180" s="1">
        <f t="shared" si="232"/>
        <v>13951.221566709983</v>
      </c>
      <c r="BB180" s="1">
        <f t="shared" si="233"/>
        <v>29935.569397151539</v>
      </c>
      <c r="BC180" s="1">
        <f t="shared" si="234"/>
        <v>37999.704772195924</v>
      </c>
      <c r="BD180" s="1">
        <f t="shared" si="235"/>
        <v>2429.8672428601812</v>
      </c>
      <c r="BE180" s="2">
        <f t="shared" si="241"/>
        <v>2.6562624979233451E-2</v>
      </c>
      <c r="BF180" s="2">
        <f t="shared" si="242"/>
        <v>3.9296297366806017E-2</v>
      </c>
      <c r="BG180" s="2">
        <f t="shared" si="243"/>
        <v>2.6781393583393952E-2</v>
      </c>
      <c r="BH180" s="2">
        <f t="shared" si="220"/>
        <v>3.1254158615450646E-2</v>
      </c>
      <c r="BI180" s="2">
        <f t="shared" si="236"/>
        <v>7.0557304578739693E-5</v>
      </c>
      <c r="BJ180" s="2">
        <f t="shared" si="221"/>
        <v>1.5441989867404456E-4</v>
      </c>
      <c r="BK180" s="2">
        <f t="shared" si="222"/>
        <v>7.1724304226865481E-5</v>
      </c>
      <c r="BL180" s="2">
        <f t="shared" si="223"/>
        <v>16.276716004511297</v>
      </c>
      <c r="BM180" s="2">
        <f t="shared" si="224"/>
        <v>13.949777301004977</v>
      </c>
      <c r="BN180" s="2">
        <f t="shared" si="225"/>
        <v>2.3515184077437992</v>
      </c>
      <c r="BO180" s="2">
        <f t="shared" si="237"/>
        <v>105.12470069378874</v>
      </c>
      <c r="BP180" s="2">
        <f t="shared" si="238"/>
        <v>20.824058498878951</v>
      </c>
      <c r="BQ180" s="2">
        <f t="shared" si="239"/>
        <v>3.578437679607601</v>
      </c>
      <c r="BR180" s="11">
        <f t="shared" si="240"/>
        <v>3.6247756176391394E-2</v>
      </c>
      <c r="BS180" s="17">
        <f t="shared" si="216"/>
        <v>5.6873766315384188E-3</v>
      </c>
      <c r="BT180" s="17">
        <f t="shared" si="217"/>
        <v>2.9673601501916842E-2</v>
      </c>
      <c r="BU180" s="12">
        <f>(BU$3*temperature!$I290+BU$4*temperature!$I290^2+BU$5*temperature!$I290^6)*(K180/K$56)^$BW$1</f>
        <v>-6.5483108352235702</v>
      </c>
      <c r="BV180" s="12">
        <f>(BV$3*temperature!$I290+BV$4*temperature!$I290^2+BV$5*temperature!$I290^6)*(L180/L$56)^$BW$1</f>
        <v>-5.9103476610691335</v>
      </c>
      <c r="BW180" s="12">
        <f>(BW$3*temperature!$I290+BW$4*temperature!$I290^2+BW$5*temperature!$I290^6)*(M180/M$56)^$BW$1</f>
        <v>-6.1203002590525015</v>
      </c>
      <c r="BX180" s="12">
        <f>(BX$3*temperature!$M290+BX$4*temperature!$M290^2+BX$5*temperature!$M290^6)*(K180/K$56)^$BW$1</f>
        <v>-6.5483174749470372</v>
      </c>
      <c r="BY180" s="12">
        <f>(BY$3*temperature!$M290+BY$4*temperature!$M290^2+BY$5*temperature!$M290^6)*(L180/L$56)^$BW$1</f>
        <v>-5.9103524016734434</v>
      </c>
      <c r="BZ180" s="12">
        <f>(BZ$3*temperature!$M290+BZ$4*temperature!$M290^2+BZ$5*temperature!$M290^6)*(M180/M$56)^$BW$1</f>
        <v>-6.1203043190548119</v>
      </c>
      <c r="CA180" s="19">
        <f t="shared" si="226"/>
        <v>-6.6397234670390048E-6</v>
      </c>
      <c r="CB180" s="19">
        <f t="shared" si="227"/>
        <v>-4.7406043099940121E-6</v>
      </c>
      <c r="CC180" s="19">
        <f t="shared" si="228"/>
        <v>-4.0600023103465332E-6</v>
      </c>
      <c r="CD180" s="19">
        <f t="shared" si="229"/>
        <v>-2.0930634411301E-2</v>
      </c>
      <c r="CE180" s="19">
        <f t="shared" si="230"/>
        <v>-1.1904040103410719E-4</v>
      </c>
      <c r="CF180" s="19"/>
      <c r="CG180" s="19"/>
      <c r="CH180" s="19"/>
    </row>
    <row r="181" spans="1:86" x14ac:dyDescent="0.25">
      <c r="A181" s="2">
        <f t="shared" si="173"/>
        <v>2135</v>
      </c>
      <c r="B181" s="5">
        <f t="shared" si="174"/>
        <v>1165.2564241876646</v>
      </c>
      <c r="C181" s="5">
        <f t="shared" si="175"/>
        <v>2963.4220899071952</v>
      </c>
      <c r="D181" s="5">
        <f t="shared" si="176"/>
        <v>4367.7059778517105</v>
      </c>
      <c r="E181" s="15">
        <f t="shared" si="177"/>
        <v>6.7465016852498745E-6</v>
      </c>
      <c r="F181" s="15">
        <f t="shared" si="178"/>
        <v>1.3291060709855502E-5</v>
      </c>
      <c r="G181" s="15">
        <f t="shared" si="179"/>
        <v>2.7133227647720037E-5</v>
      </c>
      <c r="H181" s="5">
        <f t="shared" si="180"/>
        <v>231911.78605266273</v>
      </c>
      <c r="I181" s="5">
        <f t="shared" si="181"/>
        <v>91057.406381072404</v>
      </c>
      <c r="J181" s="5">
        <f t="shared" si="182"/>
        <v>33026.357036926405</v>
      </c>
      <c r="K181" s="5">
        <f t="shared" si="183"/>
        <v>199022.10469625637</v>
      </c>
      <c r="L181" s="5">
        <f t="shared" si="184"/>
        <v>30727.113323206693</v>
      </c>
      <c r="M181" s="5">
        <f t="shared" si="185"/>
        <v>7561.488159780085</v>
      </c>
      <c r="N181" s="15">
        <f t="shared" si="186"/>
        <v>5.2986196136823871E-3</v>
      </c>
      <c r="O181" s="15">
        <f t="shared" si="187"/>
        <v>7.9650935896824482E-3</v>
      </c>
      <c r="P181" s="15">
        <f t="shared" si="188"/>
        <v>7.3185906516413102E-3</v>
      </c>
      <c r="Q181" s="5">
        <f t="shared" si="189"/>
        <v>8464.8146751771383</v>
      </c>
      <c r="R181" s="5">
        <f t="shared" si="190"/>
        <v>11795.343192375494</v>
      </c>
      <c r="S181" s="5">
        <f t="shared" si="191"/>
        <v>6383.5150145485741</v>
      </c>
      <c r="T181" s="5">
        <f t="shared" si="192"/>
        <v>36.500148695568846</v>
      </c>
      <c r="U181" s="5">
        <f t="shared" si="193"/>
        <v>129.53743864625741</v>
      </c>
      <c r="V181" s="5">
        <f t="shared" si="194"/>
        <v>193.28547218850798</v>
      </c>
      <c r="W181" s="15">
        <f t="shared" si="195"/>
        <v>-1.0734613539272964E-2</v>
      </c>
      <c r="X181" s="15">
        <f t="shared" si="196"/>
        <v>-1.217998157191269E-2</v>
      </c>
      <c r="Y181" s="15">
        <f t="shared" si="197"/>
        <v>-9.7425357312937999E-3</v>
      </c>
      <c r="Z181" s="5">
        <f t="shared" si="212"/>
        <v>11548.028462103979</v>
      </c>
      <c r="AA181" s="5">
        <f t="shared" si="213"/>
        <v>33961.127063517844</v>
      </c>
      <c r="AB181" s="5">
        <f t="shared" si="214"/>
        <v>49436.869208328775</v>
      </c>
      <c r="AC181" s="16">
        <f t="shared" si="198"/>
        <v>1.3937767136373918</v>
      </c>
      <c r="AD181" s="16">
        <f t="shared" si="199"/>
        <v>2.9840846345037493</v>
      </c>
      <c r="AE181" s="16">
        <f t="shared" si="200"/>
        <v>7.9379330085959579</v>
      </c>
      <c r="AF181" s="15">
        <f t="shared" si="201"/>
        <v>-4.0504037456468023E-3</v>
      </c>
      <c r="AG181" s="15">
        <f t="shared" si="202"/>
        <v>2.9673830763510267E-4</v>
      </c>
      <c r="AH181" s="15">
        <f t="shared" si="203"/>
        <v>9.7937136394747881E-3</v>
      </c>
      <c r="AI181" s="1">
        <f t="shared" si="167"/>
        <v>437004.10888251575</v>
      </c>
      <c r="AJ181" s="1">
        <f t="shared" si="168"/>
        <v>167231.13685035767</v>
      </c>
      <c r="AK181" s="1">
        <f t="shared" si="169"/>
        <v>61051.130075393849</v>
      </c>
      <c r="AL181" s="14">
        <f t="shared" si="204"/>
        <v>65.092978917891543</v>
      </c>
      <c r="AM181" s="14">
        <f t="shared" si="205"/>
        <v>14.579628396632302</v>
      </c>
      <c r="AN181" s="14">
        <f t="shared" si="206"/>
        <v>4.7531410648566412</v>
      </c>
      <c r="AO181" s="11">
        <f t="shared" si="207"/>
        <v>5.8709934292903287E-3</v>
      </c>
      <c r="AP181" s="11">
        <f t="shared" si="208"/>
        <v>7.3959032667425323E-3</v>
      </c>
      <c r="AQ181" s="11">
        <f t="shared" si="209"/>
        <v>6.7090174357492148E-3</v>
      </c>
      <c r="AR181" s="1">
        <f t="shared" si="215"/>
        <v>231911.78605266273</v>
      </c>
      <c r="AS181" s="1">
        <f t="shared" si="210"/>
        <v>91057.406381072404</v>
      </c>
      <c r="AT181" s="1">
        <f t="shared" si="211"/>
        <v>33026.357036926405</v>
      </c>
      <c r="AU181" s="1">
        <f t="shared" si="170"/>
        <v>46382.357210532551</v>
      </c>
      <c r="AV181" s="1">
        <f t="shared" si="171"/>
        <v>18211.481276214483</v>
      </c>
      <c r="AW181" s="1">
        <f t="shared" si="172"/>
        <v>6605.2714073852812</v>
      </c>
      <c r="AX181" s="1">
        <f t="shared" si="231"/>
        <v>159217.68375700508</v>
      </c>
      <c r="AY181" s="1">
        <f t="shared" si="218"/>
        <v>24581.690658565352</v>
      </c>
      <c r="AZ181" s="1">
        <f t="shared" si="219"/>
        <v>6049.1905278240674</v>
      </c>
      <c r="BA181" s="1">
        <f t="shared" si="232"/>
        <v>13957.47363924425</v>
      </c>
      <c r="BB181" s="1">
        <f t="shared" si="233"/>
        <v>29959.47769934361</v>
      </c>
      <c r="BC181" s="1">
        <f t="shared" si="234"/>
        <v>38032.58487553944</v>
      </c>
      <c r="BD181" s="1">
        <f t="shared" si="235"/>
        <v>2360.9105639659383</v>
      </c>
      <c r="BE181" s="2">
        <f t="shared" si="241"/>
        <v>2.6562624979233451E-2</v>
      </c>
      <c r="BF181" s="2">
        <f t="shared" si="242"/>
        <v>3.9296297366806017E-2</v>
      </c>
      <c r="BG181" s="2">
        <f t="shared" si="243"/>
        <v>2.6781393583393952E-2</v>
      </c>
      <c r="BH181" s="2">
        <f t="shared" si="220"/>
        <v>3.1231225924374759E-2</v>
      </c>
      <c r="BI181" s="2">
        <f t="shared" si="236"/>
        <v>7.0557304578739693E-5</v>
      </c>
      <c r="BJ181" s="2">
        <f t="shared" si="221"/>
        <v>1.5441989867404456E-4</v>
      </c>
      <c r="BK181" s="2">
        <f t="shared" si="222"/>
        <v>7.1724304226865481E-5</v>
      </c>
      <c r="BL181" s="2">
        <f t="shared" si="223"/>
        <v>16.363070523917241</v>
      </c>
      <c r="BM181" s="2">
        <f t="shared" si="224"/>
        <v>14.0610754668865</v>
      </c>
      <c r="BN181" s="2">
        <f t="shared" si="225"/>
        <v>2.3687924796215891</v>
      </c>
      <c r="BO181" s="2">
        <f t="shared" si="237"/>
        <v>106.68809522588856</v>
      </c>
      <c r="BP181" s="2">
        <f t="shared" si="238"/>
        <v>21.072439156146622</v>
      </c>
      <c r="BQ181" s="2">
        <f t="shared" si="239"/>
        <v>3.5782681249669661</v>
      </c>
      <c r="BR181" s="11">
        <f t="shared" si="240"/>
        <v>3.6157362791631592E-2</v>
      </c>
      <c r="BS181" s="17">
        <f t="shared" si="216"/>
        <v>5.4884332416062732E-3</v>
      </c>
      <c r="BT181" s="17">
        <f t="shared" si="217"/>
        <v>2.8809321846521206E-2</v>
      </c>
      <c r="BU181" s="12">
        <f>(BU$3*temperature!$I291+BU$4*temperature!$I291^2+BU$5*temperature!$I291^6)*(K181/K$56)^$BW$1</f>
        <v>-6.7183020667463049</v>
      </c>
      <c r="BV181" s="12">
        <f>(BV$3*temperature!$I291+BV$4*temperature!$I291^2+BV$5*temperature!$I291^6)*(L181/L$56)^$BW$1</f>
        <v>-6.0260419228501076</v>
      </c>
      <c r="BW181" s="12">
        <f>(BW$3*temperature!$I291+BW$4*temperature!$I291^2+BW$5*temperature!$I291^6)*(M181/M$56)^$BW$1</f>
        <v>-6.2182391273253934</v>
      </c>
      <c r="BX181" s="12">
        <f>(BX$3*temperature!$M291+BX$4*temperature!$M291^2+BX$5*temperature!$M291^6)*(K181/K$56)^$BW$1</f>
        <v>-6.7183087101394596</v>
      </c>
      <c r="BY181" s="12">
        <f>(BY$3*temperature!$M291+BY$4*temperature!$M291^2+BY$5*temperature!$M291^6)*(L181/L$56)^$BW$1</f>
        <v>-6.0260466590193431</v>
      </c>
      <c r="BZ181" s="12">
        <f>(BZ$3*temperature!$M291+BZ$4*temperature!$M291^2+BZ$5*temperature!$M291^6)*(M181/M$56)^$BW$1</f>
        <v>-6.21824318082398</v>
      </c>
      <c r="CA181" s="19">
        <f t="shared" si="226"/>
        <v>-6.6433931547038583E-6</v>
      </c>
      <c r="CB181" s="19">
        <f t="shared" si="227"/>
        <v>-4.7361692354641605E-6</v>
      </c>
      <c r="CC181" s="19">
        <f t="shared" si="228"/>
        <v>-4.0534985865647855E-6</v>
      </c>
      <c r="CD181" s="19">
        <f t="shared" si="229"/>
        <v>-2.1058167502891637E-2</v>
      </c>
      <c r="CE181" s="19">
        <f t="shared" si="230"/>
        <v>-1.1557634653018343E-4</v>
      </c>
      <c r="CF181" s="19"/>
      <c r="CG181" s="19"/>
      <c r="CH181" s="19"/>
    </row>
    <row r="182" spans="1:86" x14ac:dyDescent="0.25">
      <c r="A182" s="2">
        <f t="shared" si="173"/>
        <v>2136</v>
      </c>
      <c r="B182" s="5">
        <f t="shared" si="174"/>
        <v>1165.2638925218728</v>
      </c>
      <c r="C182" s="5">
        <f t="shared" si="175"/>
        <v>2963.4595075789557</v>
      </c>
      <c r="D182" s="5">
        <f t="shared" si="176"/>
        <v>4367.8185623142754</v>
      </c>
      <c r="E182" s="15">
        <f t="shared" si="177"/>
        <v>6.4091766009873806E-6</v>
      </c>
      <c r="F182" s="15">
        <f t="shared" si="178"/>
        <v>1.2626507674362726E-5</v>
      </c>
      <c r="G182" s="15">
        <f t="shared" si="179"/>
        <v>2.5776566265334033E-5</v>
      </c>
      <c r="H182" s="5">
        <f t="shared" si="180"/>
        <v>233121.66911118542</v>
      </c>
      <c r="I182" s="5">
        <f t="shared" si="181"/>
        <v>91774.73842385436</v>
      </c>
      <c r="J182" s="5">
        <f t="shared" si="182"/>
        <v>33265.954323919388</v>
      </c>
      <c r="K182" s="5">
        <f t="shared" si="183"/>
        <v>200059.120176342</v>
      </c>
      <c r="L182" s="5">
        <f t="shared" si="184"/>
        <v>30968.784351243306</v>
      </c>
      <c r="M182" s="5">
        <f t="shared" si="185"/>
        <v>7616.1483929161941</v>
      </c>
      <c r="N182" s="15">
        <f t="shared" si="186"/>
        <v>5.210554283245461E-3</v>
      </c>
      <c r="O182" s="15">
        <f t="shared" si="187"/>
        <v>7.8650742585080202E-3</v>
      </c>
      <c r="P182" s="15">
        <f t="shared" si="188"/>
        <v>7.2287666106323201E-3</v>
      </c>
      <c r="Q182" s="5">
        <f t="shared" si="189"/>
        <v>8417.6350221789453</v>
      </c>
      <c r="R182" s="5">
        <f t="shared" si="190"/>
        <v>11743.465704741442</v>
      </c>
      <c r="S182" s="5">
        <f t="shared" si="191"/>
        <v>6367.1828827761001</v>
      </c>
      <c r="T182" s="5">
        <f t="shared" si="192"/>
        <v>36.108333705195918</v>
      </c>
      <c r="U182" s="5">
        <f t="shared" si="193"/>
        <v>127.95967503067322</v>
      </c>
      <c r="V182" s="5">
        <f t="shared" si="194"/>
        <v>191.40238156937144</v>
      </c>
      <c r="W182" s="15">
        <f t="shared" si="195"/>
        <v>-1.0734613539272964E-2</v>
      </c>
      <c r="X182" s="15">
        <f t="shared" si="196"/>
        <v>-1.217998157191269E-2</v>
      </c>
      <c r="Y182" s="15">
        <f t="shared" si="197"/>
        <v>-9.7425357312937999E-3</v>
      </c>
      <c r="Z182" s="5">
        <f t="shared" si="212"/>
        <v>11438.156527330237</v>
      </c>
      <c r="AA182" s="5">
        <f t="shared" si="213"/>
        <v>33825.173669216099</v>
      </c>
      <c r="AB182" s="5">
        <f t="shared" si="214"/>
        <v>49797.825577442971</v>
      </c>
      <c r="AC182" s="16">
        <f t="shared" si="198"/>
        <v>1.3881313552158796</v>
      </c>
      <c r="AD182" s="16">
        <f t="shared" si="199"/>
        <v>2.9849701267280317</v>
      </c>
      <c r="AE182" s="16">
        <f t="shared" si="200"/>
        <v>8.0156748513714806</v>
      </c>
      <c r="AF182" s="15">
        <f t="shared" si="201"/>
        <v>-4.0504037456468023E-3</v>
      </c>
      <c r="AG182" s="15">
        <f t="shared" si="202"/>
        <v>2.9673830763510267E-4</v>
      </c>
      <c r="AH182" s="15">
        <f t="shared" si="203"/>
        <v>9.7937136394747881E-3</v>
      </c>
      <c r="AI182" s="1">
        <f t="shared" si="167"/>
        <v>439686.05520479672</v>
      </c>
      <c r="AJ182" s="1">
        <f t="shared" si="168"/>
        <v>168719.50444153638</v>
      </c>
      <c r="AK182" s="1">
        <f t="shared" si="169"/>
        <v>61551.288475239751</v>
      </c>
      <c r="AL182" s="14">
        <f t="shared" si="204"/>
        <v>65.471317764896213</v>
      </c>
      <c r="AM182" s="14">
        <f t="shared" si="205"/>
        <v>14.68637962270598</v>
      </c>
      <c r="AN182" s="14">
        <f t="shared" si="206"/>
        <v>4.7847110820725529</v>
      </c>
      <c r="AO182" s="11">
        <f t="shared" si="207"/>
        <v>5.8122834949974255E-3</v>
      </c>
      <c r="AP182" s="11">
        <f t="shared" si="208"/>
        <v>7.3219442340751069E-3</v>
      </c>
      <c r="AQ182" s="11">
        <f t="shared" si="209"/>
        <v>6.6419272613917222E-3</v>
      </c>
      <c r="AR182" s="1">
        <f t="shared" si="215"/>
        <v>233121.66911118542</v>
      </c>
      <c r="AS182" s="1">
        <f t="shared" si="210"/>
        <v>91774.73842385436</v>
      </c>
      <c r="AT182" s="1">
        <f t="shared" si="211"/>
        <v>33265.954323919388</v>
      </c>
      <c r="AU182" s="1">
        <f t="shared" si="170"/>
        <v>46624.333822237088</v>
      </c>
      <c r="AV182" s="1">
        <f t="shared" si="171"/>
        <v>18354.947684770872</v>
      </c>
      <c r="AW182" s="1">
        <f t="shared" si="172"/>
        <v>6653.1908647838782</v>
      </c>
      <c r="AX182" s="1">
        <f t="shared" si="231"/>
        <v>160047.29614107357</v>
      </c>
      <c r="AY182" s="1">
        <f t="shared" si="218"/>
        <v>24775.027480994646</v>
      </c>
      <c r="AZ182" s="1">
        <f t="shared" si="219"/>
        <v>6092.9187143329546</v>
      </c>
      <c r="BA182" s="1">
        <f t="shared" si="232"/>
        <v>13963.619002273468</v>
      </c>
      <c r="BB182" s="1">
        <f t="shared" si="233"/>
        <v>29983.072630890056</v>
      </c>
      <c r="BC182" s="1">
        <f t="shared" si="234"/>
        <v>38065.025592644699</v>
      </c>
      <c r="BD182" s="1">
        <f t="shared" si="235"/>
        <v>2293.8853948972778</v>
      </c>
      <c r="BE182" s="2">
        <f t="shared" si="241"/>
        <v>2.6562624979233451E-2</v>
      </c>
      <c r="BF182" s="2">
        <f t="shared" si="242"/>
        <v>3.9296297366806017E-2</v>
      </c>
      <c r="BG182" s="2">
        <f t="shared" si="243"/>
        <v>2.6781393583393952E-2</v>
      </c>
      <c r="BH182" s="2">
        <f t="shared" si="220"/>
        <v>3.1208191058803285E-2</v>
      </c>
      <c r="BI182" s="2">
        <f t="shared" si="236"/>
        <v>7.0557304578739693E-5</v>
      </c>
      <c r="BJ182" s="2">
        <f t="shared" si="221"/>
        <v>1.5441989867404456E-4</v>
      </c>
      <c r="BK182" s="2">
        <f t="shared" si="222"/>
        <v>7.1724304226865481E-5</v>
      </c>
      <c r="BL182" s="2">
        <f t="shared" si="223"/>
        <v>16.448436611382082</v>
      </c>
      <c r="BM182" s="2">
        <f t="shared" si="224"/>
        <v>14.171845808248534</v>
      </c>
      <c r="BN182" s="2">
        <f t="shared" si="225"/>
        <v>2.3859774283258055</v>
      </c>
      <c r="BO182" s="2">
        <f t="shared" si="237"/>
        <v>108.27485104505227</v>
      </c>
      <c r="BP182" s="2">
        <f t="shared" si="238"/>
        <v>21.323807216083971</v>
      </c>
      <c r="BQ182" s="2">
        <f t="shared" si="239"/>
        <v>3.5781024787542042</v>
      </c>
      <c r="BR182" s="11">
        <f t="shared" si="240"/>
        <v>3.6067981460629256E-2</v>
      </c>
      <c r="BS182" s="17">
        <f t="shared" si="216"/>
        <v>5.2969109120831314E-3</v>
      </c>
      <c r="BT182" s="17">
        <f t="shared" si="217"/>
        <v>2.7970215384972043E-2</v>
      </c>
      <c r="BU182" s="12">
        <f>(BU$3*temperature!$I292+BU$4*temperature!$I292^2+BU$5*temperature!$I292^6)*(K182/K$56)^$BW$1</f>
        <v>-6.8888769800237215</v>
      </c>
      <c r="BV182" s="12">
        <f>(BV$3*temperature!$I292+BV$4*temperature!$I292^2+BV$5*temperature!$I292^6)*(L182/L$56)^$BW$1</f>
        <v>-6.1419391094545999</v>
      </c>
      <c r="BW182" s="12">
        <f>(BW$3*temperature!$I292+BW$4*temperature!$I292^2+BW$5*temperature!$I292^6)*(M182/M$56)^$BW$1</f>
        <v>-6.3163080673678653</v>
      </c>
      <c r="BX182" s="12">
        <f>(BX$3*temperature!$M292+BX$4*temperature!$M292^2+BX$5*temperature!$M292^6)*(K182/K$56)^$BW$1</f>
        <v>-6.8888836265033895</v>
      </c>
      <c r="BY182" s="12">
        <f>(BY$3*temperature!$M292+BY$4*temperature!$M292^2+BY$5*temperature!$M292^6)*(L182/L$56)^$BW$1</f>
        <v>-6.1419438408815026</v>
      </c>
      <c r="BZ182" s="12">
        <f>(BZ$3*temperature!$M292+BZ$4*temperature!$M292^2+BZ$5*temperature!$M292^6)*(M182/M$56)^$BW$1</f>
        <v>-6.3163121141695804</v>
      </c>
      <c r="CA182" s="19">
        <f t="shared" si="226"/>
        <v>-6.6464796679710503E-6</v>
      </c>
      <c r="CB182" s="19">
        <f t="shared" si="227"/>
        <v>-4.731426902715441E-6</v>
      </c>
      <c r="CC182" s="19">
        <f t="shared" si="228"/>
        <v>-4.0468017150629976E-6</v>
      </c>
      <c r="CD182" s="19">
        <f t="shared" si="229"/>
        <v>-2.1182846212905098E-2</v>
      </c>
      <c r="CE182" s="19">
        <f t="shared" si="230"/>
        <v>-1.1220364925411585E-4</v>
      </c>
      <c r="CF182" s="19"/>
      <c r="CG182" s="19"/>
      <c r="CH182" s="19"/>
    </row>
    <row r="183" spans="1:86" x14ac:dyDescent="0.25">
      <c r="A183" s="2">
        <f t="shared" si="173"/>
        <v>2137</v>
      </c>
      <c r="B183" s="5">
        <f t="shared" si="174"/>
        <v>1165.2709874848429</v>
      </c>
      <c r="C183" s="5">
        <f t="shared" si="175"/>
        <v>2963.49505481596</v>
      </c>
      <c r="D183" s="5">
        <f t="shared" si="176"/>
        <v>4367.9255203106513</v>
      </c>
      <c r="E183" s="15">
        <f t="shared" si="177"/>
        <v>6.0887177709380116E-6</v>
      </c>
      <c r="F183" s="15">
        <f t="shared" si="178"/>
        <v>1.1995182290644589E-5</v>
      </c>
      <c r="G183" s="15">
        <f t="shared" si="179"/>
        <v>2.448773795206733E-5</v>
      </c>
      <c r="H183" s="5">
        <f t="shared" si="180"/>
        <v>234317.49384273068</v>
      </c>
      <c r="I183" s="5">
        <f t="shared" si="181"/>
        <v>92488.587904707005</v>
      </c>
      <c r="J183" s="5">
        <f t="shared" si="182"/>
        <v>33504.292496674221</v>
      </c>
      <c r="K183" s="5">
        <f t="shared" si="183"/>
        <v>201084.12237095926</v>
      </c>
      <c r="L183" s="5">
        <f t="shared" si="184"/>
        <v>31209.293821632771</v>
      </c>
      <c r="M183" s="5">
        <f t="shared" si="185"/>
        <v>7670.5274256350785</v>
      </c>
      <c r="N183" s="15">
        <f t="shared" si="186"/>
        <v>5.1234964630144653E-3</v>
      </c>
      <c r="O183" s="15">
        <f t="shared" si="187"/>
        <v>7.7661902276060513E-3</v>
      </c>
      <c r="P183" s="15">
        <f t="shared" si="188"/>
        <v>7.1399649683117072E-3</v>
      </c>
      <c r="Q183" s="5">
        <f t="shared" si="189"/>
        <v>8369.9906893229854</v>
      </c>
      <c r="R183" s="5">
        <f t="shared" si="190"/>
        <v>11690.661888859664</v>
      </c>
      <c r="S183" s="5">
        <f t="shared" si="191"/>
        <v>6350.3244301104651</v>
      </c>
      <c r="T183" s="5">
        <f t="shared" si="192"/>
        <v>35.720724697323533</v>
      </c>
      <c r="U183" s="5">
        <f t="shared" si="193"/>
        <v>126.40112854685169</v>
      </c>
      <c r="V183" s="5">
        <f t="shared" si="194"/>
        <v>189.53763702787711</v>
      </c>
      <c r="W183" s="15">
        <f t="shared" si="195"/>
        <v>-1.0734613539272964E-2</v>
      </c>
      <c r="X183" s="15">
        <f t="shared" si="196"/>
        <v>-1.217998157191269E-2</v>
      </c>
      <c r="Y183" s="15">
        <f t="shared" si="197"/>
        <v>-9.7425357312937999E-3</v>
      </c>
      <c r="Z183" s="5">
        <f t="shared" si="212"/>
        <v>11328.333668313873</v>
      </c>
      <c r="AA183" s="5">
        <f t="shared" si="213"/>
        <v>33686.399137864639</v>
      </c>
      <c r="AB183" s="5">
        <f t="shared" si="214"/>
        <v>50156.876409321718</v>
      </c>
      <c r="AC183" s="16">
        <f t="shared" si="198"/>
        <v>1.3825088627752635</v>
      </c>
      <c r="AD183" s="16">
        <f t="shared" si="199"/>
        <v>2.9858558817117782</v>
      </c>
      <c r="AE183" s="16">
        <f t="shared" si="200"/>
        <v>8.0941780754929518</v>
      </c>
      <c r="AF183" s="15">
        <f t="shared" si="201"/>
        <v>-4.0504037456468023E-3</v>
      </c>
      <c r="AG183" s="15">
        <f t="shared" si="202"/>
        <v>2.9673830763510267E-4</v>
      </c>
      <c r="AH183" s="15">
        <f t="shared" si="203"/>
        <v>9.7937136394747881E-3</v>
      </c>
      <c r="AI183" s="1">
        <f t="shared" si="167"/>
        <v>442341.78350655414</v>
      </c>
      <c r="AJ183" s="1">
        <f t="shared" si="168"/>
        <v>170202.50168215361</v>
      </c>
      <c r="AK183" s="1">
        <f t="shared" si="169"/>
        <v>62049.35049249966</v>
      </c>
      <c r="AL183" s="14">
        <f t="shared" si="204"/>
        <v>65.848050245940456</v>
      </c>
      <c r="AM183" s="14">
        <f t="shared" si="205"/>
        <v>14.792837146777911</v>
      </c>
      <c r="AN183" s="14">
        <f t="shared" si="206"/>
        <v>4.8161729880167146</v>
      </c>
      <c r="AO183" s="11">
        <f t="shared" si="207"/>
        <v>5.7541606600474511E-3</v>
      </c>
      <c r="AP183" s="11">
        <f t="shared" si="208"/>
        <v>7.2487247917343558E-3</v>
      </c>
      <c r="AQ183" s="11">
        <f t="shared" si="209"/>
        <v>6.5755079887778048E-3</v>
      </c>
      <c r="AR183" s="1">
        <f t="shared" si="215"/>
        <v>234317.49384273068</v>
      </c>
      <c r="AS183" s="1">
        <f t="shared" si="210"/>
        <v>92488.587904707005</v>
      </c>
      <c r="AT183" s="1">
        <f t="shared" si="211"/>
        <v>33504.292496674221</v>
      </c>
      <c r="AU183" s="1">
        <f t="shared" si="170"/>
        <v>46863.498768546138</v>
      </c>
      <c r="AV183" s="1">
        <f t="shared" si="171"/>
        <v>18497.7175809414</v>
      </c>
      <c r="AW183" s="1">
        <f t="shared" si="172"/>
        <v>6700.858499334845</v>
      </c>
      <c r="AX183" s="1">
        <f t="shared" si="231"/>
        <v>160867.29789676741</v>
      </c>
      <c r="AY183" s="1">
        <f t="shared" si="218"/>
        <v>24967.435057306215</v>
      </c>
      <c r="AZ183" s="1">
        <f t="shared" si="219"/>
        <v>6136.421940508063</v>
      </c>
      <c r="BA183" s="1">
        <f t="shared" si="232"/>
        <v>13969.6590423242</v>
      </c>
      <c r="BB183" s="1">
        <f t="shared" si="233"/>
        <v>30006.358439984084</v>
      </c>
      <c r="BC183" s="1">
        <f t="shared" si="234"/>
        <v>38097.033744897482</v>
      </c>
      <c r="BD183" s="1">
        <f t="shared" si="235"/>
        <v>2228.7387574046497</v>
      </c>
      <c r="BE183" s="2">
        <f t="shared" si="241"/>
        <v>2.6562624979233451E-2</v>
      </c>
      <c r="BF183" s="2">
        <f t="shared" si="242"/>
        <v>3.9296297366806017E-2</v>
      </c>
      <c r="BG183" s="2">
        <f t="shared" si="243"/>
        <v>2.6781393583393952E-2</v>
      </c>
      <c r="BH183" s="2">
        <f t="shared" si="220"/>
        <v>3.1185057278172078E-2</v>
      </c>
      <c r="BI183" s="2">
        <f t="shared" si="236"/>
        <v>7.0557304578739693E-5</v>
      </c>
      <c r="BJ183" s="2">
        <f t="shared" si="221"/>
        <v>1.5441989867404456E-4</v>
      </c>
      <c r="BK183" s="2">
        <f t="shared" si="222"/>
        <v>7.1724304226865481E-5</v>
      </c>
      <c r="BL183" s="2">
        <f t="shared" si="223"/>
        <v>16.532810781188513</v>
      </c>
      <c r="BM183" s="2">
        <f t="shared" si="224"/>
        <v>14.28207837275032</v>
      </c>
      <c r="BN183" s="2">
        <f t="shared" si="225"/>
        <v>2.4030720679373481</v>
      </c>
      <c r="BO183" s="2">
        <f t="shared" si="237"/>
        <v>109.88531759843019</v>
      </c>
      <c r="BP183" s="2">
        <f t="shared" si="238"/>
        <v>21.578198598579753</v>
      </c>
      <c r="BQ183" s="2">
        <f t="shared" si="239"/>
        <v>3.5779406865927657</v>
      </c>
      <c r="BR183" s="11">
        <f t="shared" si="240"/>
        <v>3.5979602194625898E-2</v>
      </c>
      <c r="BS183" s="17">
        <f t="shared" si="216"/>
        <v>5.1125128918815205E-3</v>
      </c>
      <c r="BT183" s="17">
        <f t="shared" si="217"/>
        <v>2.7155548917448584E-2</v>
      </c>
      <c r="BU183" s="12">
        <f>(BU$3*temperature!$I293+BU$4*temperature!$I293^2+BU$5*temperature!$I293^6)*(K183/K$56)^$BW$1</f>
        <v>-7.0600130441606304</v>
      </c>
      <c r="BV183" s="12">
        <f>(BV$3*temperature!$I293+BV$4*temperature!$I293^2+BV$5*temperature!$I293^6)*(L183/L$56)^$BW$1</f>
        <v>-6.2580249726042174</v>
      </c>
      <c r="BW183" s="12">
        <f>(BW$3*temperature!$I293+BW$4*temperature!$I293^2+BW$5*temperature!$I293^6)*(M183/M$56)^$BW$1</f>
        <v>-6.4144957339705542</v>
      </c>
      <c r="BX183" s="12">
        <f>(BX$3*temperature!$M293+BX$4*temperature!$M293^2+BX$5*temperature!$M293^6)*(K183/K$56)^$BW$1</f>
        <v>-7.0600196931658523</v>
      </c>
      <c r="BY183" s="12">
        <f>(BY$3*temperature!$M293+BY$4*temperature!$M293^2+BY$5*temperature!$M293^6)*(L183/L$56)^$BW$1</f>
        <v>-6.2580296989957223</v>
      </c>
      <c r="BZ183" s="12">
        <f>(BZ$3*temperature!$M293+BZ$4*temperature!$M293^2+BZ$5*temperature!$M293^6)*(M183/M$56)^$BW$1</f>
        <v>-6.4144997738925147</v>
      </c>
      <c r="CA183" s="19">
        <f t="shared" si="226"/>
        <v>-6.6490052219592144E-6</v>
      </c>
      <c r="CB183" s="19">
        <f t="shared" si="227"/>
        <v>-4.7263915048390004E-6</v>
      </c>
      <c r="CC183" s="19">
        <f t="shared" si="228"/>
        <v>-4.0399219605191661E-6</v>
      </c>
      <c r="CD183" s="19">
        <f t="shared" si="229"/>
        <v>-2.1304702433530463E-2</v>
      </c>
      <c r="CE183" s="19">
        <f t="shared" si="230"/>
        <v>-1.089205658491241E-4</v>
      </c>
      <c r="CF183" s="19"/>
      <c r="CG183" s="19"/>
      <c r="CH183" s="19"/>
    </row>
    <row r="184" spans="1:86" x14ac:dyDescent="0.25">
      <c r="A184" s="2">
        <f t="shared" si="173"/>
        <v>2138</v>
      </c>
      <c r="B184" s="5">
        <f t="shared" si="174"/>
        <v>1165.2777277407038</v>
      </c>
      <c r="C184" s="5">
        <f t="shared" si="175"/>
        <v>2963.5288250961903</v>
      </c>
      <c r="D184" s="5">
        <f t="shared" si="176"/>
        <v>4368.0271328954095</v>
      </c>
      <c r="E184" s="15">
        <f t="shared" si="177"/>
        <v>5.7842818823911106E-6</v>
      </c>
      <c r="F184" s="15">
        <f t="shared" si="178"/>
        <v>1.139542317611236E-5</v>
      </c>
      <c r="G184" s="15">
        <f t="shared" si="179"/>
        <v>2.3263351054463962E-5</v>
      </c>
      <c r="H184" s="5">
        <f t="shared" si="180"/>
        <v>235499.21521027657</v>
      </c>
      <c r="I184" s="5">
        <f t="shared" si="181"/>
        <v>93198.89208180306</v>
      </c>
      <c r="J184" s="5">
        <f t="shared" si="182"/>
        <v>33741.355515559524</v>
      </c>
      <c r="K184" s="5">
        <f t="shared" si="183"/>
        <v>202097.07059867497</v>
      </c>
      <c r="L184" s="5">
        <f t="shared" si="184"/>
        <v>31448.620068265409</v>
      </c>
      <c r="M184" s="5">
        <f t="shared" si="185"/>
        <v>7724.6213196467897</v>
      </c>
      <c r="N184" s="15">
        <f t="shared" si="186"/>
        <v>5.0374351578441612E-3</v>
      </c>
      <c r="O184" s="15">
        <f t="shared" si="187"/>
        <v>7.668428769982194E-3</v>
      </c>
      <c r="P184" s="15">
        <f t="shared" si="188"/>
        <v>7.0521739914426451E-3</v>
      </c>
      <c r="Q184" s="5">
        <f t="shared" si="189"/>
        <v>8321.9008886831343</v>
      </c>
      <c r="R184" s="5">
        <f t="shared" si="190"/>
        <v>11636.959533760823</v>
      </c>
      <c r="S184" s="5">
        <f t="shared" si="191"/>
        <v>6332.9507767051073</v>
      </c>
      <c r="T184" s="5">
        <f t="shared" si="192"/>
        <v>35.337276522355005</v>
      </c>
      <c r="U184" s="5">
        <f t="shared" si="193"/>
        <v>124.86156513048208</v>
      </c>
      <c r="V184" s="5">
        <f t="shared" si="194"/>
        <v>187.69105982670803</v>
      </c>
      <c r="W184" s="15">
        <f t="shared" si="195"/>
        <v>-1.0734613539272964E-2</v>
      </c>
      <c r="X184" s="15">
        <f t="shared" si="196"/>
        <v>-1.217998157191269E-2</v>
      </c>
      <c r="Y184" s="15">
        <f t="shared" si="197"/>
        <v>-9.7425357312937999E-3</v>
      </c>
      <c r="Z184" s="5">
        <f t="shared" si="212"/>
        <v>11218.589984770912</v>
      </c>
      <c r="AA184" s="5">
        <f t="shared" si="213"/>
        <v>33544.881286453878</v>
      </c>
      <c r="AB184" s="5">
        <f t="shared" si="214"/>
        <v>50513.997026010024</v>
      </c>
      <c r="AC184" s="16">
        <f t="shared" si="198"/>
        <v>1.3769091436990888</v>
      </c>
      <c r="AD184" s="16">
        <f t="shared" si="199"/>
        <v>2.9867418995329595</v>
      </c>
      <c r="AE184" s="16">
        <f t="shared" si="200"/>
        <v>8.1734501377112441</v>
      </c>
      <c r="AF184" s="15">
        <f t="shared" si="201"/>
        <v>-4.0504037456468023E-3</v>
      </c>
      <c r="AG184" s="15">
        <f t="shared" si="202"/>
        <v>2.9673830763510267E-4</v>
      </c>
      <c r="AH184" s="15">
        <f t="shared" si="203"/>
        <v>9.7937136394747881E-3</v>
      </c>
      <c r="AI184" s="1">
        <f t="shared" si="167"/>
        <v>444971.10392444488</v>
      </c>
      <c r="AJ184" s="1">
        <f t="shared" si="168"/>
        <v>171679.96909487963</v>
      </c>
      <c r="AK184" s="1">
        <f t="shared" si="169"/>
        <v>62545.273942584536</v>
      </c>
      <c r="AL184" s="14">
        <f t="shared" si="204"/>
        <v>66.223161503603805</v>
      </c>
      <c r="AM184" s="14">
        <f t="shared" si="205"/>
        <v>14.898994060090189</v>
      </c>
      <c r="AN184" s="14">
        <f t="shared" si="206"/>
        <v>4.8475250841351736</v>
      </c>
      <c r="AO184" s="11">
        <f t="shared" si="207"/>
        <v>5.6966190534469769E-3</v>
      </c>
      <c r="AP184" s="11">
        <f t="shared" si="208"/>
        <v>7.1762375438170125E-3</v>
      </c>
      <c r="AQ184" s="11">
        <f t="shared" si="209"/>
        <v>6.5097529088900263E-3</v>
      </c>
      <c r="AR184" s="1">
        <f t="shared" si="215"/>
        <v>235499.21521027657</v>
      </c>
      <c r="AS184" s="1">
        <f t="shared" si="210"/>
        <v>93198.89208180306</v>
      </c>
      <c r="AT184" s="1">
        <f t="shared" si="211"/>
        <v>33741.355515559524</v>
      </c>
      <c r="AU184" s="1">
        <f t="shared" si="170"/>
        <v>47099.84304205532</v>
      </c>
      <c r="AV184" s="1">
        <f t="shared" si="171"/>
        <v>18639.778416360612</v>
      </c>
      <c r="AW184" s="1">
        <f t="shared" si="172"/>
        <v>6748.2711031119052</v>
      </c>
      <c r="AX184" s="1">
        <f t="shared" si="231"/>
        <v>161677.65647893999</v>
      </c>
      <c r="AY184" s="1">
        <f t="shared" si="218"/>
        <v>25158.896054612327</v>
      </c>
      <c r="AZ184" s="1">
        <f t="shared" si="219"/>
        <v>6179.6970557174327</v>
      </c>
      <c r="BA184" s="1">
        <f t="shared" si="232"/>
        <v>13975.595122329541</v>
      </c>
      <c r="BB184" s="1">
        <f t="shared" si="233"/>
        <v>30029.339292891851</v>
      </c>
      <c r="BC184" s="1">
        <f t="shared" si="234"/>
        <v>38128.615986992067</v>
      </c>
      <c r="BD184" s="1">
        <f t="shared" si="235"/>
        <v>2165.4190735058605</v>
      </c>
      <c r="BE184" s="2">
        <f t="shared" si="241"/>
        <v>2.6562624979233451E-2</v>
      </c>
      <c r="BF184" s="2">
        <f t="shared" si="242"/>
        <v>3.9296297366806017E-2</v>
      </c>
      <c r="BG184" s="2">
        <f t="shared" si="243"/>
        <v>2.6781393583393952E-2</v>
      </c>
      <c r="BH184" s="2">
        <f t="shared" si="220"/>
        <v>3.1161827844643584E-2</v>
      </c>
      <c r="BI184" s="2">
        <f t="shared" si="236"/>
        <v>7.0557304578739693E-5</v>
      </c>
      <c r="BJ184" s="2">
        <f t="shared" si="221"/>
        <v>1.5441989867404456E-4</v>
      </c>
      <c r="BK184" s="2">
        <f t="shared" si="222"/>
        <v>7.1724304226865481E-5</v>
      </c>
      <c r="BL184" s="2">
        <f t="shared" si="223"/>
        <v>16.616189855645651</v>
      </c>
      <c r="BM184" s="2">
        <f t="shared" si="224"/>
        <v>14.391763471805243</v>
      </c>
      <c r="BN184" s="2">
        <f t="shared" si="225"/>
        <v>2.4200752480248169</v>
      </c>
      <c r="BO184" s="2">
        <f t="shared" si="237"/>
        <v>111.51984955375133</v>
      </c>
      <c r="BP184" s="2">
        <f t="shared" si="238"/>
        <v>21.835649655331096</v>
      </c>
      <c r="BQ184" s="2">
        <f t="shared" si="239"/>
        <v>3.5777826950978713</v>
      </c>
      <c r="BR184" s="11">
        <f t="shared" si="240"/>
        <v>3.5892214979399178E-2</v>
      </c>
      <c r="BS184" s="17">
        <f t="shared" si="216"/>
        <v>4.9349551680854913E-3</v>
      </c>
      <c r="BT184" s="17">
        <f t="shared" si="217"/>
        <v>2.6364610599464645E-2</v>
      </c>
      <c r="BU184" s="12">
        <f>(BU$3*temperature!$I294+BU$4*temperature!$I294^2+BU$5*temperature!$I294^6)*(K184/K$56)^$BW$1</f>
        <v>-7.2316881202704559</v>
      </c>
      <c r="BV184" s="12">
        <f>(BV$3*temperature!$I294+BV$4*temperature!$I294^2+BV$5*temperature!$I294^6)*(L184/L$56)^$BW$1</f>
        <v>-6.3742855596381078</v>
      </c>
      <c r="BW184" s="12">
        <f>(BW$3*temperature!$I294+BW$4*temperature!$I294^2+BW$5*temperature!$I294^6)*(M184/M$56)^$BW$1</f>
        <v>-6.5127910198742791</v>
      </c>
      <c r="BX184" s="12">
        <f>(BX$3*temperature!$M294+BX$4*temperature!$M294^2+BX$5*temperature!$M294^6)*(K184/K$56)^$BW$1</f>
        <v>-7.2316947712618793</v>
      </c>
      <c r="BY184" s="12">
        <f>(BY$3*temperature!$M294+BY$4*temperature!$M294^2+BY$5*temperature!$M294^6)*(L184/L$56)^$BW$1</f>
        <v>-6.3742902807149138</v>
      </c>
      <c r="BZ184" s="12">
        <f>(BZ$3*temperature!$M294+BZ$4*temperature!$M294^2+BZ$5*temperature!$M294^6)*(M184/M$56)^$BW$1</f>
        <v>-6.5127950527435479</v>
      </c>
      <c r="CA184" s="19">
        <f t="shared" si="226"/>
        <v>-6.6509914233847667E-6</v>
      </c>
      <c r="CB184" s="19">
        <f t="shared" si="227"/>
        <v>-4.7210768059358088E-6</v>
      </c>
      <c r="CC184" s="19">
        <f t="shared" si="228"/>
        <v>-4.0328692687552348E-6</v>
      </c>
      <c r="CD184" s="19">
        <f t="shared" si="229"/>
        <v>-2.1423768640685528E-2</v>
      </c>
      <c r="CE184" s="19">
        <f t="shared" si="230"/>
        <v>-1.0572533777321892E-4</v>
      </c>
      <c r="CF184" s="19"/>
      <c r="CG184" s="19"/>
      <c r="CH184" s="19"/>
    </row>
    <row r="185" spans="1:86" x14ac:dyDescent="0.25">
      <c r="A185" s="2">
        <f t="shared" si="173"/>
        <v>2139</v>
      </c>
      <c r="B185" s="5">
        <f t="shared" si="174"/>
        <v>1165.28413102081</v>
      </c>
      <c r="C185" s="5">
        <f t="shared" si="175"/>
        <v>2963.560907227994</v>
      </c>
      <c r="D185" s="5">
        <f t="shared" si="176"/>
        <v>4368.1236670965873</v>
      </c>
      <c r="E185" s="15">
        <f t="shared" si="177"/>
        <v>5.4950677882715551E-6</v>
      </c>
      <c r="F185" s="15">
        <f t="shared" si="178"/>
        <v>1.0825652017306742E-5</v>
      </c>
      <c r="G185" s="15">
        <f t="shared" si="179"/>
        <v>2.2100183501740762E-5</v>
      </c>
      <c r="H185" s="5">
        <f t="shared" si="180"/>
        <v>236666.79245484175</v>
      </c>
      <c r="I185" s="5">
        <f t="shared" si="181"/>
        <v>93905.589910547671</v>
      </c>
      <c r="J185" s="5">
        <f t="shared" si="182"/>
        <v>33977.127831694786</v>
      </c>
      <c r="K185" s="5">
        <f t="shared" si="183"/>
        <v>203097.9279255415</v>
      </c>
      <c r="L185" s="5">
        <f t="shared" si="184"/>
        <v>31686.742014147942</v>
      </c>
      <c r="M185" s="5">
        <f t="shared" si="185"/>
        <v>7778.4262583112186</v>
      </c>
      <c r="N185" s="15">
        <f t="shared" si="186"/>
        <v>4.9523593978957337E-3</v>
      </c>
      <c r="O185" s="15">
        <f t="shared" si="187"/>
        <v>7.5717772470029754E-3</v>
      </c>
      <c r="P185" s="15">
        <f t="shared" si="188"/>
        <v>6.9653820476067718E-3</v>
      </c>
      <c r="Q185" s="5">
        <f t="shared" si="189"/>
        <v>8273.3845992638908</v>
      </c>
      <c r="R185" s="5">
        <f t="shared" si="190"/>
        <v>11582.386223828862</v>
      </c>
      <c r="S185" s="5">
        <f t="shared" si="191"/>
        <v>6315.0730032132742</v>
      </c>
      <c r="T185" s="5">
        <f t="shared" si="192"/>
        <v>34.957944515357099</v>
      </c>
      <c r="U185" s="5">
        <f t="shared" si="193"/>
        <v>123.34075356815264</v>
      </c>
      <c r="V185" s="5">
        <f t="shared" si="194"/>
        <v>185.86247296990192</v>
      </c>
      <c r="W185" s="15">
        <f t="shared" si="195"/>
        <v>-1.0734613539272964E-2</v>
      </c>
      <c r="X185" s="15">
        <f t="shared" si="196"/>
        <v>-1.217998157191269E-2</v>
      </c>
      <c r="Y185" s="15">
        <f t="shared" si="197"/>
        <v>-9.7425357312937999E-3</v>
      </c>
      <c r="Z185" s="5">
        <f t="shared" si="212"/>
        <v>11108.95480605513</v>
      </c>
      <c r="AA185" s="5">
        <f t="shared" si="213"/>
        <v>33400.697471165135</v>
      </c>
      <c r="AB185" s="5">
        <f t="shared" si="214"/>
        <v>50869.163499881346</v>
      </c>
      <c r="AC185" s="16">
        <f t="shared" si="198"/>
        <v>1.3713321057460346</v>
      </c>
      <c r="AD185" s="16">
        <f t="shared" si="199"/>
        <v>2.9876281802695699</v>
      </c>
      <c r="AE185" s="16">
        <f t="shared" si="200"/>
        <v>8.2534985678065134</v>
      </c>
      <c r="AF185" s="15">
        <f t="shared" si="201"/>
        <v>-4.0504037456468023E-3</v>
      </c>
      <c r="AG185" s="15">
        <f t="shared" si="202"/>
        <v>2.9673830763510267E-4</v>
      </c>
      <c r="AH185" s="15">
        <f t="shared" si="203"/>
        <v>9.7937136394747881E-3</v>
      </c>
      <c r="AI185" s="1">
        <f t="shared" ref="AI185:AI248" si="244">(1-$AI$5)*AI184+AU184</f>
        <v>447573.83657405572</v>
      </c>
      <c r="AJ185" s="1">
        <f t="shared" ref="AJ185:AJ248" si="245">(1-$AI$5)*AJ184+AV184</f>
        <v>173151.75060175228</v>
      </c>
      <c r="AK185" s="1">
        <f t="shared" ref="AK185:AK248" si="246">(1-$AI$5)*AK184+AW184</f>
        <v>63039.017651437985</v>
      </c>
      <c r="AL185" s="14">
        <f t="shared" si="204"/>
        <v>66.596637145968728</v>
      </c>
      <c r="AM185" s="14">
        <f t="shared" si="205"/>
        <v>15.004843593423924</v>
      </c>
      <c r="AN185" s="14">
        <f t="shared" si="206"/>
        <v>4.8787657127473665</v>
      </c>
      <c r="AO185" s="11">
        <f t="shared" si="207"/>
        <v>5.6396528629125073E-3</v>
      </c>
      <c r="AP185" s="11">
        <f t="shared" si="208"/>
        <v>7.104475168378842E-3</v>
      </c>
      <c r="AQ185" s="11">
        <f t="shared" si="209"/>
        <v>6.444655379801126E-3</v>
      </c>
      <c r="AR185" s="1">
        <f t="shared" si="215"/>
        <v>236666.79245484175</v>
      </c>
      <c r="AS185" s="1">
        <f t="shared" si="210"/>
        <v>93905.589910547671</v>
      </c>
      <c r="AT185" s="1">
        <f t="shared" si="211"/>
        <v>33977.127831694786</v>
      </c>
      <c r="AU185" s="1">
        <f t="shared" ref="AU185:AU248" si="247">$AU$5*AR185</f>
        <v>47333.358490968356</v>
      </c>
      <c r="AV185" s="1">
        <f t="shared" ref="AV185:AV248" si="248">$AU$5*AS185</f>
        <v>18781.117982109536</v>
      </c>
      <c r="AW185" s="1">
        <f t="shared" ref="AW185:AW248" si="249">$AU$5*AT185</f>
        <v>6795.4255663389577</v>
      </c>
      <c r="AX185" s="1">
        <f t="shared" si="231"/>
        <v>162478.34234043321</v>
      </c>
      <c r="AY185" s="1">
        <f t="shared" si="218"/>
        <v>25349.393611318355</v>
      </c>
      <c r="AZ185" s="1">
        <f t="shared" si="219"/>
        <v>6222.7410066489747</v>
      </c>
      <c r="BA185" s="1">
        <f t="shared" si="232"/>
        <v>13981.428582194045</v>
      </c>
      <c r="BB185" s="1">
        <f t="shared" si="233"/>
        <v>30052.019276370684</v>
      </c>
      <c r="BC185" s="1">
        <f t="shared" si="234"/>
        <v>38159.778812928736</v>
      </c>
      <c r="BD185" s="1">
        <f t="shared" si="235"/>
        <v>2103.8761311722878</v>
      </c>
      <c r="BE185" s="2">
        <f t="shared" si="241"/>
        <v>2.6562624979233451E-2</v>
      </c>
      <c r="BF185" s="2">
        <f t="shared" si="242"/>
        <v>3.9296297366806017E-2</v>
      </c>
      <c r="BG185" s="2">
        <f t="shared" si="243"/>
        <v>2.6781393583393952E-2</v>
      </c>
      <c r="BH185" s="2">
        <f t="shared" si="220"/>
        <v>3.1138506022125385E-2</v>
      </c>
      <c r="BI185" s="2">
        <f t="shared" si="236"/>
        <v>7.0557304578739693E-5</v>
      </c>
      <c r="BJ185" s="2">
        <f t="shared" si="221"/>
        <v>1.5441989867404456E-4</v>
      </c>
      <c r="BK185" s="2">
        <f t="shared" si="222"/>
        <v>7.1724304226865481E-5</v>
      </c>
      <c r="BL185" s="2">
        <f t="shared" si="223"/>
        <v>16.698570958909642</v>
      </c>
      <c r="BM185" s="2">
        <f t="shared" si="224"/>
        <v>14.500891678913153</v>
      </c>
      <c r="BN185" s="2">
        <f t="shared" si="225"/>
        <v>2.436985853355575</v>
      </c>
      <c r="BO185" s="2">
        <f t="shared" si="237"/>
        <v>113.17880687730367</v>
      </c>
      <c r="BP185" s="2">
        <f t="shared" si="238"/>
        <v>22.096197175019618</v>
      </c>
      <c r="BQ185" s="2">
        <f t="shared" si="239"/>
        <v>3.5776284518459964</v>
      </c>
      <c r="BR185" s="11">
        <f t="shared" si="240"/>
        <v>3.5805809781695092E-2</v>
      </c>
      <c r="BS185" s="17">
        <f t="shared" si="216"/>
        <v>4.7639658805463973E-3</v>
      </c>
      <c r="BT185" s="17">
        <f t="shared" si="217"/>
        <v>2.5596709319868585E-2</v>
      </c>
      <c r="BU185" s="12">
        <f>(BU$3*temperature!$I295+BU$4*temperature!$I295^2+BU$5*temperature!$I295^6)*(K185/K$56)^$BW$1</f>
        <v>-7.4038804634537669</v>
      </c>
      <c r="BV185" s="12">
        <f>(BV$3*temperature!$I295+BV$4*temperature!$I295^2+BV$5*temperature!$I295^6)*(L185/L$56)^$BW$1</f>
        <v>-6.4907072131599222</v>
      </c>
      <c r="BW185" s="12">
        <f>(BW$3*temperature!$I295+BW$4*temperature!$I295^2+BW$5*temperature!$I295^6)*(M185/M$56)^$BW$1</f>
        <v>-6.6111830554663618</v>
      </c>
      <c r="BX185" s="12">
        <f>(BX$3*temperature!$M295+BX$4*temperature!$M295^2+BX$5*temperature!$M295^6)*(K185/K$56)^$BW$1</f>
        <v>-7.4038871159130109</v>
      </c>
      <c r="BY185" s="12">
        <f>(BY$3*temperature!$M295+BY$4*temperature!$M295^2+BY$5*temperature!$M295^6)*(L185/L$56)^$BW$1</f>
        <v>-6.4907119286560517</v>
      </c>
      <c r="BZ185" s="12">
        <f>(BZ$3*temperature!$M295+BZ$4*temperature!$M295^2+BZ$5*temperature!$M295^6)*(M185/M$56)^$BW$1</f>
        <v>-6.6111870811196018</v>
      </c>
      <c r="CA185" s="19">
        <f t="shared" si="226"/>
        <v>-6.6524592439165531E-6</v>
      </c>
      <c r="CB185" s="19">
        <f t="shared" si="227"/>
        <v>-4.7154961295703401E-6</v>
      </c>
      <c r="CC185" s="19">
        <f t="shared" si="228"/>
        <v>-4.0256532400917422E-6</v>
      </c>
      <c r="CD185" s="19">
        <f t="shared" si="229"/>
        <v>-2.1540077717071733E-2</v>
      </c>
      <c r="CE185" s="19">
        <f t="shared" si="230"/>
        <v>-1.0261619530844747E-4</v>
      </c>
      <c r="CF185" s="19"/>
      <c r="CG185" s="19"/>
      <c r="CH185" s="19"/>
    </row>
    <row r="186" spans="1:86" x14ac:dyDescent="0.25">
      <c r="A186" s="2">
        <f t="shared" ref="A186:A249" si="250">1+A185</f>
        <v>2140</v>
      </c>
      <c r="B186" s="5">
        <f t="shared" ref="B186:B249" si="251">B185*(1+E186)</f>
        <v>1165.2902141703378</v>
      </c>
      <c r="C186" s="5">
        <f t="shared" ref="C186:C249" si="252">C185*(1+F186)</f>
        <v>2963.5913855831523</v>
      </c>
      <c r="D186" s="5">
        <f t="shared" ref="D186:D249" si="253">D185*(1+G186)</f>
        <v>4368.2153766144584</v>
      </c>
      <c r="E186" s="15">
        <f t="shared" ref="E186:E249" si="254">E185*$E$5</f>
        <v>5.2203143988579772E-6</v>
      </c>
      <c r="F186" s="15">
        <f t="shared" ref="F186:F249" si="255">F185*$E$5</f>
        <v>1.0284369416441405E-5</v>
      </c>
      <c r="G186" s="15">
        <f t="shared" ref="G186:G249" si="256">G185*$E$5</f>
        <v>2.0995174326653724E-5</v>
      </c>
      <c r="H186" s="5">
        <f t="shared" ref="H186:H249" si="257">AR186</f>
        <v>237820.18900752635</v>
      </c>
      <c r="I186" s="5">
        <f t="shared" ref="I186:I249" si="258">AS186</f>
        <v>94608.622032007886</v>
      </c>
      <c r="J186" s="5">
        <f t="shared" ref="J186:J249" si="259">AT186</f>
        <v>34211.594382737079</v>
      </c>
      <c r="K186" s="5">
        <f t="shared" ref="K186:K249" si="260">H186/B186*1000</f>
        <v>204086.66108712615</v>
      </c>
      <c r="L186" s="5">
        <f t="shared" ref="L186:L249" si="261">I186/C186*1000</f>
        <v>31923.639167074831</v>
      </c>
      <c r="M186" s="5">
        <f t="shared" ref="M186:M249" si="262">J186/D186*1000</f>
        <v>7831.9385454048825</v>
      </c>
      <c r="N186" s="15">
        <f t="shared" ref="N186:N249" si="263">K186/K185-1</f>
        <v>4.8682582421379905E-3</v>
      </c>
      <c r="O186" s="15">
        <f t="shared" ref="O186:O249" si="264">L186/L185-1</f>
        <v>7.4762231100033993E-3</v>
      </c>
      <c r="P186" s="15">
        <f t="shared" ref="P186:P249" si="265">M186/M185-1</f>
        <v>6.8795776056225222E-3</v>
      </c>
      <c r="Q186" s="5">
        <f t="shared" ref="Q186:Q249" si="266">T186*H186/1000</f>
        <v>8224.4605620033562</v>
      </c>
      <c r="R186" s="5">
        <f t="shared" ref="R186:R249" si="267">U186*I186/1000</f>
        <v>11526.969327913499</v>
      </c>
      <c r="S186" s="5">
        <f t="shared" ref="S186:S249" si="268">V186*J186/1000</f>
        <v>6296.7021464242616</v>
      </c>
      <c r="T186" s="5">
        <f t="shared" ref="T186:T249" si="269">T185*(1+W186)</f>
        <v>34.582684490857396</v>
      </c>
      <c r="U186" s="5">
        <f t="shared" ref="U186:U249" si="270">U185*(1+X186)</f>
        <v>121.83846546262671</v>
      </c>
      <c r="V186" s="5">
        <f t="shared" ref="V186:V249" si="271">V185*(1+Y186)</f>
        <v>184.05170118588603</v>
      </c>
      <c r="W186" s="15">
        <f t="shared" ref="W186:W249" si="272">T$5-1</f>
        <v>-1.0734613539272964E-2</v>
      </c>
      <c r="X186" s="15">
        <f t="shared" ref="X186:X249" si="273">U$5-1</f>
        <v>-1.217998157191269E-2</v>
      </c>
      <c r="Y186" s="15">
        <f t="shared" ref="Y186:Y249" si="274">V$5-1</f>
        <v>-9.7425357312937999E-3</v>
      </c>
      <c r="Z186" s="5">
        <f t="shared" si="212"/>
        <v>10999.456694790633</v>
      </c>
      <c r="AA186" s="5">
        <f t="shared" si="213"/>
        <v>33253.924553876001</v>
      </c>
      <c r="AB186" s="5">
        <f t="shared" si="214"/>
        <v>51222.352647399115</v>
      </c>
      <c r="AC186" s="16">
        <f t="shared" ref="AC186:AC249" si="275">AC185*(1+AF186)</f>
        <v>1.365777657048395</v>
      </c>
      <c r="AD186" s="16">
        <f t="shared" ref="AD186:AD249" si="276">AD185*(1+AG186)</f>
        <v>2.9885147239996259</v>
      </c>
      <c r="AE186" s="16">
        <f t="shared" ref="AE186:AE249" si="277">AE185*(1+AH186)</f>
        <v>8.3343309693034264</v>
      </c>
      <c r="AF186" s="15">
        <f t="shared" ref="AF186:AF249" si="278">AC$5-1</f>
        <v>-4.0504037456468023E-3</v>
      </c>
      <c r="AG186" s="15">
        <f t="shared" ref="AG186:AG249" si="279">AD$5-1</f>
        <v>2.9673830763510267E-4</v>
      </c>
      <c r="AH186" s="15">
        <f t="shared" ref="AH186:AH249" si="280">AE$5-1</f>
        <v>9.7937136394747881E-3</v>
      </c>
      <c r="AI186" s="1">
        <f t="shared" si="244"/>
        <v>450149.81140761852</v>
      </c>
      <c r="AJ186" s="1">
        <f t="shared" si="245"/>
        <v>174617.69352368661</v>
      </c>
      <c r="AK186" s="1">
        <f t="shared" si="246"/>
        <v>63530.541452633144</v>
      </c>
      <c r="AL186" s="14">
        <f t="shared" ref="AL186:AL249" si="281">AL185*(1+AO186)</f>
        <v>66.968463242155934</v>
      </c>
      <c r="AM186" s="14">
        <f t="shared" ref="AM186:AM249" si="282">AM185*(1+AP186)</f>
        <v>15.110379116751664</v>
      </c>
      <c r="AN186" s="14">
        <f t="shared" ref="AN186:AN249" si="283">AN185*(1+AQ186)</f>
        <v>4.9098932568078393</v>
      </c>
      <c r="AO186" s="11">
        <f t="shared" ref="AO186:AO249" si="284">AO$5*AO185</f>
        <v>5.5832563342833822E-3</v>
      </c>
      <c r="AP186" s="11">
        <f t="shared" ref="AP186:AP249" si="285">AP$5*AP185</f>
        <v>7.0334304166950537E-3</v>
      </c>
      <c r="AQ186" s="11">
        <f t="shared" ref="AQ186:AQ249" si="286">AQ$5*AQ185</f>
        <v>6.3802088260031149E-3</v>
      </c>
      <c r="AR186" s="1">
        <f t="shared" si="215"/>
        <v>237820.18900752635</v>
      </c>
      <c r="AS186" s="1">
        <f t="shared" si="210"/>
        <v>94608.622032007886</v>
      </c>
      <c r="AT186" s="1">
        <f t="shared" si="211"/>
        <v>34211.594382737079</v>
      </c>
      <c r="AU186" s="1">
        <f t="shared" si="247"/>
        <v>47564.03780150527</v>
      </c>
      <c r="AV186" s="1">
        <f t="shared" si="248"/>
        <v>18921.724406401579</v>
      </c>
      <c r="AW186" s="1">
        <f t="shared" si="249"/>
        <v>6842.318876547416</v>
      </c>
      <c r="AX186" s="1">
        <f t="shared" si="231"/>
        <v>163269.3288697009</v>
      </c>
      <c r="AY186" s="1">
        <f t="shared" si="218"/>
        <v>25538.91133365986</v>
      </c>
      <c r="AZ186" s="1">
        <f t="shared" si="219"/>
        <v>6265.5508363239051</v>
      </c>
      <c r="BA186" s="1">
        <f t="shared" si="232"/>
        <v>13987.16073933657</v>
      </c>
      <c r="BB186" s="1">
        <f t="shared" si="233"/>
        <v>30074.402399989129</v>
      </c>
      <c r="BC186" s="1">
        <f t="shared" si="234"/>
        <v>38190.528561750849</v>
      </c>
      <c r="BD186" s="1">
        <f t="shared" si="235"/>
        <v>2044.0610507025547</v>
      </c>
      <c r="BE186" s="2">
        <f t="shared" si="241"/>
        <v>2.6562624979233451E-2</v>
      </c>
      <c r="BF186" s="2">
        <f t="shared" si="242"/>
        <v>3.9296297366806017E-2</v>
      </c>
      <c r="BG186" s="2">
        <f t="shared" si="243"/>
        <v>2.6781393583393952E-2</v>
      </c>
      <c r="BH186" s="2">
        <f t="shared" si="220"/>
        <v>3.1115095075286946E-2</v>
      </c>
      <c r="BI186" s="2">
        <f t="shared" si="236"/>
        <v>7.0557304578739693E-5</v>
      </c>
      <c r="BJ186" s="2">
        <f t="shared" si="221"/>
        <v>1.5441989867404456E-4</v>
      </c>
      <c r="BK186" s="2">
        <f t="shared" si="222"/>
        <v>7.1724304226865481E-5</v>
      </c>
      <c r="BL186" s="2">
        <f t="shared" si="223"/>
        <v>16.779951510777479</v>
      </c>
      <c r="BM186" s="2">
        <f t="shared" si="224"/>
        <v>14.609453827873638</v>
      </c>
      <c r="BN186" s="2">
        <f t="shared" si="225"/>
        <v>2.4538028035935566</v>
      </c>
      <c r="BO186" s="2">
        <f t="shared" si="237"/>
        <v>114.86255491308304</v>
      </c>
      <c r="BP186" s="2">
        <f t="shared" si="238"/>
        <v>22.359878388550698</v>
      </c>
      <c r="BQ186" s="2">
        <f t="shared" si="239"/>
        <v>3.5774779053458201</v>
      </c>
      <c r="BR186" s="11">
        <f t="shared" si="240"/>
        <v>3.5720376555347072E-2</v>
      </c>
      <c r="BS186" s="17">
        <f t="shared" si="216"/>
        <v>4.5992847651148468E-3</v>
      </c>
      <c r="BT186" s="17">
        <f t="shared" si="217"/>
        <v>2.4851174096959791E-2</v>
      </c>
      <c r="BU186" s="12">
        <f>(BU$3*temperature!$I296+BU$4*temperature!$I296^2+BU$5*temperature!$I296^6)*(K186/K$56)^$BW$1</f>
        <v>-7.5765687243493698</v>
      </c>
      <c r="BV186" s="12">
        <f>(BV$3*temperature!$I296+BV$4*temperature!$I296^2+BV$5*temperature!$I296^6)*(L186/L$56)^$BW$1</f>
        <v>-6.6072765704293337</v>
      </c>
      <c r="BW186" s="12">
        <f>(BW$3*temperature!$I296+BW$4*temperature!$I296^2+BW$5*temperature!$I296^6)*(M186/M$56)^$BW$1</f>
        <v>-6.7096612082735465</v>
      </c>
      <c r="BX186" s="12">
        <f>(BX$3*temperature!$M296+BX$4*temperature!$M296^2+BX$5*temperature!$M296^6)*(K186/K$56)^$BW$1</f>
        <v>-7.5765753777784912</v>
      </c>
      <c r="BY186" s="12">
        <f>(BY$3*temperature!$M296+BY$4*temperature!$M296^2+BY$5*temperature!$M296^6)*(L186/L$56)^$BW$1</f>
        <v>-6.6072812800917271</v>
      </c>
      <c r="BZ186" s="12">
        <f>(BZ$3*temperature!$M296+BZ$4*temperature!$M296^2+BZ$5*temperature!$M296^6)*(M186/M$56)^$BW$1</f>
        <v>-6.7096652265567345</v>
      </c>
      <c r="CA186" s="19">
        <f t="shared" si="226"/>
        <v>-6.6534291214281893E-6</v>
      </c>
      <c r="CB186" s="19">
        <f t="shared" si="227"/>
        <v>-4.7096623934095305E-6</v>
      </c>
      <c r="CC186" s="19">
        <f t="shared" si="228"/>
        <v>-4.0182831879675973E-6</v>
      </c>
      <c r="CD186" s="19">
        <f t="shared" si="229"/>
        <v>-2.1653663150243953E-2</v>
      </c>
      <c r="CE186" s="19">
        <f t="shared" si="230"/>
        <v>-9.9591363035845772E-5</v>
      </c>
      <c r="CF186" s="19"/>
      <c r="CG186" s="19"/>
      <c r="CH186" s="19"/>
    </row>
    <row r="187" spans="1:86" x14ac:dyDescent="0.25">
      <c r="A187" s="2">
        <f t="shared" si="250"/>
        <v>2141</v>
      </c>
      <c r="B187" s="5">
        <f t="shared" si="251"/>
        <v>1165.2959931925573</v>
      </c>
      <c r="C187" s="5">
        <f t="shared" si="252"/>
        <v>2963.6203403183304</v>
      </c>
      <c r="D187" s="5">
        <f t="shared" si="253"/>
        <v>4368.3025024856197</v>
      </c>
      <c r="E187" s="15">
        <f t="shared" si="254"/>
        <v>4.9592986789150782E-6</v>
      </c>
      <c r="F187" s="15">
        <f t="shared" si="255"/>
        <v>9.7701509456193339E-6</v>
      </c>
      <c r="G187" s="15">
        <f t="shared" si="256"/>
        <v>1.9945415610321037E-5</v>
      </c>
      <c r="H187" s="5">
        <f t="shared" si="257"/>
        <v>238959.37240128635</v>
      </c>
      <c r="I187" s="5">
        <f t="shared" si="258"/>
        <v>95307.930760612886</v>
      </c>
      <c r="J187" s="5">
        <f t="shared" si="259"/>
        <v>34444.74058849326</v>
      </c>
      <c r="K187" s="5">
        <f t="shared" si="260"/>
        <v>205063.24041037011</v>
      </c>
      <c r="L187" s="5">
        <f t="shared" si="261"/>
        <v>32159.291615057413</v>
      </c>
      <c r="M187" s="5">
        <f t="shared" si="262"/>
        <v>7885.1546038521292</v>
      </c>
      <c r="N187" s="15">
        <f t="shared" si="263"/>
        <v>4.7851207817402042E-3</v>
      </c>
      <c r="O187" s="15">
        <f t="shared" si="264"/>
        <v>7.3817539018430356E-3</v>
      </c>
      <c r="P187" s="15">
        <f t="shared" si="265"/>
        <v>6.7947492359308193E-3</v>
      </c>
      <c r="Q187" s="5">
        <f t="shared" si="266"/>
        <v>8175.147275136449</v>
      </c>
      <c r="R187" s="5">
        <f t="shared" si="267"/>
        <v>11470.735988952523</v>
      </c>
      <c r="S187" s="5">
        <f t="shared" si="268"/>
        <v>6277.8491950477774</v>
      </c>
      <c r="T187" s="5">
        <f t="shared" si="269"/>
        <v>34.211452737697435</v>
      </c>
      <c r="U187" s="5">
        <f t="shared" si="270"/>
        <v>120.35447519854181</v>
      </c>
      <c r="V187" s="5">
        <f t="shared" si="271"/>
        <v>182.25857091067712</v>
      </c>
      <c r="W187" s="15">
        <f t="shared" si="272"/>
        <v>-1.0734613539272964E-2</v>
      </c>
      <c r="X187" s="15">
        <f t="shared" si="273"/>
        <v>-1.217998157191269E-2</v>
      </c>
      <c r="Y187" s="15">
        <f t="shared" si="274"/>
        <v>-9.7425357312937999E-3</v>
      </c>
      <c r="Z187" s="5">
        <f t="shared" si="212"/>
        <v>10890.123451054065</v>
      </c>
      <c r="AA187" s="5">
        <f t="shared" si="213"/>
        <v>33104.638870089912</v>
      </c>
      <c r="AB187" s="5">
        <f t="shared" si="214"/>
        <v>51573.542022601083</v>
      </c>
      <c r="AC187" s="16">
        <f t="shared" si="275"/>
        <v>1.3602457061105655</v>
      </c>
      <c r="AD187" s="16">
        <f t="shared" si="276"/>
        <v>2.9894015308011683</v>
      </c>
      <c r="AE187" s="16">
        <f t="shared" si="277"/>
        <v>8.4159550201933904</v>
      </c>
      <c r="AF187" s="15">
        <f t="shared" si="278"/>
        <v>-4.0504037456468023E-3</v>
      </c>
      <c r="AG187" s="15">
        <f t="shared" si="279"/>
        <v>2.9673830763510267E-4</v>
      </c>
      <c r="AH187" s="15">
        <f t="shared" si="280"/>
        <v>9.7937136394747881E-3</v>
      </c>
      <c r="AI187" s="1">
        <f t="shared" si="244"/>
        <v>452698.86806836189</v>
      </c>
      <c r="AJ187" s="1">
        <f t="shared" si="245"/>
        <v>176077.64857771952</v>
      </c>
      <c r="AK187" s="1">
        <f t="shared" si="246"/>
        <v>64019.806183917251</v>
      </c>
      <c r="AL187" s="14">
        <f t="shared" si="281"/>
        <v>67.338626317783991</v>
      </c>
      <c r="AM187" s="14">
        <f t="shared" si="282"/>
        <v>15.215594138838345</v>
      </c>
      <c r="AN187" s="14">
        <f t="shared" si="283"/>
        <v>4.9409061396567395</v>
      </c>
      <c r="AO187" s="11">
        <f t="shared" si="284"/>
        <v>5.5274237709405484E-3</v>
      </c>
      <c r="AP187" s="11">
        <f t="shared" si="285"/>
        <v>6.9630961125281034E-3</v>
      </c>
      <c r="AQ187" s="11">
        <f t="shared" si="286"/>
        <v>6.3164067377430837E-3</v>
      </c>
      <c r="AR187" s="1">
        <f t="shared" si="215"/>
        <v>238959.37240128635</v>
      </c>
      <c r="AS187" s="1">
        <f t="shared" si="210"/>
        <v>95307.930760612886</v>
      </c>
      <c r="AT187" s="1">
        <f t="shared" si="211"/>
        <v>34444.74058849326</v>
      </c>
      <c r="AU187" s="1">
        <f t="shared" si="247"/>
        <v>47791.874480257276</v>
      </c>
      <c r="AV187" s="1">
        <f t="shared" si="248"/>
        <v>19061.586152122578</v>
      </c>
      <c r="AW187" s="1">
        <f t="shared" si="249"/>
        <v>6888.9481176986519</v>
      </c>
      <c r="AX187" s="1">
        <f t="shared" si="231"/>
        <v>164050.59232829607</v>
      </c>
      <c r="AY187" s="1">
        <f t="shared" si="218"/>
        <v>25727.433292045935</v>
      </c>
      <c r="AZ187" s="1">
        <f t="shared" si="219"/>
        <v>6308.1236830817033</v>
      </c>
      <c r="BA187" s="1">
        <f t="shared" si="232"/>
        <v>13992.792889212213</v>
      </c>
      <c r="BB187" s="1">
        <f t="shared" si="233"/>
        <v>30096.492598353245</v>
      </c>
      <c r="BC187" s="1">
        <f t="shared" si="234"/>
        <v>38220.871423033175</v>
      </c>
      <c r="BD187" s="1">
        <f t="shared" si="235"/>
        <v>1985.9262517799655</v>
      </c>
      <c r="BE187" s="2">
        <f t="shared" si="241"/>
        <v>2.6562624979233451E-2</v>
      </c>
      <c r="BF187" s="2">
        <f t="shared" si="242"/>
        <v>3.9296297366806017E-2</v>
      </c>
      <c r="BG187" s="2">
        <f t="shared" si="243"/>
        <v>2.6781393583393952E-2</v>
      </c>
      <c r="BH187" s="2">
        <f t="shared" si="220"/>
        <v>3.1091598268575393E-2</v>
      </c>
      <c r="BI187" s="2">
        <f t="shared" si="236"/>
        <v>7.0557304578739693E-5</v>
      </c>
      <c r="BJ187" s="2">
        <f t="shared" si="221"/>
        <v>1.5441989867404456E-4</v>
      </c>
      <c r="BK187" s="2">
        <f t="shared" si="222"/>
        <v>7.1724304226865481E-5</v>
      </c>
      <c r="BL187" s="2">
        <f t="shared" si="223"/>
        <v>16.860329220462045</v>
      </c>
      <c r="BM187" s="2">
        <f t="shared" si="224"/>
        <v>14.717441010886697</v>
      </c>
      <c r="BN187" s="2">
        <f t="shared" si="225"/>
        <v>2.4705250529845522</v>
      </c>
      <c r="BO187" s="2">
        <f t="shared" si="237"/>
        <v>116.5714644631322</v>
      </c>
      <c r="BP187" s="2">
        <f t="shared" si="238"/>
        <v>22.626730974358036</v>
      </c>
      <c r="BQ187" s="2">
        <f t="shared" si="239"/>
        <v>3.5773310050106111</v>
      </c>
      <c r="BR187" s="11">
        <f t="shared" si="240"/>
        <v>3.5635905247147298E-2</v>
      </c>
      <c r="BS187" s="17">
        <f t="shared" si="216"/>
        <v>4.4406626240292655E-3</v>
      </c>
      <c r="BT187" s="17">
        <f t="shared" si="217"/>
        <v>2.412735349219397E-2</v>
      </c>
      <c r="BU187" s="12">
        <f>(BU$3*temperature!$I297+BU$4*temperature!$I297^2+BU$5*temperature!$I297^6)*(K187/K$56)^$BW$1</f>
        <v>-7.7497319502756516</v>
      </c>
      <c r="BV187" s="12">
        <f>(BV$3*temperature!$I297+BV$4*temperature!$I297^2+BV$5*temperature!$I297^6)*(L187/L$56)^$BW$1</f>
        <v>-6.7239805625103779</v>
      </c>
      <c r="BW187" s="12">
        <f>(BW$3*temperature!$I297+BW$4*temperature!$I297^2+BW$5*temperature!$I297^6)*(M187/M$56)^$BW$1</f>
        <v>-6.8082150822611993</v>
      </c>
      <c r="BX187" s="12">
        <f>(BX$3*temperature!$M297+BX$4*temperature!$M297^2+BX$5*temperature!$M297^6)*(K187/K$56)^$BW$1</f>
        <v>-7.7497386041965344</v>
      </c>
      <c r="BY187" s="12">
        <f>(BY$3*temperature!$M297+BY$4*temperature!$M297^2+BY$5*temperature!$M297^6)*(L187/L$56)^$BW$1</f>
        <v>-6.7239852660984809</v>
      </c>
      <c r="BZ187" s="12">
        <f>(BZ$3*temperature!$M297+BZ$4*temperature!$M297^2+BZ$5*temperature!$M297^6)*(M187/M$56)^$BW$1</f>
        <v>-6.8082190930292947</v>
      </c>
      <c r="CA187" s="19">
        <f t="shared" si="226"/>
        <v>-6.6539208827265384E-6</v>
      </c>
      <c r="CB187" s="19">
        <f t="shared" si="227"/>
        <v>-4.7035881030055293E-6</v>
      </c>
      <c r="CC187" s="19">
        <f t="shared" si="228"/>
        <v>-4.010768095419337E-6</v>
      </c>
      <c r="CD187" s="19">
        <f t="shared" si="229"/>
        <v>-2.1764558739991648E-2</v>
      </c>
      <c r="CE187" s="19">
        <f t="shared" si="230"/>
        <v>-9.6649062525170401E-5</v>
      </c>
      <c r="CF187" s="19"/>
      <c r="CG187" s="19"/>
      <c r="CH187" s="19"/>
    </row>
    <row r="188" spans="1:86" x14ac:dyDescent="0.25">
      <c r="A188" s="2">
        <f t="shared" si="250"/>
        <v>2142</v>
      </c>
      <c r="B188" s="5">
        <f t="shared" si="251"/>
        <v>1165.3014832908927</v>
      </c>
      <c r="C188" s="5">
        <f t="shared" si="252"/>
        <v>2963.6478475854969</v>
      </c>
      <c r="D188" s="5">
        <f t="shared" si="253"/>
        <v>4368.3852737140969</v>
      </c>
      <c r="E188" s="15">
        <f t="shared" si="254"/>
        <v>4.7113337449693239E-6</v>
      </c>
      <c r="F188" s="15">
        <f t="shared" si="255"/>
        <v>9.2816433983383671E-6</v>
      </c>
      <c r="G188" s="15">
        <f t="shared" si="256"/>
        <v>1.8948144829804984E-5</v>
      </c>
      <c r="H188" s="5">
        <f t="shared" si="257"/>
        <v>240084.31418254119</v>
      </c>
      <c r="I188" s="5">
        <f t="shared" si="258"/>
        <v>96003.460071161491</v>
      </c>
      <c r="J188" s="5">
        <f t="shared" si="259"/>
        <v>34676.552346368218</v>
      </c>
      <c r="K188" s="5">
        <f t="shared" si="260"/>
        <v>206027.63973536386</v>
      </c>
      <c r="L188" s="5">
        <f t="shared" si="261"/>
        <v>32393.680021523523</v>
      </c>
      <c r="M188" s="5">
        <f t="shared" si="262"/>
        <v>7938.0709744233372</v>
      </c>
      <c r="N188" s="15">
        <f t="shared" si="263"/>
        <v>4.7029361433272854E-3</v>
      </c>
      <c r="O188" s="15">
        <f t="shared" si="264"/>
        <v>7.2883572583535283E-3</v>
      </c>
      <c r="P188" s="15">
        <f t="shared" si="265"/>
        <v>6.7108856109627801E-3</v>
      </c>
      <c r="Q188" s="5">
        <f t="shared" si="266"/>
        <v>8125.4629899096981</v>
      </c>
      <c r="R188" s="5">
        <f t="shared" si="267"/>
        <v>11413.713114096099</v>
      </c>
      <c r="S188" s="5">
        <f t="shared" si="268"/>
        <v>6258.5250856457169</v>
      </c>
      <c r="T188" s="5">
        <f t="shared" si="269"/>
        <v>33.844206013941154</v>
      </c>
      <c r="U188" s="5">
        <f t="shared" si="270"/>
        <v>118.88855990852635</v>
      </c>
      <c r="V188" s="5">
        <f t="shared" si="271"/>
        <v>180.48291027124532</v>
      </c>
      <c r="W188" s="15">
        <f t="shared" si="272"/>
        <v>-1.0734613539272964E-2</v>
      </c>
      <c r="X188" s="15">
        <f t="shared" si="273"/>
        <v>-1.217998157191269E-2</v>
      </c>
      <c r="Y188" s="15">
        <f t="shared" si="274"/>
        <v>-9.7425357312937999E-3</v>
      </c>
      <c r="Z188" s="5">
        <f t="shared" si="212"/>
        <v>10780.982117080277</v>
      </c>
      <c r="AA188" s="5">
        <f t="shared" si="213"/>
        <v>32952.916198273939</v>
      </c>
      <c r="AB188" s="5">
        <f t="shared" si="214"/>
        <v>51922.709910322475</v>
      </c>
      <c r="AC188" s="16">
        <f t="shared" si="275"/>
        <v>1.3547361618075353</v>
      </c>
      <c r="AD188" s="16">
        <f t="shared" si="276"/>
        <v>2.99028860075226</v>
      </c>
      <c r="AE188" s="16">
        <f t="shared" si="277"/>
        <v>8.4983784736638643</v>
      </c>
      <c r="AF188" s="15">
        <f t="shared" si="278"/>
        <v>-4.0504037456468023E-3</v>
      </c>
      <c r="AG188" s="15">
        <f t="shared" si="279"/>
        <v>2.9673830763510267E-4</v>
      </c>
      <c r="AH188" s="15">
        <f t="shared" si="280"/>
        <v>9.7937136394747881E-3</v>
      </c>
      <c r="AI188" s="1">
        <f t="shared" si="244"/>
        <v>455220.85574178299</v>
      </c>
      <c r="AJ188" s="1">
        <f t="shared" si="245"/>
        <v>177531.46987207016</v>
      </c>
      <c r="AK188" s="1">
        <f t="shared" si="246"/>
        <v>64506.773683224179</v>
      </c>
      <c r="AL188" s="14">
        <f t="shared" si="281"/>
        <v>67.707113350357275</v>
      </c>
      <c r="AM188" s="14">
        <f t="shared" si="282"/>
        <v>15.320482306792314</v>
      </c>
      <c r="AN188" s="14">
        <f t="shared" si="283"/>
        <v>4.9718028247595125</v>
      </c>
      <c r="AO188" s="11">
        <f t="shared" si="284"/>
        <v>5.4721495332311432E-3</v>
      </c>
      <c r="AP188" s="11">
        <f t="shared" si="285"/>
        <v>6.8934651514028222E-3</v>
      </c>
      <c r="AQ188" s="11">
        <f t="shared" si="286"/>
        <v>6.2532426703656527E-3</v>
      </c>
      <c r="AR188" s="1">
        <f t="shared" si="215"/>
        <v>240084.31418254119</v>
      </c>
      <c r="AS188" s="1">
        <f t="shared" si="210"/>
        <v>96003.460071161491</v>
      </c>
      <c r="AT188" s="1">
        <f t="shared" si="211"/>
        <v>34676.552346368218</v>
      </c>
      <c r="AU188" s="1">
        <f t="shared" si="247"/>
        <v>48016.86283650824</v>
      </c>
      <c r="AV188" s="1">
        <f t="shared" si="248"/>
        <v>19200.6920142323</v>
      </c>
      <c r="AW188" s="1">
        <f t="shared" si="249"/>
        <v>6935.3104692736442</v>
      </c>
      <c r="AX188" s="1">
        <f t="shared" si="231"/>
        <v>164822.11178829111</v>
      </c>
      <c r="AY188" s="1">
        <f t="shared" si="218"/>
        <v>25914.944017218819</v>
      </c>
      <c r="AZ188" s="1">
        <f t="shared" si="219"/>
        <v>6350.4567795386693</v>
      </c>
      <c r="BA188" s="1">
        <f t="shared" si="232"/>
        <v>13998.326305814273</v>
      </c>
      <c r="BB188" s="1">
        <f t="shared" si="233"/>
        <v>30118.293733243605</v>
      </c>
      <c r="BC188" s="1">
        <f t="shared" si="234"/>
        <v>38250.813442133061</v>
      </c>
      <c r="BD188" s="1">
        <f t="shared" si="235"/>
        <v>1929.425421209191</v>
      </c>
      <c r="BE188" s="2">
        <f t="shared" si="241"/>
        <v>2.6562624979233451E-2</v>
      </c>
      <c r="BF188" s="2">
        <f t="shared" si="242"/>
        <v>3.9296297366806017E-2</v>
      </c>
      <c r="BG188" s="2">
        <f t="shared" si="243"/>
        <v>2.6781393583393952E-2</v>
      </c>
      <c r="BH188" s="2">
        <f t="shared" si="220"/>
        <v>3.1068018865231403E-2</v>
      </c>
      <c r="BI188" s="2">
        <f t="shared" si="236"/>
        <v>7.0557304578739693E-5</v>
      </c>
      <c r="BJ188" s="2">
        <f t="shared" si="221"/>
        <v>1.5441989867404456E-4</v>
      </c>
      <c r="BK188" s="2">
        <f t="shared" si="222"/>
        <v>7.1724304226865481E-5</v>
      </c>
      <c r="BL188" s="2">
        <f t="shared" si="223"/>
        <v>16.939702080355392</v>
      </c>
      <c r="BM188" s="2">
        <f t="shared" si="224"/>
        <v>14.824844576546441</v>
      </c>
      <c r="BN188" s="2">
        <f t="shared" si="225"/>
        <v>2.4871515900297401</v>
      </c>
      <c r="BO188" s="2">
        <f t="shared" si="237"/>
        <v>118.3059118690831</v>
      </c>
      <c r="BP188" s="2">
        <f t="shared" si="238"/>
        <v>22.896793063772947</v>
      </c>
      <c r="BQ188" s="2">
        <f t="shared" si="239"/>
        <v>3.5771877011319981</v>
      </c>
      <c r="BR188" s="11">
        <f t="shared" si="240"/>
        <v>3.5552385802426673E-2</v>
      </c>
      <c r="BS188" s="17">
        <f t="shared" si="216"/>
        <v>4.2878608220613323E-3</v>
      </c>
      <c r="BT188" s="17">
        <f t="shared" si="217"/>
        <v>2.3424615040965019E-2</v>
      </c>
      <c r="BU188" s="12">
        <f>(BU$3*temperature!$I298+BU$4*temperature!$I298^2+BU$5*temperature!$I298^6)*(K188/K$56)^$BW$1</f>
        <v>-7.923349585979377</v>
      </c>
      <c r="BV188" s="12">
        <f>(BV$3*temperature!$I298+BV$4*temperature!$I298^2+BV$5*temperature!$I298^6)*(L188/L$56)^$BW$1</f>
        <v>-6.8408064131885657</v>
      </c>
      <c r="BW188" s="12">
        <f>(BW$3*temperature!$I298+BW$4*temperature!$I298^2+BW$5*temperature!$I298^6)*(M188/M$56)^$BW$1</f>
        <v>-6.9068345169480407</v>
      </c>
      <c r="BX188" s="12">
        <f>(BX$3*temperature!$M298+BX$4*temperature!$M298^2+BX$5*temperature!$M298^6)*(K188/K$56)^$BW$1</f>
        <v>-7.9233562399331765</v>
      </c>
      <c r="BY188" s="12">
        <f>(BY$3*temperature!$M298+BY$4*temperature!$M298^2+BY$5*temperature!$M298^6)*(L188/L$56)^$BW$1</f>
        <v>-6.8408111104739149</v>
      </c>
      <c r="BZ188" s="12">
        <f>(BZ$3*temperature!$M298+BZ$4*temperature!$M298^2+BZ$5*temperature!$M298^6)*(M188/M$56)^$BW$1</f>
        <v>-6.9068385200646913</v>
      </c>
      <c r="CA188" s="19">
        <f t="shared" si="226"/>
        <v>-6.6539537995069509E-6</v>
      </c>
      <c r="CB188" s="19">
        <f t="shared" si="227"/>
        <v>-4.6972853491311639E-6</v>
      </c>
      <c r="CC188" s="19">
        <f t="shared" si="228"/>
        <v>-4.0031166506082627E-6</v>
      </c>
      <c r="CD188" s="19">
        <f t="shared" si="229"/>
        <v>-2.1872798650985414E-2</v>
      </c>
      <c r="CE188" s="19">
        <f t="shared" si="230"/>
        <v>-9.3787516404396311E-5</v>
      </c>
      <c r="CF188" s="19"/>
      <c r="CG188" s="19"/>
      <c r="CH188" s="19"/>
    </row>
    <row r="189" spans="1:86" x14ac:dyDescent="0.25">
      <c r="A189" s="2">
        <f t="shared" si="250"/>
        <v>2143</v>
      </c>
      <c r="B189" s="5">
        <f t="shared" si="251"/>
        <v>1165.3066989088838</v>
      </c>
      <c r="C189" s="5">
        <f t="shared" si="252"/>
        <v>2963.6739797318528</v>
      </c>
      <c r="D189" s="5">
        <f t="shared" si="253"/>
        <v>4368.4639078710934</v>
      </c>
      <c r="E189" s="15">
        <f t="shared" si="254"/>
        <v>4.4757670577208579E-6</v>
      </c>
      <c r="F189" s="15">
        <f t="shared" si="255"/>
        <v>8.8175612284214485E-6</v>
      </c>
      <c r="G189" s="15">
        <f t="shared" si="256"/>
        <v>1.8000737588314733E-5</v>
      </c>
      <c r="H189" s="5">
        <f t="shared" si="257"/>
        <v>241194.98982271756</v>
      </c>
      <c r="I189" s="5">
        <f t="shared" si="258"/>
        <v>96695.155585177316</v>
      </c>
      <c r="J189" s="5">
        <f t="shared" si="259"/>
        <v>34907.016026658734</v>
      </c>
      <c r="K189" s="5">
        <f t="shared" si="260"/>
        <v>206979.83633712618</v>
      </c>
      <c r="L189" s="5">
        <f t="shared" si="261"/>
        <v>32626.785620301631</v>
      </c>
      <c r="M189" s="5">
        <f t="shared" si="262"/>
        <v>7990.6843144024397</v>
      </c>
      <c r="N189" s="15">
        <f t="shared" si="263"/>
        <v>4.6216934921226027E-3</v>
      </c>
      <c r="O189" s="15">
        <f t="shared" si="264"/>
        <v>7.1960209097337025E-3</v>
      </c>
      <c r="P189" s="15">
        <f t="shared" si="265"/>
        <v>6.6279755054627909E-3</v>
      </c>
      <c r="Q189" s="5">
        <f t="shared" si="266"/>
        <v>8075.4257066390155</v>
      </c>
      <c r="R189" s="5">
        <f t="shared" si="267"/>
        <v>11355.92736532555</v>
      </c>
      <c r="S189" s="5">
        <f t="shared" si="268"/>
        <v>6238.7406987103277</v>
      </c>
      <c r="T189" s="5">
        <f t="shared" si="269"/>
        <v>33.480901541837959</v>
      </c>
      <c r="U189" s="5">
        <f t="shared" si="270"/>
        <v>117.44049943972925</v>
      </c>
      <c r="V189" s="5">
        <f t="shared" si="271"/>
        <v>178.72454906903982</v>
      </c>
      <c r="W189" s="15">
        <f t="shared" si="272"/>
        <v>-1.0734613539272964E-2</v>
      </c>
      <c r="X189" s="15">
        <f t="shared" si="273"/>
        <v>-1.217998157191269E-2</v>
      </c>
      <c r="Y189" s="15">
        <f t="shared" si="274"/>
        <v>-9.7425357312937999E-3</v>
      </c>
      <c r="Z189" s="5">
        <f t="shared" si="212"/>
        <v>10672.058982465338</v>
      </c>
      <c r="AA189" s="5">
        <f t="shared" si="213"/>
        <v>32798.831730585356</v>
      </c>
      <c r="AB189" s="5">
        <f t="shared" si="214"/>
        <v>52269.83531917361</v>
      </c>
      <c r="AC189" s="16">
        <f t="shared" si="275"/>
        <v>1.3492489333833868</v>
      </c>
      <c r="AD189" s="16">
        <f t="shared" si="276"/>
        <v>2.9911759339309878</v>
      </c>
      <c r="AE189" s="16">
        <f t="shared" si="277"/>
        <v>8.5816091588348051</v>
      </c>
      <c r="AF189" s="15">
        <f t="shared" si="278"/>
        <v>-4.0504037456468023E-3</v>
      </c>
      <c r="AG189" s="15">
        <f t="shared" si="279"/>
        <v>2.9673830763510267E-4</v>
      </c>
      <c r="AH189" s="15">
        <f t="shared" si="280"/>
        <v>9.7937136394747881E-3</v>
      </c>
      <c r="AI189" s="1">
        <f t="shared" si="244"/>
        <v>457715.63300411293</v>
      </c>
      <c r="AJ189" s="1">
        <f t="shared" si="245"/>
        <v>178979.01489909546</v>
      </c>
      <c r="AK189" s="1">
        <f t="shared" si="246"/>
        <v>64991.406784175408</v>
      </c>
      <c r="AL189" s="14">
        <f t="shared" si="281"/>
        <v>68.073911764586697</v>
      </c>
      <c r="AM189" s="14">
        <f t="shared" si="282"/>
        <v>15.425037405568027</v>
      </c>
      <c r="AN189" s="14">
        <f t="shared" si="283"/>
        <v>5.0025818154362192</v>
      </c>
      <c r="AO189" s="11">
        <f t="shared" si="284"/>
        <v>5.4174280378988318E-3</v>
      </c>
      <c r="AP189" s="11">
        <f t="shared" si="285"/>
        <v>6.8245304998887941E-3</v>
      </c>
      <c r="AQ189" s="11">
        <f t="shared" si="286"/>
        <v>6.1907102436619963E-3</v>
      </c>
      <c r="AR189" s="1">
        <f t="shared" si="215"/>
        <v>241194.98982271756</v>
      </c>
      <c r="AS189" s="1">
        <f t="shared" ref="AS189:AS252" si="287">MAX(0.3*C189,AM189*AJ189^$AR$5*C189^(1-$AR$5)*(1-BJ188+BV188/100))</f>
        <v>96695.155585177316</v>
      </c>
      <c r="AT189" s="1">
        <f t="shared" ref="AT189:AT252" si="288">MAX(0.3*D189,AN189*AK189^$AR$5*D189^(1-$AR$5)*(1-BK188+BW188/100))</f>
        <v>34907.016026658734</v>
      </c>
      <c r="AU189" s="1">
        <f t="shared" si="247"/>
        <v>48238.997964543516</v>
      </c>
      <c r="AV189" s="1">
        <f t="shared" si="248"/>
        <v>19339.031117035465</v>
      </c>
      <c r="AW189" s="1">
        <f t="shared" si="249"/>
        <v>6981.4032053317469</v>
      </c>
      <c r="AX189" s="1">
        <f t="shared" si="231"/>
        <v>165583.86906970094</v>
      </c>
      <c r="AY189" s="1">
        <f t="shared" si="218"/>
        <v>26101.4284962413</v>
      </c>
      <c r="AZ189" s="1">
        <f t="shared" si="219"/>
        <v>6392.547451521953</v>
      </c>
      <c r="BA189" s="1">
        <f t="shared" si="232"/>
        <v>14003.76224215736</v>
      </c>
      <c r="BB189" s="1">
        <f t="shared" si="233"/>
        <v>30139.80959566719</v>
      </c>
      <c r="BC189" s="1">
        <f t="shared" si="234"/>
        <v>38280.360525215161</v>
      </c>
      <c r="BD189" s="1">
        <f t="shared" si="235"/>
        <v>1874.5134813269353</v>
      </c>
      <c r="BE189" s="2">
        <f t="shared" si="241"/>
        <v>2.6562624979233451E-2</v>
      </c>
      <c r="BF189" s="2">
        <f t="shared" si="242"/>
        <v>3.9296297366806017E-2</v>
      </c>
      <c r="BG189" s="2">
        <f t="shared" si="243"/>
        <v>2.6781393583393952E-2</v>
      </c>
      <c r="BH189" s="2">
        <f t="shared" si="220"/>
        <v>3.1044360126306052E-2</v>
      </c>
      <c r="BI189" s="2">
        <f t="shared" si="236"/>
        <v>7.0557304578739693E-5</v>
      </c>
      <c r="BJ189" s="2">
        <f t="shared" si="221"/>
        <v>1.5441989867404456E-4</v>
      </c>
      <c r="BK189" s="2">
        <f t="shared" si="222"/>
        <v>7.1724304226865481E-5</v>
      </c>
      <c r="BL189" s="2">
        <f t="shared" si="223"/>
        <v>17.018068359787502</v>
      </c>
      <c r="BM189" s="2">
        <f t="shared" si="224"/>
        <v>14.931656127734055</v>
      </c>
      <c r="BN189" s="2">
        <f t="shared" si="225"/>
        <v>2.5036814371481402</v>
      </c>
      <c r="BO189" s="2">
        <f t="shared" si="237"/>
        <v>120.06627909492413</v>
      </c>
      <c r="BP189" s="2">
        <f t="shared" si="238"/>
        <v>23.170103246460283</v>
      </c>
      <c r="BQ189" s="2">
        <f t="shared" si="239"/>
        <v>3.5770479448549688</v>
      </c>
      <c r="BR189" s="11">
        <f t="shared" si="240"/>
        <v>3.5469808170402767E-2</v>
      </c>
      <c r="BS189" s="17">
        <f t="shared" si="216"/>
        <v>4.1406508070943836E-3</v>
      </c>
      <c r="BT189" s="17">
        <f t="shared" si="217"/>
        <v>2.2742344699966038E-2</v>
      </c>
      <c r="BU189" s="12">
        <f>(BU$3*temperature!$I299+BU$4*temperature!$I299^2+BU$5*temperature!$I299^6)*(K189/K$56)^$BW$1</f>
        <v>-8.0974014740089419</v>
      </c>
      <c r="BV189" s="12">
        <f>(BV$3*temperature!$I299+BV$4*temperature!$I299^2+BV$5*temperature!$I299^6)*(L189/L$56)^$BW$1</f>
        <v>-6.9577416376684385</v>
      </c>
      <c r="BW189" s="12">
        <f>(BW$3*temperature!$I299+BW$4*temperature!$I299^2+BW$5*temperature!$I299^6)*(M189/M$56)^$BW$1</f>
        <v>-7.0055095863456449</v>
      </c>
      <c r="BX189" s="12">
        <f>(BX$3*temperature!$M299+BX$4*temperature!$M299^2+BX$5*temperature!$M299^6)*(K189/K$56)^$BW$1</f>
        <v>-8.097408127555509</v>
      </c>
      <c r="BY189" s="12">
        <f>(BY$3*temperature!$M299+BY$4*temperature!$M299^2+BY$5*temperature!$M299^6)*(L189/L$56)^$BW$1</f>
        <v>-6.9577463284342844</v>
      </c>
      <c r="BZ189" s="12">
        <f>(BZ$3*temperature!$M299+BZ$4*temperature!$M299^2+BZ$5*temperature!$M299^6)*(M189/M$56)^$BW$1</f>
        <v>-7.0055135816828891</v>
      </c>
      <c r="CA189" s="19">
        <f t="shared" si="226"/>
        <v>-6.6535465670369831E-6</v>
      </c>
      <c r="CB189" s="19">
        <f t="shared" si="227"/>
        <v>-4.6907658459716117E-6</v>
      </c>
      <c r="CC189" s="19">
        <f t="shared" si="228"/>
        <v>-3.9953372441559054E-6</v>
      </c>
      <c r="CD189" s="19">
        <f t="shared" si="229"/>
        <v>-2.1978417310249802E-2</v>
      </c>
      <c r="CE189" s="19">
        <f t="shared" si="230"/>
        <v>-9.1004951374343005E-5</v>
      </c>
      <c r="CF189" s="19"/>
      <c r="CG189" s="19"/>
      <c r="CH189" s="19"/>
    </row>
    <row r="190" spans="1:86" x14ac:dyDescent="0.25">
      <c r="A190" s="2">
        <f t="shared" si="250"/>
        <v>2144</v>
      </c>
      <c r="B190" s="5">
        <f t="shared" si="251"/>
        <v>1165.3116537681524</v>
      </c>
      <c r="C190" s="5">
        <f t="shared" si="252"/>
        <v>2963.6988054897915</v>
      </c>
      <c r="D190" s="5">
        <f t="shared" si="253"/>
        <v>4368.5386116649388</v>
      </c>
      <c r="E190" s="15">
        <f t="shared" si="254"/>
        <v>4.2519787048348144E-6</v>
      </c>
      <c r="F190" s="15">
        <f t="shared" si="255"/>
        <v>8.3766831670003763E-6</v>
      </c>
      <c r="G190" s="15">
        <f t="shared" si="256"/>
        <v>1.7100700708898994E-5</v>
      </c>
      <c r="H190" s="5">
        <f t="shared" si="257"/>
        <v>242291.37862982589</v>
      </c>
      <c r="I190" s="5">
        <f t="shared" si="258"/>
        <v>97382.964556646519</v>
      </c>
      <c r="J190" s="5">
        <f t="shared" si="259"/>
        <v>35136.118467702785</v>
      </c>
      <c r="K190" s="5">
        <f t="shared" si="260"/>
        <v>207919.81084746931</v>
      </c>
      <c r="L190" s="5">
        <f t="shared" si="261"/>
        <v>32858.590210401853</v>
      </c>
      <c r="M190" s="5">
        <f t="shared" si="262"/>
        <v>8042.9913962261389</v>
      </c>
      <c r="N190" s="15">
        <f t="shared" si="263"/>
        <v>4.5413820349733403E-3</v>
      </c>
      <c r="O190" s="15">
        <f t="shared" si="264"/>
        <v>7.1047326818485246E-3</v>
      </c>
      <c r="P190" s="15">
        <f t="shared" si="265"/>
        <v>6.5460077967816055E-3</v>
      </c>
      <c r="Q190" s="5">
        <f t="shared" si="266"/>
        <v>8025.0531711017211</v>
      </c>
      <c r="R190" s="5">
        <f t="shared" si="267"/>
        <v>11297.405150558148</v>
      </c>
      <c r="S190" s="5">
        <f t="shared" si="268"/>
        <v>6218.5068548877016</v>
      </c>
      <c r="T190" s="5">
        <f t="shared" si="269"/>
        <v>33.121497002839881</v>
      </c>
      <c r="U190" s="5">
        <f t="shared" si="270"/>
        <v>116.01007632075712</v>
      </c>
      <c r="V190" s="5">
        <f t="shared" si="271"/>
        <v>176.98331876367533</v>
      </c>
      <c r="W190" s="15">
        <f t="shared" si="272"/>
        <v>-1.0734613539272964E-2</v>
      </c>
      <c r="X190" s="15">
        <f t="shared" si="273"/>
        <v>-1.217998157191269E-2</v>
      </c>
      <c r="Y190" s="15">
        <f t="shared" si="274"/>
        <v>-9.7425357312937999E-3</v>
      </c>
      <c r="Z190" s="5">
        <f t="shared" ref="Z190:Z253" si="289">Q189*AC190*(1-BE189)</f>
        <v>10563.379589841414</v>
      </c>
      <c r="AA190" s="5">
        <f t="shared" ref="AA190:AA253" si="290">R189*AD190*(1-BF189)</f>
        <v>32642.460044968117</v>
      </c>
      <c r="AB190" s="5">
        <f t="shared" ref="AB190:AB253" si="291">S189*AE190*(1-BG189)</f>
        <v>52614.89797428673</v>
      </c>
      <c r="AC190" s="16">
        <f t="shared" si="275"/>
        <v>1.3437839304498007</v>
      </c>
      <c r="AD190" s="16">
        <f t="shared" si="276"/>
        <v>2.9920635304154612</v>
      </c>
      <c r="AE190" s="16">
        <f t="shared" si="277"/>
        <v>8.6656549815023265</v>
      </c>
      <c r="AF190" s="15">
        <f t="shared" si="278"/>
        <v>-4.0504037456468023E-3</v>
      </c>
      <c r="AG190" s="15">
        <f t="shared" si="279"/>
        <v>2.9673830763510267E-4</v>
      </c>
      <c r="AH190" s="15">
        <f t="shared" si="280"/>
        <v>9.7937136394747881E-3</v>
      </c>
      <c r="AI190" s="1">
        <f t="shared" si="244"/>
        <v>460183.06766824517</v>
      </c>
      <c r="AJ190" s="1">
        <f t="shared" si="245"/>
        <v>180420.14452622138</v>
      </c>
      <c r="AK190" s="1">
        <f t="shared" si="246"/>
        <v>65473.669311089616</v>
      </c>
      <c r="AL190" s="14">
        <f t="shared" si="281"/>
        <v>68.439009427647193</v>
      </c>
      <c r="AM190" s="14">
        <f t="shared" si="282"/>
        <v>15.529253357421888</v>
      </c>
      <c r="AN190" s="14">
        <f t="shared" si="283"/>
        <v>5.0332416545809018</v>
      </c>
      <c r="AO190" s="11">
        <f t="shared" si="284"/>
        <v>5.3632537575198438E-3</v>
      </c>
      <c r="AP190" s="11">
        <f t="shared" si="285"/>
        <v>6.7562851948899062E-3</v>
      </c>
      <c r="AQ190" s="11">
        <f t="shared" si="286"/>
        <v>6.1288031412253764E-3</v>
      </c>
      <c r="AR190" s="1">
        <f t="shared" ref="AR190:AR253" si="292">MAX(0.3*B190,AL190*AI190^$AR$5*B190^(1-$AR$5)*(1-BI189+BU189/100))</f>
        <v>242291.37862982589</v>
      </c>
      <c r="AS190" s="1">
        <f t="shared" si="287"/>
        <v>97382.964556646519</v>
      </c>
      <c r="AT190" s="1">
        <f t="shared" si="288"/>
        <v>35136.118467702785</v>
      </c>
      <c r="AU190" s="1">
        <f t="shared" si="247"/>
        <v>48458.275725965184</v>
      </c>
      <c r="AV190" s="1">
        <f t="shared" si="248"/>
        <v>19476.592911329306</v>
      </c>
      <c r="AW190" s="1">
        <f t="shared" si="249"/>
        <v>7027.2236935405572</v>
      </c>
      <c r="AX190" s="1">
        <f t="shared" si="231"/>
        <v>166335.84867797545</v>
      </c>
      <c r="AY190" s="1">
        <f t="shared" si="218"/>
        <v>26286.872168321475</v>
      </c>
      <c r="AZ190" s="1">
        <f t="shared" si="219"/>
        <v>6434.3931169809111</v>
      </c>
      <c r="BA190" s="1">
        <f t="shared" si="232"/>
        <v>14009.101930742536</v>
      </c>
      <c r="BB190" s="1">
        <f t="shared" si="233"/>
        <v>30161.043907827992</v>
      </c>
      <c r="BC190" s="1">
        <f t="shared" si="234"/>
        <v>38309.518444060312</v>
      </c>
      <c r="BD190" s="1">
        <f t="shared" si="235"/>
        <v>1821.1465590806479</v>
      </c>
      <c r="BE190" s="2">
        <f t="shared" si="241"/>
        <v>2.6562624979233451E-2</v>
      </c>
      <c r="BF190" s="2">
        <f t="shared" si="242"/>
        <v>3.9296297366806017E-2</v>
      </c>
      <c r="BG190" s="2">
        <f t="shared" si="243"/>
        <v>2.6781393583393952E-2</v>
      </c>
      <c r="BH190" s="2">
        <f t="shared" si="220"/>
        <v>3.102062530967948E-2</v>
      </c>
      <c r="BI190" s="2">
        <f t="shared" si="236"/>
        <v>7.0557304578739693E-5</v>
      </c>
      <c r="BJ190" s="2">
        <f t="shared" si="221"/>
        <v>1.5441989867404456E-4</v>
      </c>
      <c r="BK190" s="2">
        <f t="shared" si="222"/>
        <v>7.1724304226865481E-5</v>
      </c>
      <c r="BL190" s="2">
        <f t="shared" si="223"/>
        <v>17.095426598787366</v>
      </c>
      <c r="BM190" s="2">
        <f t="shared" si="224"/>
        <v>15.037867519415428</v>
      </c>
      <c r="BN190" s="2">
        <f t="shared" si="225"/>
        <v>2.5201136503287009</v>
      </c>
      <c r="BO190" s="2">
        <f t="shared" si="237"/>
        <v>121.85295381100934</v>
      </c>
      <c r="BP190" s="2">
        <f t="shared" si="238"/>
        <v>23.446700575920705</v>
      </c>
      <c r="BQ190" s="2">
        <f t="shared" si="239"/>
        <v>3.5769116881540874</v>
      </c>
      <c r="BR190" s="11">
        <f t="shared" si="240"/>
        <v>3.5388162309269527E-2</v>
      </c>
      <c r="BS190" s="17">
        <f t="shared" si="216"/>
        <v>3.9988136538820019E-3</v>
      </c>
      <c r="BT190" s="17">
        <f t="shared" si="217"/>
        <v>2.2079946310646636E-2</v>
      </c>
      <c r="BU190" s="12">
        <f>(BU$3*temperature!$I300+BU$4*temperature!$I300^2+BU$5*temperature!$I300^6)*(K190/K$56)^$BW$1</f>
        <v>-8.2718678547286473</v>
      </c>
      <c r="BV190" s="12">
        <f>(BV$3*temperature!$I300+BV$4*temperature!$I300^2+BV$5*temperature!$I300^6)*(L190/L$56)^$BW$1</f>
        <v>-7.0747740410629936</v>
      </c>
      <c r="BW190" s="12">
        <f>(BW$3*temperature!$I300+BW$4*temperature!$I300^2+BW$5*temperature!$I300^6)*(M190/M$56)^$BW$1</f>
        <v>-7.1042305977316396</v>
      </c>
      <c r="BX190" s="12">
        <f>(BX$3*temperature!$M300+BX$4*temperature!$M300^2+BX$5*temperature!$M300^6)*(K190/K$56)^$BW$1</f>
        <v>-8.2718745074459914</v>
      </c>
      <c r="BY190" s="12">
        <f>(BY$3*temperature!$M300+BY$4*temperature!$M300^2+BY$5*temperature!$M300^6)*(L190/L$56)^$BW$1</f>
        <v>-7.0747787251039052</v>
      </c>
      <c r="BZ190" s="12">
        <f>(BZ$3*temperature!$M300+BZ$4*temperature!$M300^2+BZ$5*temperature!$M300^6)*(M190/M$56)^$BW$1</f>
        <v>-7.104234585169622</v>
      </c>
      <c r="CA190" s="19">
        <f t="shared" si="226"/>
        <v>-6.6527173441244258E-6</v>
      </c>
      <c r="CB190" s="19">
        <f t="shared" si="227"/>
        <v>-4.684040911584475E-6</v>
      </c>
      <c r="CC190" s="19">
        <f t="shared" si="228"/>
        <v>-3.9874379824667017E-6</v>
      </c>
      <c r="CD190" s="19">
        <f t="shared" si="229"/>
        <v>-2.208144940351742E-2</v>
      </c>
      <c r="CE190" s="19">
        <f t="shared" si="230"/>
        <v>-8.8299601372290049E-5</v>
      </c>
      <c r="CF190" s="19"/>
      <c r="CG190" s="19"/>
      <c r="CH190" s="19"/>
    </row>
    <row r="191" spans="1:86" x14ac:dyDescent="0.25">
      <c r="A191" s="2">
        <f t="shared" si="250"/>
        <v>2145</v>
      </c>
      <c r="B191" s="5">
        <f t="shared" si="251"/>
        <v>1165.3163609044718</v>
      </c>
      <c r="C191" s="5">
        <f t="shared" si="252"/>
        <v>2963.7223901573925</v>
      </c>
      <c r="D191" s="5">
        <f t="shared" si="253"/>
        <v>4368.6095814827049</v>
      </c>
      <c r="E191" s="15">
        <f t="shared" si="254"/>
        <v>4.0393797695930734E-6</v>
      </c>
      <c r="F191" s="15">
        <f t="shared" si="255"/>
        <v>7.9578490086503572E-6</v>
      </c>
      <c r="G191" s="15">
        <f t="shared" si="256"/>
        <v>1.6245665673454043E-5</v>
      </c>
      <c r="H191" s="5">
        <f t="shared" si="257"/>
        <v>243373.46366015385</v>
      </c>
      <c r="I191" s="5">
        <f t="shared" si="258"/>
        <v>98066.835857175174</v>
      </c>
      <c r="J191" s="5">
        <f t="shared" si="259"/>
        <v>35363.846970894134</v>
      </c>
      <c r="K191" s="5">
        <f t="shared" si="260"/>
        <v>208847.54717702337</v>
      </c>
      <c r="L191" s="5">
        <f t="shared" si="261"/>
        <v>33089.076150606401</v>
      </c>
      <c r="M191" s="5">
        <f t="shared" si="262"/>
        <v>8094.9891060971522</v>
      </c>
      <c r="N191" s="15">
        <f t="shared" si="263"/>
        <v>4.4619910232346349E-3</v>
      </c>
      <c r="O191" s="15">
        <f t="shared" si="264"/>
        <v>7.0144804974494601E-3</v>
      </c>
      <c r="P191" s="15">
        <f t="shared" si="265"/>
        <v>6.4649714651454637E-3</v>
      </c>
      <c r="Q191" s="5">
        <f t="shared" si="266"/>
        <v>7974.3628712536984</v>
      </c>
      <c r="R191" s="5">
        <f t="shared" si="267"/>
        <v>11238.1726152295</v>
      </c>
      <c r="S191" s="5">
        <f t="shared" si="268"/>
        <v>6197.8343113453793</v>
      </c>
      <c r="T191" s="5">
        <f t="shared" si="269"/>
        <v>32.765950532672207</v>
      </c>
      <c r="U191" s="5">
        <f t="shared" si="270"/>
        <v>114.59707572901412</v>
      </c>
      <c r="V191" s="5">
        <f t="shared" si="271"/>
        <v>175.25905245677725</v>
      </c>
      <c r="W191" s="15">
        <f t="shared" si="272"/>
        <v>-1.0734613539272964E-2</v>
      </c>
      <c r="X191" s="15">
        <f t="shared" si="273"/>
        <v>-1.217998157191269E-2</v>
      </c>
      <c r="Y191" s="15">
        <f t="shared" si="274"/>
        <v>-9.7425357312937999E-3</v>
      </c>
      <c r="Z191" s="5">
        <f t="shared" si="289"/>
        <v>10454.968740998462</v>
      </c>
      <c r="AA191" s="5">
        <f t="shared" si="290"/>
        <v>32483.875078597961</v>
      </c>
      <c r="AB191" s="5">
        <f t="shared" si="291"/>
        <v>52957.878309846936</v>
      </c>
      <c r="AC191" s="16">
        <f t="shared" si="275"/>
        <v>1.3383410629845669</v>
      </c>
      <c r="AD191" s="16">
        <f t="shared" si="276"/>
        <v>2.9929513902838134</v>
      </c>
      <c r="AE191" s="16">
        <f t="shared" si="277"/>
        <v>8.7505239248896487</v>
      </c>
      <c r="AF191" s="15">
        <f t="shared" si="278"/>
        <v>-4.0504037456468023E-3</v>
      </c>
      <c r="AG191" s="15">
        <f t="shared" si="279"/>
        <v>2.9673830763510267E-4</v>
      </c>
      <c r="AH191" s="15">
        <f t="shared" si="280"/>
        <v>9.7937136394747881E-3</v>
      </c>
      <c r="AI191" s="1">
        <f t="shared" si="244"/>
        <v>462623.03662738588</v>
      </c>
      <c r="AJ191" s="1">
        <f t="shared" si="245"/>
        <v>181854.72298492855</v>
      </c>
      <c r="AK191" s="1">
        <f t="shared" si="246"/>
        <v>65953.526073521207</v>
      </c>
      <c r="AL191" s="14">
        <f t="shared" si="281"/>
        <v>68.802394644376221</v>
      </c>
      <c r="AM191" s="14">
        <f t="shared" si="282"/>
        <v>15.633124221322868</v>
      </c>
      <c r="AN191" s="14">
        <f t="shared" si="283"/>
        <v>5.0637809243714118</v>
      </c>
      <c r="AO191" s="11">
        <f t="shared" si="284"/>
        <v>5.3096212199446454E-3</v>
      </c>
      <c r="AP191" s="11">
        <f t="shared" si="285"/>
        <v>6.6887223429410074E-3</v>
      </c>
      <c r="AQ191" s="11">
        <f t="shared" si="286"/>
        <v>6.0675151098131229E-3</v>
      </c>
      <c r="AR191" s="1">
        <f t="shared" si="292"/>
        <v>243373.46366015385</v>
      </c>
      <c r="AS191" s="1">
        <f t="shared" si="287"/>
        <v>98066.835857175174</v>
      </c>
      <c r="AT191" s="1">
        <f t="shared" si="288"/>
        <v>35363.846970894134</v>
      </c>
      <c r="AU191" s="1">
        <f t="shared" si="247"/>
        <v>48674.692732030773</v>
      </c>
      <c r="AV191" s="1">
        <f t="shared" si="248"/>
        <v>19613.367171435035</v>
      </c>
      <c r="AW191" s="1">
        <f t="shared" si="249"/>
        <v>7072.7693941788275</v>
      </c>
      <c r="AX191" s="1">
        <f t="shared" si="231"/>
        <v>167078.0377416187</v>
      </c>
      <c r="AY191" s="1">
        <f t="shared" si="218"/>
        <v>26471.260920485121</v>
      </c>
      <c r="AZ191" s="1">
        <f t="shared" si="219"/>
        <v>6475.9912848777212</v>
      </c>
      <c r="BA191" s="1">
        <f t="shared" si="232"/>
        <v>14014.346584005358</v>
      </c>
      <c r="BB191" s="1">
        <f t="shared" si="233"/>
        <v>30182.000325020235</v>
      </c>
      <c r="BC191" s="1">
        <f t="shared" si="234"/>
        <v>38338.292840668291</v>
      </c>
      <c r="BD191" s="1">
        <f t="shared" si="235"/>
        <v>1769.2819557687403</v>
      </c>
      <c r="BE191" s="2">
        <f t="shared" si="241"/>
        <v>2.6562624979233451E-2</v>
      </c>
      <c r="BF191" s="2">
        <f t="shared" si="242"/>
        <v>3.9296297366806017E-2</v>
      </c>
      <c r="BG191" s="2">
        <f t="shared" si="243"/>
        <v>2.6781393583393952E-2</v>
      </c>
      <c r="BH191" s="2">
        <f t="shared" si="220"/>
        <v>3.099681766908232E-2</v>
      </c>
      <c r="BI191" s="2">
        <f t="shared" si="236"/>
        <v>7.0557304578739693E-5</v>
      </c>
      <c r="BJ191" s="2">
        <f t="shared" si="221"/>
        <v>1.5441989867404456E-4</v>
      </c>
      <c r="BK191" s="2">
        <f t="shared" si="222"/>
        <v>7.1724304226865481E-5</v>
      </c>
      <c r="BL191" s="2">
        <f t="shared" si="223"/>
        <v>17.17177560185231</v>
      </c>
      <c r="BM191" s="2">
        <f t="shared" si="224"/>
        <v>15.14347085634915</v>
      </c>
      <c r="BN191" s="2">
        <f t="shared" si="225"/>
        <v>2.5364473187727263</v>
      </c>
      <c r="BO191" s="2">
        <f t="shared" si="237"/>
        <v>123.66632947932442</v>
      </c>
      <c r="BP191" s="2">
        <f t="shared" si="238"/>
        <v>23.726624575060633</v>
      </c>
      <c r="BQ191" s="2">
        <f t="shared" si="239"/>
        <v>3.5767788838108658</v>
      </c>
      <c r="BR191" s="11">
        <f t="shared" si="240"/>
        <v>3.5307438191037627E-2</v>
      </c>
      <c r="BS191" s="17">
        <f t="shared" ref="BS191:BS254" si="293">BS190/(1+BR190)</f>
        <v>3.8621396298015231E-3</v>
      </c>
      <c r="BT191" s="17">
        <f t="shared" ref="BT191:BT254" si="294">BT190/(1+BR$5)</f>
        <v>2.1436841078297703E-2</v>
      </c>
      <c r="BU191" s="12">
        <f>(BU$3*temperature!$I301+BU$4*temperature!$I301^2+BU$5*temperature!$I301^6)*(K191/K$56)^$BW$1</f>
        <v>-8.4467293659902385</v>
      </c>
      <c r="BV191" s="12">
        <f>(BV$3*temperature!$I301+BV$4*temperature!$I301^2+BV$5*temperature!$I301^6)*(L191/L$56)^$BW$1</f>
        <v>-7.1918917166860536</v>
      </c>
      <c r="BW191" s="12">
        <f>(BW$3*temperature!$I301+BW$4*temperature!$I301^2+BW$5*temperature!$I301^6)*(M191/M$56)^$BW$1</f>
        <v>-7.2029880902653209</v>
      </c>
      <c r="BX191" s="12">
        <f>(BX$3*temperature!$M301+BX$4*temperature!$M301^2+BX$5*temperature!$M301^6)*(K191/K$56)^$BW$1</f>
        <v>-8.4467360174740076</v>
      </c>
      <c r="BY191" s="12">
        <f>(BY$3*temperature!$M301+BY$4*temperature!$M301^2+BY$5*temperature!$M301^6)*(L191/L$56)^$BW$1</f>
        <v>-7.1918963938075517</v>
      </c>
      <c r="BZ191" s="12">
        <f>(BZ$3*temperature!$M301+BZ$4*temperature!$M301^2+BZ$5*temperature!$M301^6)*(M191/M$56)^$BW$1</f>
        <v>-7.2029920696920122</v>
      </c>
      <c r="CA191" s="19">
        <f t="shared" si="226"/>
        <v>-6.6514837691045159E-6</v>
      </c>
      <c r="CB191" s="19">
        <f t="shared" si="227"/>
        <v>-4.6771214980978471E-6</v>
      </c>
      <c r="CC191" s="19">
        <f t="shared" si="228"/>
        <v>-3.9794266912807075E-6</v>
      </c>
      <c r="CD191" s="19">
        <f t="shared" si="229"/>
        <v>-2.2181929861466304E-2</v>
      </c>
      <c r="CE191" s="19">
        <f t="shared" si="230"/>
        <v>-8.5669710383446819E-5</v>
      </c>
      <c r="CF191" s="19"/>
      <c r="CG191" s="19"/>
      <c r="CH191" s="19"/>
    </row>
    <row r="192" spans="1:86" x14ac:dyDescent="0.25">
      <c r="A192" s="2">
        <f t="shared" si="250"/>
        <v>2146</v>
      </c>
      <c r="B192" s="5">
        <f t="shared" si="251"/>
        <v>1165.3208327020386</v>
      </c>
      <c r="C192" s="5">
        <f t="shared" si="252"/>
        <v>2963.7447957699133</v>
      </c>
      <c r="D192" s="5">
        <f t="shared" si="253"/>
        <v>4368.6770039048879</v>
      </c>
      <c r="E192" s="15">
        <f t="shared" si="254"/>
        <v>3.8374107811134193E-6</v>
      </c>
      <c r="F192" s="15">
        <f t="shared" si="255"/>
        <v>7.5599565582178389E-6</v>
      </c>
      <c r="G192" s="15">
        <f t="shared" si="256"/>
        <v>1.5433382389781341E-5</v>
      </c>
      <c r="H192" s="5">
        <f t="shared" si="257"/>
        <v>244441.23163017121</v>
      </c>
      <c r="I192" s="5">
        <f t="shared" si="258"/>
        <v>98746.719960602626</v>
      </c>
      <c r="J192" s="5">
        <f t="shared" si="259"/>
        <v>35590.189295571057</v>
      </c>
      <c r="K192" s="5">
        <f t="shared" si="260"/>
        <v>209763.03243749915</v>
      </c>
      <c r="L192" s="5">
        <f t="shared" si="261"/>
        <v>33318.226353882295</v>
      </c>
      <c r="M192" s="5">
        <f t="shared" si="262"/>
        <v>8146.6744425736233</v>
      </c>
      <c r="N192" s="15">
        <f t="shared" si="263"/>
        <v>4.3835097555624536E-3</v>
      </c>
      <c r="O192" s="15">
        <f t="shared" si="264"/>
        <v>6.925252377337765E-3</v>
      </c>
      <c r="P192" s="15">
        <f t="shared" si="265"/>
        <v>6.3848555938810225E-3</v>
      </c>
      <c r="Q192" s="5">
        <f t="shared" si="266"/>
        <v>7923.3720342629695</v>
      </c>
      <c r="R192" s="5">
        <f t="shared" si="267"/>
        <v>11178.255634344778</v>
      </c>
      <c r="S192" s="5">
        <f t="shared" si="268"/>
        <v>6176.7337582826522</v>
      </c>
      <c r="T192" s="5">
        <f t="shared" si="269"/>
        <v>32.414220716457038</v>
      </c>
      <c r="U192" s="5">
        <f t="shared" si="270"/>
        <v>113.20128545843964</v>
      </c>
      <c r="V192" s="5">
        <f t="shared" si="271"/>
        <v>173.55158487598442</v>
      </c>
      <c r="W192" s="15">
        <f t="shared" si="272"/>
        <v>-1.0734613539272964E-2</v>
      </c>
      <c r="X192" s="15">
        <f t="shared" si="273"/>
        <v>-1.217998157191269E-2</v>
      </c>
      <c r="Y192" s="15">
        <f t="shared" si="274"/>
        <v>-9.7425357312937999E-3</v>
      </c>
      <c r="Z192" s="5">
        <f t="shared" si="289"/>
        <v>10346.850503427786</v>
      </c>
      <c r="AA192" s="5">
        <f t="shared" si="290"/>
        <v>32323.15010265481</v>
      </c>
      <c r="AB192" s="5">
        <f t="shared" si="291"/>
        <v>53298.757461421861</v>
      </c>
      <c r="AC192" s="16">
        <f t="shared" si="275"/>
        <v>1.3329202413301013</v>
      </c>
      <c r="AD192" s="16">
        <f t="shared" si="276"/>
        <v>2.9938395136142004</v>
      </c>
      <c r="AE192" s="16">
        <f t="shared" si="277"/>
        <v>8.8362240504053915</v>
      </c>
      <c r="AF192" s="15">
        <f t="shared" si="278"/>
        <v>-4.0504037456468023E-3</v>
      </c>
      <c r="AG192" s="15">
        <f t="shared" si="279"/>
        <v>2.9673830763510267E-4</v>
      </c>
      <c r="AH192" s="15">
        <f t="shared" si="280"/>
        <v>9.7937136394747881E-3</v>
      </c>
      <c r="AI192" s="1">
        <f t="shared" si="244"/>
        <v>465035.42569667805</v>
      </c>
      <c r="AJ192" s="1">
        <f t="shared" si="245"/>
        <v>183282.61785787073</v>
      </c>
      <c r="AK192" s="1">
        <f t="shared" si="246"/>
        <v>66430.942860347917</v>
      </c>
      <c r="AL192" s="14">
        <f t="shared" si="281"/>
        <v>69.164056152417146</v>
      </c>
      <c r="AM192" s="14">
        <f t="shared" si="282"/>
        <v>15.736644192319311</v>
      </c>
      <c r="AN192" s="14">
        <f t="shared" si="283"/>
        <v>5.0941982459701043</v>
      </c>
      <c r="AO192" s="11">
        <f t="shared" si="284"/>
        <v>5.2565250077451992E-3</v>
      </c>
      <c r="AP192" s="11">
        <f t="shared" si="285"/>
        <v>6.6218351195115972E-3</v>
      </c>
      <c r="AQ192" s="11">
        <f t="shared" si="286"/>
        <v>6.0068399587149919E-3</v>
      </c>
      <c r="AR192" s="1">
        <f t="shared" si="292"/>
        <v>244441.23163017121</v>
      </c>
      <c r="AS192" s="1">
        <f t="shared" si="287"/>
        <v>98746.719960602626</v>
      </c>
      <c r="AT192" s="1">
        <f t="shared" si="288"/>
        <v>35590.189295571057</v>
      </c>
      <c r="AU192" s="1">
        <f t="shared" si="247"/>
        <v>48888.246326034248</v>
      </c>
      <c r="AV192" s="1">
        <f t="shared" si="248"/>
        <v>19749.343992120528</v>
      </c>
      <c r="AW192" s="1">
        <f t="shared" si="249"/>
        <v>7118.0378591142116</v>
      </c>
      <c r="AX192" s="1">
        <f t="shared" si="231"/>
        <v>167810.42594999928</v>
      </c>
      <c r="AY192" s="1">
        <f t="shared" si="218"/>
        <v>26654.581083105837</v>
      </c>
      <c r="AZ192" s="1">
        <f t="shared" si="219"/>
        <v>6517.3395540588981</v>
      </c>
      <c r="BA192" s="1">
        <f t="shared" si="232"/>
        <v>14019.497394747779</v>
      </c>
      <c r="BB192" s="1">
        <f t="shared" si="233"/>
        <v>30202.682437447773</v>
      </c>
      <c r="BC192" s="1">
        <f t="shared" si="234"/>
        <v>38366.689231664037</v>
      </c>
      <c r="BD192" s="1">
        <f t="shared" si="235"/>
        <v>1718.8781174352384</v>
      </c>
      <c r="BE192" s="2">
        <f t="shared" si="241"/>
        <v>2.6562624979233451E-2</v>
      </c>
      <c r="BF192" s="2">
        <f t="shared" si="242"/>
        <v>3.9296297366806017E-2</v>
      </c>
      <c r="BG192" s="2">
        <f t="shared" si="243"/>
        <v>2.6781393583393952E-2</v>
      </c>
      <c r="BH192" s="2">
        <f t="shared" si="220"/>
        <v>3.0972940453120767E-2</v>
      </c>
      <c r="BI192" s="2">
        <f t="shared" si="236"/>
        <v>7.0557304578739693E-5</v>
      </c>
      <c r="BJ192" s="2">
        <f t="shared" si="221"/>
        <v>1.5441989867404456E-4</v>
      </c>
      <c r="BK192" s="2">
        <f t="shared" si="222"/>
        <v>7.1724304226865481E-5</v>
      </c>
      <c r="BL192" s="2">
        <f t="shared" si="223"/>
        <v>17.24711443173225</v>
      </c>
      <c r="BM192" s="2">
        <f t="shared" si="224"/>
        <v>15.248458490710512</v>
      </c>
      <c r="BN192" s="2">
        <f t="shared" si="225"/>
        <v>2.5526815645272696</v>
      </c>
      <c r="BO192" s="2">
        <f t="shared" si="237"/>
        <v>125.5068054400346</v>
      </c>
      <c r="BP192" s="2">
        <f t="shared" si="238"/>
        <v>24.009915241830658</v>
      </c>
      <c r="BQ192" s="2">
        <f t="shared" si="239"/>
        <v>3.5766494853921698</v>
      </c>
      <c r="BR192" s="11">
        <f t="shared" si="240"/>
        <v>3.5227625806167201E-2</v>
      </c>
      <c r="BS192" s="17">
        <f t="shared" si="293"/>
        <v>3.7304277814807613E-3</v>
      </c>
      <c r="BT192" s="17">
        <f t="shared" si="294"/>
        <v>2.0812467066308449E-2</v>
      </c>
      <c r="BU192" s="12">
        <f>(BU$3*temperature!$I302+BU$4*temperature!$I302^2+BU$5*temperature!$I302^6)*(K192/K$56)^$BW$1</f>
        <v>-8.6219670424776353</v>
      </c>
      <c r="BV192" s="12">
        <f>(BV$3*temperature!$I302+BV$4*temperature!$I302^2+BV$5*temperature!$I302^6)*(L192/L$56)^$BW$1</f>
        <v>-7.3090830441583332</v>
      </c>
      <c r="BW192" s="12">
        <f>(BW$3*temperature!$I302+BW$4*temperature!$I302^2+BW$5*temperature!$I302^6)*(M192/M$56)^$BW$1</f>
        <v>-7.3017728334541898</v>
      </c>
      <c r="BX192" s="12">
        <f>(BX$3*temperature!$M302+BX$4*temperature!$M302^2+BX$5*temperature!$M302^6)*(K192/K$56)^$BW$1</f>
        <v>-8.6219736923405517</v>
      </c>
      <c r="BY192" s="12">
        <f>(BY$3*temperature!$M302+BY$4*temperature!$M302^2+BY$5*temperature!$M302^6)*(L192/L$56)^$BW$1</f>
        <v>-7.3090877141765107</v>
      </c>
      <c r="BZ192" s="12">
        <f>(BZ$3*temperature!$M302+BZ$4*temperature!$M302^2+BZ$5*temperature!$M302^6)*(M192/M$56)^$BW$1</f>
        <v>-7.3017768047650957</v>
      </c>
      <c r="CA192" s="19">
        <f t="shared" si="226"/>
        <v>-6.6498629163191936E-6</v>
      </c>
      <c r="CB192" s="19">
        <f t="shared" si="227"/>
        <v>-4.6700181774994576E-6</v>
      </c>
      <c r="CC192" s="19">
        <f t="shared" si="228"/>
        <v>-3.9713109059036356E-6</v>
      </c>
      <c r="CD192" s="19">
        <f t="shared" si="229"/>
        <v>-2.2279893655140048E-2</v>
      </c>
      <c r="CE192" s="19">
        <f t="shared" si="230"/>
        <v>-8.3113534259571386E-5</v>
      </c>
      <c r="CF192" s="19"/>
      <c r="CG192" s="19"/>
      <c r="CH192" s="19"/>
    </row>
    <row r="193" spans="1:86" x14ac:dyDescent="0.25">
      <c r="A193" s="2">
        <f t="shared" si="250"/>
        <v>2147</v>
      </c>
      <c r="B193" s="5">
        <f t="shared" si="251"/>
        <v>1165.3250809260292</v>
      </c>
      <c r="C193" s="5">
        <f t="shared" si="252"/>
        <v>2963.7660812627237</v>
      </c>
      <c r="D193" s="5">
        <f t="shared" si="253"/>
        <v>4368.7410561944898</v>
      </c>
      <c r="E193" s="15">
        <f t="shared" si="254"/>
        <v>3.6455402420577483E-6</v>
      </c>
      <c r="F193" s="15">
        <f t="shared" si="255"/>
        <v>7.181958730306947E-6</v>
      </c>
      <c r="G193" s="15">
        <f t="shared" si="256"/>
        <v>1.4661713270292274E-5</v>
      </c>
      <c r="H193" s="5">
        <f t="shared" si="257"/>
        <v>245494.67282872286</v>
      </c>
      <c r="I193" s="5">
        <f t="shared" si="258"/>
        <v>99422.568927103013</v>
      </c>
      <c r="J193" s="5">
        <f t="shared" si="259"/>
        <v>35815.133653788762</v>
      </c>
      <c r="K193" s="5">
        <f t="shared" si="260"/>
        <v>210666.25686425608</v>
      </c>
      <c r="L193" s="5">
        <f t="shared" si="261"/>
        <v>33546.024281627397</v>
      </c>
      <c r="M193" s="5">
        <f t="shared" si="262"/>
        <v>8198.0445151369313</v>
      </c>
      <c r="N193" s="15">
        <f t="shared" si="263"/>
        <v>4.305927580571467E-3</v>
      </c>
      <c r="O193" s="15">
        <f t="shared" si="264"/>
        <v>6.8370364414238605E-3</v>
      </c>
      <c r="P193" s="15">
        <f t="shared" si="265"/>
        <v>6.3056493696191929E-3</v>
      </c>
      <c r="Q193" s="5">
        <f t="shared" si="266"/>
        <v>7872.0976238504818</v>
      </c>
      <c r="R193" s="5">
        <f t="shared" si="267"/>
        <v>11117.679804989482</v>
      </c>
      <c r="S193" s="5">
        <f t="shared" si="268"/>
        <v>6155.2158155821262</v>
      </c>
      <c r="T193" s="5">
        <f t="shared" si="269"/>
        <v>32.066266583889174</v>
      </c>
      <c r="U193" s="5">
        <f t="shared" si="270"/>
        <v>111.82249588763902</v>
      </c>
      <c r="V193" s="5">
        <f t="shared" si="271"/>
        <v>171.86075235910747</v>
      </c>
      <c r="W193" s="15">
        <f t="shared" si="272"/>
        <v>-1.0734613539272964E-2</v>
      </c>
      <c r="X193" s="15">
        <f t="shared" si="273"/>
        <v>-1.217998157191269E-2</v>
      </c>
      <c r="Y193" s="15">
        <f t="shared" si="274"/>
        <v>-9.7425357312937999E-3</v>
      </c>
      <c r="Z193" s="5">
        <f t="shared" si="289"/>
        <v>10239.048217263617</v>
      </c>
      <c r="AA193" s="5">
        <f t="shared" si="290"/>
        <v>32160.357698399897</v>
      </c>
      <c r="AB193" s="5">
        <f t="shared" si="291"/>
        <v>53637.517258103864</v>
      </c>
      <c r="AC193" s="16">
        <f t="shared" si="275"/>
        <v>1.3275213761919695</v>
      </c>
      <c r="AD193" s="16">
        <f t="shared" si="276"/>
        <v>2.9947279004848015</v>
      </c>
      <c r="AE193" s="16">
        <f t="shared" si="277"/>
        <v>8.9227634984093012</v>
      </c>
      <c r="AF193" s="15">
        <f t="shared" si="278"/>
        <v>-4.0504037456468023E-3</v>
      </c>
      <c r="AG193" s="15">
        <f t="shared" si="279"/>
        <v>2.9673830763510267E-4</v>
      </c>
      <c r="AH193" s="15">
        <f t="shared" si="280"/>
        <v>9.7937136394747881E-3</v>
      </c>
      <c r="AI193" s="1">
        <f t="shared" si="244"/>
        <v>467420.1294530445</v>
      </c>
      <c r="AJ193" s="1">
        <f t="shared" si="245"/>
        <v>184703.7000642042</v>
      </c>
      <c r="AK193" s="1">
        <f t="shared" si="246"/>
        <v>66905.886433427338</v>
      </c>
      <c r="AL193" s="14">
        <f t="shared" si="281"/>
        <v>69.523983117311403</v>
      </c>
      <c r="AM193" s="14">
        <f t="shared" si="282"/>
        <v>15.83980760086351</v>
      </c>
      <c r="AN193" s="14">
        <f t="shared" si="283"/>
        <v>5.124492279215799</v>
      </c>
      <c r="AO193" s="11">
        <f t="shared" si="284"/>
        <v>5.2039597576677473E-3</v>
      </c>
      <c r="AP193" s="11">
        <f t="shared" si="285"/>
        <v>6.555616768316481E-3</v>
      </c>
      <c r="AQ193" s="11">
        <f t="shared" si="286"/>
        <v>5.9467715591278421E-3</v>
      </c>
      <c r="AR193" s="1">
        <f t="shared" si="292"/>
        <v>245494.67282872286</v>
      </c>
      <c r="AS193" s="1">
        <f t="shared" si="287"/>
        <v>99422.568927103013</v>
      </c>
      <c r="AT193" s="1">
        <f t="shared" si="288"/>
        <v>35815.133653788762</v>
      </c>
      <c r="AU193" s="1">
        <f t="shared" si="247"/>
        <v>49098.934565744574</v>
      </c>
      <c r="AV193" s="1">
        <f t="shared" si="248"/>
        <v>19884.513785420604</v>
      </c>
      <c r="AW193" s="1">
        <f t="shared" si="249"/>
        <v>7163.0267307577524</v>
      </c>
      <c r="AX193" s="1">
        <f t="shared" si="231"/>
        <v>168533.00549140488</v>
      </c>
      <c r="AY193" s="1">
        <f t="shared" si="218"/>
        <v>26836.819425301921</v>
      </c>
      <c r="AZ193" s="1">
        <f t="shared" si="219"/>
        <v>6558.4356121095452</v>
      </c>
      <c r="BA193" s="1">
        <f t="shared" si="232"/>
        <v>14024.555536554573</v>
      </c>
      <c r="BB193" s="1">
        <f t="shared" si="233"/>
        <v>30223.093771972974</v>
      </c>
      <c r="BC193" s="1">
        <f t="shared" si="234"/>
        <v>38394.71301251636</v>
      </c>
      <c r="BD193" s="1">
        <f t="shared" si="235"/>
        <v>1669.8946059113171</v>
      </c>
      <c r="BE193" s="2">
        <f t="shared" si="241"/>
        <v>2.6562624979233451E-2</v>
      </c>
      <c r="BF193" s="2">
        <f t="shared" si="242"/>
        <v>3.9296297366806017E-2</v>
      </c>
      <c r="BG193" s="2">
        <f t="shared" si="243"/>
        <v>2.6781393583393952E-2</v>
      </c>
      <c r="BH193" s="2">
        <f t="shared" si="220"/>
        <v>3.0948996904305998E-2</v>
      </c>
      <c r="BI193" s="2">
        <f t="shared" si="236"/>
        <v>7.0557304578739693E-5</v>
      </c>
      <c r="BJ193" s="2">
        <f t="shared" si="221"/>
        <v>1.5441989867404456E-4</v>
      </c>
      <c r="BK193" s="2">
        <f t="shared" si="222"/>
        <v>7.1724304226865481E-5</v>
      </c>
      <c r="BL193" s="2">
        <f t="shared" si="223"/>
        <v>17.321442403234251</v>
      </c>
      <c r="BM193" s="2">
        <f t="shared" si="224"/>
        <v>15.352823019636459</v>
      </c>
      <c r="BN193" s="2">
        <f t="shared" si="225"/>
        <v>2.5688155421101935</v>
      </c>
      <c r="BO193" s="2">
        <f t="shared" si="237"/>
        <v>127.37478699932733</v>
      </c>
      <c r="BP193" s="2">
        <f t="shared" si="238"/>
        <v>24.296613054932489</v>
      </c>
      <c r="BQ193" s="2">
        <f t="shared" si="239"/>
        <v>3.576523447229679</v>
      </c>
      <c r="BR193" s="11">
        <f t="shared" si="240"/>
        <v>3.5148715167955674E-2</v>
      </c>
      <c r="BS193" s="17">
        <f t="shared" si="293"/>
        <v>3.6034855412361601E-3</v>
      </c>
      <c r="BT193" s="17">
        <f t="shared" si="294"/>
        <v>2.0206278705153832E-2</v>
      </c>
      <c r="BU193" s="12">
        <f>(BU$3*temperature!$I303+BU$4*temperature!$I303^2+BU$5*temperature!$I303^6)*(K193/K$56)^$BW$1</f>
        <v>-8.7975623147402349</v>
      </c>
      <c r="BV193" s="12">
        <f>(BV$3*temperature!$I303+BV$4*temperature!$I303^2+BV$5*temperature!$I303^6)*(L193/L$56)^$BW$1</f>
        <v>-7.4263366873377743</v>
      </c>
      <c r="BW193" s="12">
        <f>(BW$3*temperature!$I303+BW$4*temperature!$I303^2+BW$5*temperature!$I303^6)*(M193/M$56)^$BW$1</f>
        <v>-7.400575825479649</v>
      </c>
      <c r="BX193" s="12">
        <f>(BX$3*temperature!$M303+BX$4*temperature!$M303^2+BX$5*temperature!$M303^6)*(K193/K$56)^$BW$1</f>
        <v>-8.7975689626116029</v>
      </c>
      <c r="BY193" s="12">
        <f>(BY$3*temperature!$M303+BY$4*temperature!$M303^2+BY$5*temperature!$M303^6)*(L193/L$56)^$BW$1</f>
        <v>-7.4263413500789506</v>
      </c>
      <c r="BZ193" s="12">
        <f>(BZ$3*temperature!$M303+BZ$4*temperature!$M303^2+BZ$5*temperature!$M303^6)*(M193/M$56)^$BW$1</f>
        <v>-7.4005797885775602</v>
      </c>
      <c r="CA193" s="19">
        <f t="shared" si="226"/>
        <v>-6.6478713680595547E-6</v>
      </c>
      <c r="CB193" s="19">
        <f t="shared" si="227"/>
        <v>-4.662741176275631E-6</v>
      </c>
      <c r="CC193" s="19">
        <f t="shared" si="228"/>
        <v>-3.9630979111748843E-6</v>
      </c>
      <c r="CD193" s="19">
        <f t="shared" si="229"/>
        <v>-2.2375375938684994E-2</v>
      </c>
      <c r="CE193" s="19">
        <f t="shared" si="230"/>
        <v>-8.0629343674774854E-5</v>
      </c>
      <c r="CF193" s="19"/>
      <c r="CG193" s="19"/>
      <c r="CH193" s="19"/>
    </row>
    <row r="194" spans="1:86" x14ac:dyDescent="0.25">
      <c r="A194" s="2">
        <f t="shared" si="250"/>
        <v>2148</v>
      </c>
      <c r="B194" s="5">
        <f t="shared" si="251"/>
        <v>1165.3291167535328</v>
      </c>
      <c r="C194" s="5">
        <f t="shared" si="252"/>
        <v>2963.7863026261216</v>
      </c>
      <c r="D194" s="5">
        <f t="shared" si="253"/>
        <v>4368.8019067617724</v>
      </c>
      <c r="E194" s="15">
        <f t="shared" si="254"/>
        <v>3.4632632299548609E-6</v>
      </c>
      <c r="F194" s="15">
        <f t="shared" si="255"/>
        <v>6.8228607937915996E-6</v>
      </c>
      <c r="G194" s="15">
        <f t="shared" si="256"/>
        <v>1.3928627606777659E-5</v>
      </c>
      <c r="H194" s="5">
        <f t="shared" si="257"/>
        <v>246533.78102959259</v>
      </c>
      <c r="I194" s="5">
        <f t="shared" si="258"/>
        <v>100094.3363868106</v>
      </c>
      <c r="J194" s="5">
        <f t="shared" si="259"/>
        <v>36038.66870498364</v>
      </c>
      <c r="K194" s="5">
        <f t="shared" si="260"/>
        <v>211557.21373924488</v>
      </c>
      <c r="L194" s="5">
        <f t="shared" si="261"/>
        <v>33772.453937761988</v>
      </c>
      <c r="M194" s="5">
        <f t="shared" si="262"/>
        <v>8249.0965427398132</v>
      </c>
      <c r="N194" s="15">
        <f t="shared" si="263"/>
        <v>4.2292338993941136E-3</v>
      </c>
      <c r="O194" s="15">
        <f t="shared" si="264"/>
        <v>6.7498209097345274E-3</v>
      </c>
      <c r="P194" s="15">
        <f t="shared" si="265"/>
        <v>6.2273420824465742E-3</v>
      </c>
      <c r="Q194" s="5">
        <f t="shared" si="266"/>
        <v>7820.5563379291962</v>
      </c>
      <c r="R194" s="5">
        <f t="shared" si="267"/>
        <v>11056.470439290653</v>
      </c>
      <c r="S194" s="5">
        <f t="shared" si="268"/>
        <v>6133.2910296008058</v>
      </c>
      <c r="T194" s="5">
        <f t="shared" si="269"/>
        <v>31.722047604463821</v>
      </c>
      <c r="U194" s="5">
        <f t="shared" si="270"/>
        <v>110.4604999484023</v>
      </c>
      <c r="V194" s="5">
        <f t="shared" si="271"/>
        <v>170.18639283844183</v>
      </c>
      <c r="W194" s="15">
        <f t="shared" si="272"/>
        <v>-1.0734613539272964E-2</v>
      </c>
      <c r="X194" s="15">
        <f t="shared" si="273"/>
        <v>-1.217998157191269E-2</v>
      </c>
      <c r="Y194" s="15">
        <f t="shared" si="274"/>
        <v>-9.7425357312937999E-3</v>
      </c>
      <c r="Z194" s="5">
        <f t="shared" si="289"/>
        <v>10131.584502598806</v>
      </c>
      <c r="AA194" s="5">
        <f t="shared" si="290"/>
        <v>31995.569734533834</v>
      </c>
      <c r="AB194" s="5">
        <f t="shared" si="291"/>
        <v>53974.140214478917</v>
      </c>
      <c r="AC194" s="16">
        <f t="shared" si="275"/>
        <v>1.3221443786374154</v>
      </c>
      <c r="AD194" s="16">
        <f t="shared" si="276"/>
        <v>2.9956165509738191</v>
      </c>
      <c r="AE194" s="16">
        <f t="shared" si="277"/>
        <v>9.0101504889854809</v>
      </c>
      <c r="AF194" s="15">
        <f t="shared" si="278"/>
        <v>-4.0504037456468023E-3</v>
      </c>
      <c r="AG194" s="15">
        <f t="shared" si="279"/>
        <v>2.9673830763510267E-4</v>
      </c>
      <c r="AH194" s="15">
        <f t="shared" si="280"/>
        <v>9.7937136394747881E-3</v>
      </c>
      <c r="AI194" s="1">
        <f t="shared" si="244"/>
        <v>469777.05107348465</v>
      </c>
      <c r="AJ194" s="1">
        <f t="shared" si="245"/>
        <v>186117.84384320438</v>
      </c>
      <c r="AK194" s="1">
        <f t="shared" si="246"/>
        <v>67378.324520842361</v>
      </c>
      <c r="AL194" s="14">
        <f t="shared" si="281"/>
        <v>69.882165127543317</v>
      </c>
      <c r="AM194" s="14">
        <f t="shared" si="282"/>
        <v>15.942608912095487</v>
      </c>
      <c r="AN194" s="14">
        <f t="shared" si="283"/>
        <v>5.1546617223073996</v>
      </c>
      <c r="AO194" s="11">
        <f t="shared" si="284"/>
        <v>5.1519201600910697E-3</v>
      </c>
      <c r="AP194" s="11">
        <f t="shared" si="285"/>
        <v>6.4900606006333163E-3</v>
      </c>
      <c r="AQ194" s="11">
        <f t="shared" si="286"/>
        <v>5.8873038435365635E-3</v>
      </c>
      <c r="AR194" s="1">
        <f t="shared" si="292"/>
        <v>246533.78102959259</v>
      </c>
      <c r="AS194" s="1">
        <f t="shared" si="287"/>
        <v>100094.3363868106</v>
      </c>
      <c r="AT194" s="1">
        <f t="shared" si="288"/>
        <v>36038.66870498364</v>
      </c>
      <c r="AU194" s="1">
        <f t="shared" si="247"/>
        <v>49306.756205918522</v>
      </c>
      <c r="AV194" s="1">
        <f t="shared" si="248"/>
        <v>20018.867277362122</v>
      </c>
      <c r="AW194" s="1">
        <f t="shared" si="249"/>
        <v>7207.7337409967286</v>
      </c>
      <c r="AX194" s="1">
        <f t="shared" si="231"/>
        <v>169245.7709913959</v>
      </c>
      <c r="AY194" s="1">
        <f t="shared" si="218"/>
        <v>27017.963150209587</v>
      </c>
      <c r="AZ194" s="1">
        <f t="shared" si="219"/>
        <v>6599.2772341918499</v>
      </c>
      <c r="BA194" s="1">
        <f t="shared" si="232"/>
        <v>14029.52216419517</v>
      </c>
      <c r="BB194" s="1">
        <f t="shared" si="233"/>
        <v>30243.237793798518</v>
      </c>
      <c r="BC194" s="1">
        <f t="shared" si="234"/>
        <v>38422.369461577771</v>
      </c>
      <c r="BD194" s="1">
        <f t="shared" si="235"/>
        <v>1622.2920704957544</v>
      </c>
      <c r="BE194" s="2">
        <f t="shared" si="241"/>
        <v>2.6562624979233451E-2</v>
      </c>
      <c r="BF194" s="2">
        <f t="shared" si="242"/>
        <v>3.9296297366806017E-2</v>
      </c>
      <c r="BG194" s="2">
        <f t="shared" si="243"/>
        <v>2.6781393583393952E-2</v>
      </c>
      <c r="BH194" s="2">
        <f t="shared" si="220"/>
        <v>3.0924990258088866E-2</v>
      </c>
      <c r="BI194" s="2">
        <f t="shared" si="236"/>
        <v>7.0557304578739693E-5</v>
      </c>
      <c r="BJ194" s="2">
        <f t="shared" si="221"/>
        <v>1.5441989867404456E-4</v>
      </c>
      <c r="BK194" s="2">
        <f t="shared" si="222"/>
        <v>7.1724304226865481E-5</v>
      </c>
      <c r="BL194" s="2">
        <f t="shared" si="223"/>
        <v>17.394759077053283</v>
      </c>
      <c r="BM194" s="2">
        <f t="shared" si="224"/>
        <v>15.456557282697023</v>
      </c>
      <c r="BN194" s="2">
        <f t="shared" si="225"/>
        <v>2.5848484381274628</v>
      </c>
      <c r="BO194" s="2">
        <f t="shared" si="237"/>
        <v>129.27068551857371</v>
      </c>
      <c r="BP194" s="2">
        <f t="shared" si="238"/>
        <v>24.586758979596137</v>
      </c>
      <c r="BQ194" s="2">
        <f t="shared" si="239"/>
        <v>3.5764007244002278</v>
      </c>
      <c r="BR194" s="11">
        <f t="shared" si="240"/>
        <v>3.5070696316725519E-2</v>
      </c>
      <c r="BS194" s="17">
        <f t="shared" si="293"/>
        <v>3.4811283523174586E-3</v>
      </c>
      <c r="BT194" s="17">
        <f t="shared" si="294"/>
        <v>1.9617746315683332E-2</v>
      </c>
      <c r="BU194" s="12">
        <f>(BU$3*temperature!$I304+BU$4*temperature!$I304^2+BU$5*temperature!$I304^6)*(K194/K$56)^$BW$1</f>
        <v>-8.9734970079300247</v>
      </c>
      <c r="BV194" s="12">
        <f>(BV$3*temperature!$I304+BV$4*temperature!$I304^2+BV$5*temperature!$I304^6)*(L194/L$56)^$BW$1</f>
        <v>-7.5436415920842776</v>
      </c>
      <c r="BW194" s="12">
        <f>(BW$3*temperature!$I304+BW$4*temperature!$I304^2+BW$5*temperature!$I304^6)*(M194/M$56)^$BW$1</f>
        <v>-7.499388291390007</v>
      </c>
      <c r="BX194" s="12">
        <f>(BX$3*temperature!$M304+BX$4*temperature!$M304^2+BX$5*temperature!$M304^6)*(K194/K$56)^$BW$1</f>
        <v>-8.9735036534552108</v>
      </c>
      <c r="BY194" s="12">
        <f>(BY$3*temperature!$M304+BY$4*temperature!$M304^2+BY$5*temperature!$M304^6)*(L194/L$56)^$BW$1</f>
        <v>-7.5436462473846317</v>
      </c>
      <c r="BZ194" s="12">
        <f>(BZ$3*temperature!$M304+BZ$4*temperature!$M304^2+BZ$5*temperature!$M304^6)*(M194/M$56)^$BW$1</f>
        <v>-7.4993922461847227</v>
      </c>
      <c r="CA194" s="19">
        <f t="shared" si="226"/>
        <v>-6.6455251861441411E-6</v>
      </c>
      <c r="CB194" s="19">
        <f t="shared" si="227"/>
        <v>-4.6553003540950044E-6</v>
      </c>
      <c r="CC194" s="19">
        <f t="shared" si="228"/>
        <v>-3.9547947157103636E-6</v>
      </c>
      <c r="CD194" s="19">
        <f t="shared" si="229"/>
        <v>-2.2468411872476321E-2</v>
      </c>
      <c r="CE194" s="19">
        <f t="shared" si="230"/>
        <v>-7.8215425600823514E-5</v>
      </c>
      <c r="CF194" s="19"/>
      <c r="CG194" s="19"/>
      <c r="CH194" s="19"/>
    </row>
    <row r="195" spans="1:86" x14ac:dyDescent="0.25">
      <c r="A195" s="2">
        <f t="shared" si="250"/>
        <v>2149</v>
      </c>
      <c r="B195" s="5">
        <f t="shared" si="251"/>
        <v>1165.3329508029396</v>
      </c>
      <c r="C195" s="5">
        <f t="shared" si="252"/>
        <v>2963.8055130524185</v>
      </c>
      <c r="D195" s="5">
        <f t="shared" si="253"/>
        <v>4368.8597156058777</v>
      </c>
      <c r="E195" s="15">
        <f t="shared" si="254"/>
        <v>3.2901000684571177E-6</v>
      </c>
      <c r="F195" s="15">
        <f t="shared" si="255"/>
        <v>6.4817177541020191E-6</v>
      </c>
      <c r="G195" s="15">
        <f t="shared" si="256"/>
        <v>1.3232196226438776E-5</v>
      </c>
      <c r="H195" s="5">
        <f t="shared" si="257"/>
        <v>247558.55340450665</v>
      </c>
      <c r="I195" s="5">
        <f t="shared" si="258"/>
        <v>100761.97752300036</v>
      </c>
      <c r="J195" s="5">
        <f t="shared" si="259"/>
        <v>36260.783550538625</v>
      </c>
      <c r="K195" s="5">
        <f t="shared" si="260"/>
        <v>212435.89931438345</v>
      </c>
      <c r="L195" s="5">
        <f t="shared" si="261"/>
        <v>33997.499862676807</v>
      </c>
      <c r="M195" s="5">
        <f t="shared" si="262"/>
        <v>8299.8278523369681</v>
      </c>
      <c r="N195" s="15">
        <f t="shared" si="263"/>
        <v>4.1534181681064375E-3</v>
      </c>
      <c r="O195" s="15">
        <f t="shared" si="264"/>
        <v>6.6635941033348356E-3</v>
      </c>
      <c r="P195" s="15">
        <f t="shared" si="265"/>
        <v>6.1499231260426779E-3</v>
      </c>
      <c r="Q195" s="5">
        <f t="shared" si="266"/>
        <v>7768.7646065322133</v>
      </c>
      <c r="R195" s="5">
        <f t="shared" si="267"/>
        <v>10994.652557818832</v>
      </c>
      <c r="S195" s="5">
        <f t="shared" si="268"/>
        <v>6110.9698700991048</v>
      </c>
      <c r="T195" s="5">
        <f t="shared" si="269"/>
        <v>31.381523682755482</v>
      </c>
      <c r="U195" s="5">
        <f t="shared" si="270"/>
        <v>109.11509309460649</v>
      </c>
      <c r="V195" s="5">
        <f t="shared" si="271"/>
        <v>168.52834582523332</v>
      </c>
      <c r="W195" s="15">
        <f t="shared" si="272"/>
        <v>-1.0734613539272964E-2</v>
      </c>
      <c r="X195" s="15">
        <f t="shared" si="273"/>
        <v>-1.217998157191269E-2</v>
      </c>
      <c r="Y195" s="15">
        <f t="shared" si="274"/>
        <v>-9.7425357312937999E-3</v>
      </c>
      <c r="Z195" s="5">
        <f t="shared" si="289"/>
        <v>10024.481267151679</v>
      </c>
      <c r="AA195" s="5">
        <f t="shared" si="290"/>
        <v>31828.857345811924</v>
      </c>
      <c r="AB195" s="5">
        <f t="shared" si="291"/>
        <v>54308.609522434577</v>
      </c>
      <c r="AC195" s="16">
        <f t="shared" si="275"/>
        <v>1.3167891600938966</v>
      </c>
      <c r="AD195" s="16">
        <f t="shared" si="276"/>
        <v>2.9965054651594789</v>
      </c>
      <c r="AE195" s="16">
        <f t="shared" si="277"/>
        <v>9.0983933227231777</v>
      </c>
      <c r="AF195" s="15">
        <f t="shared" si="278"/>
        <v>-4.0504037456468023E-3</v>
      </c>
      <c r="AG195" s="15">
        <f t="shared" si="279"/>
        <v>2.9673830763510267E-4</v>
      </c>
      <c r="AH195" s="15">
        <f t="shared" si="280"/>
        <v>9.7937136394747881E-3</v>
      </c>
      <c r="AI195" s="1">
        <f t="shared" si="244"/>
        <v>472106.1021720547</v>
      </c>
      <c r="AJ195" s="1">
        <f t="shared" si="245"/>
        <v>187524.92673624607</v>
      </c>
      <c r="AK195" s="1">
        <f t="shared" si="246"/>
        <v>67848.225809754847</v>
      </c>
      <c r="AL195" s="14">
        <f t="shared" si="281"/>
        <v>70.238592189541194</v>
      </c>
      <c r="AM195" s="14">
        <f t="shared" si="282"/>
        <v>16.045042725087466</v>
      </c>
      <c r="AN195" s="14">
        <f t="shared" si="283"/>
        <v>5.1847053114795711</v>
      </c>
      <c r="AO195" s="11">
        <f t="shared" si="284"/>
        <v>5.1004009584901594E-3</v>
      </c>
      <c r="AP195" s="11">
        <f t="shared" si="285"/>
        <v>6.4251599946269829E-3</v>
      </c>
      <c r="AQ195" s="11">
        <f t="shared" si="286"/>
        <v>5.8284308051011974E-3</v>
      </c>
      <c r="AR195" s="1">
        <f t="shared" si="292"/>
        <v>247558.55340450665</v>
      </c>
      <c r="AS195" s="1">
        <f t="shared" si="287"/>
        <v>100761.97752300036</v>
      </c>
      <c r="AT195" s="1">
        <f t="shared" si="288"/>
        <v>36260.783550538625</v>
      </c>
      <c r="AU195" s="1">
        <f t="shared" si="247"/>
        <v>49511.710680901335</v>
      </c>
      <c r="AV195" s="1">
        <f t="shared" si="248"/>
        <v>20152.395504600074</v>
      </c>
      <c r="AW195" s="1">
        <f t="shared" si="249"/>
        <v>7252.1567101077253</v>
      </c>
      <c r="AX195" s="1">
        <f t="shared" si="231"/>
        <v>169948.71945150674</v>
      </c>
      <c r="AY195" s="1">
        <f t="shared" si="218"/>
        <v>27197.999890141444</v>
      </c>
      <c r="AZ195" s="1">
        <f t="shared" si="219"/>
        <v>6639.862281869574</v>
      </c>
      <c r="BA195" s="1">
        <f t="shared" si="232"/>
        <v>14034.398414011544</v>
      </c>
      <c r="BB195" s="1">
        <f t="shared" si="233"/>
        <v>30263.117908085034</v>
      </c>
      <c r="BC195" s="1">
        <f t="shared" si="234"/>
        <v>38449.663743953621</v>
      </c>
      <c r="BD195" s="1">
        <f t="shared" si="235"/>
        <v>1576.0322202659629</v>
      </c>
      <c r="BE195" s="2">
        <f t="shared" si="241"/>
        <v>2.6562624979233451E-2</v>
      </c>
      <c r="BF195" s="2">
        <f t="shared" si="242"/>
        <v>3.9296297366806017E-2</v>
      </c>
      <c r="BG195" s="2">
        <f t="shared" si="243"/>
        <v>2.6781393583393952E-2</v>
      </c>
      <c r="BH195" s="2">
        <f t="shared" si="220"/>
        <v>3.0900923741900725E-2</v>
      </c>
      <c r="BI195" s="2">
        <f t="shared" si="236"/>
        <v>7.0557304578739693E-5</v>
      </c>
      <c r="BJ195" s="2">
        <f t="shared" si="221"/>
        <v>1.5441989867404456E-4</v>
      </c>
      <c r="BK195" s="2">
        <f t="shared" si="222"/>
        <v>7.1724304226865481E-5</v>
      </c>
      <c r="BL195" s="2">
        <f t="shared" si="223"/>
        <v>17.467064253633971</v>
      </c>
      <c r="BM195" s="2">
        <f t="shared" si="224"/>
        <v>15.559654359298071</v>
      </c>
      <c r="BN195" s="2">
        <f t="shared" si="225"/>
        <v>2.6007794708833516</v>
      </c>
      <c r="BO195" s="2">
        <f t="shared" si="237"/>
        <v>131.19491850482302</v>
      </c>
      <c r="BP195" s="2">
        <f t="shared" si="238"/>
        <v>24.880394473427433</v>
      </c>
      <c r="BQ195" s="2">
        <f t="shared" si="239"/>
        <v>3.5762812727071216</v>
      </c>
      <c r="BR195" s="11">
        <f t="shared" si="240"/>
        <v>3.4993559323792417E-2</v>
      </c>
      <c r="BS195" s="17">
        <f t="shared" si="293"/>
        <v>3.3631793120073548E-3</v>
      </c>
      <c r="BT195" s="17">
        <f t="shared" si="294"/>
        <v>1.9046355646294498E-2</v>
      </c>
      <c r="BU195" s="12">
        <f>(BU$3*temperature!$I305+BU$4*temperature!$I305^2+BU$5*temperature!$I305^6)*(K195/K$56)^$BW$1</f>
        <v>-9.1497533402571705</v>
      </c>
      <c r="BV195" s="12">
        <f>(BV$3*temperature!$I305+BV$4*temperature!$I305^2+BV$5*temperature!$I305^6)*(L195/L$56)^$BW$1</f>
        <v>-7.660986983868745</v>
      </c>
      <c r="BW195" s="12">
        <f>(BW$3*temperature!$I305+BW$4*temperature!$I305^2+BW$5*temperature!$I305^6)*(M195/M$56)^$BW$1</f>
        <v>-7.5982016811684963</v>
      </c>
      <c r="BX195" s="12">
        <f>(BX$3*temperature!$M305+BX$4*temperature!$M305^2+BX$5*temperature!$M305^6)*(K195/K$56)^$BW$1</f>
        <v>-9.1497599830971303</v>
      </c>
      <c r="BY195" s="12">
        <f>(BY$3*temperature!$M305+BY$4*temperature!$M305^2+BY$5*temperature!$M305^6)*(L195/L$56)^$BW$1</f>
        <v>-7.6609916315739985</v>
      </c>
      <c r="BZ195" s="12">
        <f>(BZ$3*temperature!$M305+BZ$4*temperature!$M305^2+BZ$5*temperature!$M305^6)*(M195/M$56)^$BW$1</f>
        <v>-7.5982056275765819</v>
      </c>
      <c r="CA195" s="19">
        <f t="shared" si="226"/>
        <v>-6.6428399598805754E-6</v>
      </c>
      <c r="CB195" s="19">
        <f t="shared" si="227"/>
        <v>-4.6477052535465191E-6</v>
      </c>
      <c r="CC195" s="19">
        <f t="shared" si="228"/>
        <v>-3.9464080856532746E-6</v>
      </c>
      <c r="CD195" s="19">
        <f t="shared" si="229"/>
        <v>-2.2559036726530403E-2</v>
      </c>
      <c r="CE195" s="19">
        <f t="shared" si="230"/>
        <v>-7.5870085617481167E-5</v>
      </c>
      <c r="CF195" s="19"/>
      <c r="CG195" s="19"/>
      <c r="CH195" s="19"/>
    </row>
    <row r="196" spans="1:86" x14ac:dyDescent="0.25">
      <c r="A196" s="2">
        <f t="shared" si="250"/>
        <v>2150</v>
      </c>
      <c r="B196" s="5">
        <f t="shared" si="251"/>
        <v>1165.3365931618598</v>
      </c>
      <c r="C196" s="5">
        <f t="shared" si="252"/>
        <v>2963.8237630756917</v>
      </c>
      <c r="D196" s="5">
        <f t="shared" si="253"/>
        <v>4368.9146347344686</v>
      </c>
      <c r="E196" s="15">
        <f t="shared" si="254"/>
        <v>3.1255950650342616E-6</v>
      </c>
      <c r="F196" s="15">
        <f t="shared" si="255"/>
        <v>6.1576318663969183E-6</v>
      </c>
      <c r="G196" s="15">
        <f t="shared" si="256"/>
        <v>1.2570586415116835E-5</v>
      </c>
      <c r="H196" s="5">
        <f t="shared" si="257"/>
        <v>248568.99043665369</v>
      </c>
      <c r="I196" s="5">
        <f t="shared" si="258"/>
        <v>101425.44905485655</v>
      </c>
      <c r="J196" s="5">
        <f t="shared" si="259"/>
        <v>36481.467728257478</v>
      </c>
      <c r="K196" s="5">
        <f t="shared" si="260"/>
        <v>213302.31273543183</v>
      </c>
      <c r="L196" s="5">
        <f t="shared" si="261"/>
        <v>34221.14712704876</v>
      </c>
      <c r="M196" s="5">
        <f t="shared" si="262"/>
        <v>8350.2358773999549</v>
      </c>
      <c r="N196" s="15">
        <f t="shared" si="263"/>
        <v>4.0784699000717684E-3</v>
      </c>
      <c r="O196" s="15">
        <f t="shared" si="264"/>
        <v>6.5783444451890105E-3</v>
      </c>
      <c r="P196" s="15">
        <f t="shared" si="265"/>
        <v>6.0733819977716319E-3</v>
      </c>
      <c r="Q196" s="5">
        <f t="shared" si="266"/>
        <v>7716.7385900210884</v>
      </c>
      <c r="R196" s="5">
        <f t="shared" si="267"/>
        <v>10932.250883421219</v>
      </c>
      <c r="S196" s="5">
        <f t="shared" si="268"/>
        <v>6088.2627273058552</v>
      </c>
      <c r="T196" s="5">
        <f t="shared" si="269"/>
        <v>31.044655153747559</v>
      </c>
      <c r="U196" s="5">
        <f t="shared" si="270"/>
        <v>107.78607327149665</v>
      </c>
      <c r="V196" s="5">
        <f t="shared" si="271"/>
        <v>166.88645239429513</v>
      </c>
      <c r="W196" s="15">
        <f t="shared" si="272"/>
        <v>-1.0734613539272964E-2</v>
      </c>
      <c r="X196" s="15">
        <f t="shared" si="273"/>
        <v>-1.217998157191269E-2</v>
      </c>
      <c r="Y196" s="15">
        <f t="shared" si="274"/>
        <v>-9.7425357312937999E-3</v>
      </c>
      <c r="Z196" s="5">
        <f t="shared" si="289"/>
        <v>9917.7597142612249</v>
      </c>
      <c r="AA196" s="5">
        <f t="shared" si="290"/>
        <v>31660.290912891698</v>
      </c>
      <c r="AB196" s="5">
        <f t="shared" si="291"/>
        <v>54640.909042821178</v>
      </c>
      <c r="AC196" s="16">
        <f t="shared" si="275"/>
        <v>1.3114556323476252</v>
      </c>
      <c r="AD196" s="16">
        <f t="shared" si="276"/>
        <v>2.9973946431200296</v>
      </c>
      <c r="AE196" s="16">
        <f t="shared" si="277"/>
        <v>9.1875003815052381</v>
      </c>
      <c r="AF196" s="15">
        <f t="shared" si="278"/>
        <v>-4.0504037456468023E-3</v>
      </c>
      <c r="AG196" s="15">
        <f t="shared" si="279"/>
        <v>2.9673830763510267E-4</v>
      </c>
      <c r="AH196" s="15">
        <f t="shared" si="280"/>
        <v>9.7937136394747881E-3</v>
      </c>
      <c r="AI196" s="1">
        <f t="shared" si="244"/>
        <v>474407.20263575052</v>
      </c>
      <c r="AJ196" s="1">
        <f t="shared" si="245"/>
        <v>188924.82956722155</v>
      </c>
      <c r="AK196" s="1">
        <f t="shared" si="246"/>
        <v>68315.559938887091</v>
      </c>
      <c r="AL196" s="14">
        <f t="shared" si="281"/>
        <v>70.593254722638463</v>
      </c>
      <c r="AM196" s="14">
        <f t="shared" si="282"/>
        <v>16.147103772050485</v>
      </c>
      <c r="AN196" s="14">
        <f t="shared" si="283"/>
        <v>5.2146218206708417</v>
      </c>
      <c r="AO196" s="11">
        <f t="shared" si="284"/>
        <v>5.0493969489052576E-3</v>
      </c>
      <c r="AP196" s="11">
        <f t="shared" si="285"/>
        <v>6.3609083946807128E-3</v>
      </c>
      <c r="AQ196" s="11">
        <f t="shared" si="286"/>
        <v>5.7701464970501852E-3</v>
      </c>
      <c r="AR196" s="1">
        <f t="shared" si="292"/>
        <v>248568.99043665369</v>
      </c>
      <c r="AS196" s="1">
        <f t="shared" si="287"/>
        <v>101425.44905485655</v>
      </c>
      <c r="AT196" s="1">
        <f t="shared" si="288"/>
        <v>36481.467728257478</v>
      </c>
      <c r="AU196" s="1">
        <f t="shared" si="247"/>
        <v>49713.798087330739</v>
      </c>
      <c r="AV196" s="1">
        <f t="shared" si="248"/>
        <v>20285.089810971313</v>
      </c>
      <c r="AW196" s="1">
        <f t="shared" si="249"/>
        <v>7296.2935456514961</v>
      </c>
      <c r="AX196" s="1">
        <f t="shared" si="231"/>
        <v>170641.85018834544</v>
      </c>
      <c r="AY196" s="1">
        <f t="shared" si="218"/>
        <v>27376.917701639006</v>
      </c>
      <c r="AZ196" s="1">
        <f t="shared" si="219"/>
        <v>6680.188701919963</v>
      </c>
      <c r="BA196" s="1">
        <f t="shared" si="232"/>
        <v>14039.185404292866</v>
      </c>
      <c r="BB196" s="1">
        <f t="shared" si="233"/>
        <v>30282.737461507691</v>
      </c>
      <c r="BC196" s="1">
        <f t="shared" si="234"/>
        <v>38476.600915208393</v>
      </c>
      <c r="BD196" s="1">
        <f t="shared" si="235"/>
        <v>1531.0777970109411</v>
      </c>
      <c r="BE196" s="2">
        <f t="shared" si="241"/>
        <v>2.6562624979233451E-2</v>
      </c>
      <c r="BF196" s="2">
        <f t="shared" si="242"/>
        <v>3.9296297366806017E-2</v>
      </c>
      <c r="BG196" s="2">
        <f t="shared" si="243"/>
        <v>2.6781393583393952E-2</v>
      </c>
      <c r="BH196" s="2">
        <f t="shared" si="220"/>
        <v>3.0876800574200926E-2</v>
      </c>
      <c r="BI196" s="2">
        <f t="shared" si="236"/>
        <v>7.0557304578739693E-5</v>
      </c>
      <c r="BJ196" s="2">
        <f t="shared" si="221"/>
        <v>1.5441989867404456E-4</v>
      </c>
      <c r="BK196" s="2">
        <f t="shared" si="222"/>
        <v>7.1724304226865481E-5</v>
      </c>
      <c r="BL196" s="2">
        <f t="shared" si="223"/>
        <v>17.538357967068809</v>
      </c>
      <c r="BM196" s="2">
        <f t="shared" si="224"/>
        <v>15.662107566020417</v>
      </c>
      <c r="BN196" s="2">
        <f t="shared" si="225"/>
        <v>2.6166078899841145</v>
      </c>
      <c r="BO196" s="2">
        <f t="shared" si="237"/>
        <v>133.1479097026567</v>
      </c>
      <c r="BP196" s="2">
        <f t="shared" si="238"/>
        <v>25.177561492327094</v>
      </c>
      <c r="BQ196" s="2">
        <f t="shared" si="239"/>
        <v>3.5761650486622409</v>
      </c>
      <c r="BR196" s="11">
        <f t="shared" si="240"/>
        <v>3.4917294295248674E-2</v>
      </c>
      <c r="BS196" s="17">
        <f t="shared" si="293"/>
        <v>3.2494688316753104E-3</v>
      </c>
      <c r="BT196" s="17">
        <f t="shared" si="294"/>
        <v>1.8491607423586891E-2</v>
      </c>
      <c r="BU196" s="12">
        <f>(BU$3*temperature!$I306+BU$4*temperature!$I306^2+BU$5*temperature!$I306^6)*(K196/K$56)^$BW$1</f>
        <v>-9.3263139211785049</v>
      </c>
      <c r="BV196" s="12">
        <f>(BV$3*temperature!$I306+BV$4*temperature!$I306^2+BV$5*temperature!$I306^6)*(L196/L$56)^$BW$1</f>
        <v>-7.7783623652360445</v>
      </c>
      <c r="BW196" s="12">
        <f>(BW$3*temperature!$I306+BW$4*temperature!$I306^2+BW$5*temperature!$I306^6)*(M196/M$56)^$BW$1</f>
        <v>-7.6970076676839971</v>
      </c>
      <c r="BX196" s="12">
        <f>(BX$3*temperature!$M306+BX$4*temperature!$M306^2+BX$5*temperature!$M306^6)*(K196/K$56)^$BW$1</f>
        <v>-9.3263205610092523</v>
      </c>
      <c r="BY196" s="12">
        <f>(BY$3*temperature!$M306+BY$4*temperature!$M306^2+BY$5*temperature!$M306^6)*(L196/L$56)^$BW$1</f>
        <v>-7.7783670052011002</v>
      </c>
      <c r="BZ196" s="12">
        <f>(BZ$3*temperature!$M306+BZ$4*temperature!$M306^2+BZ$5*temperature!$M306^6)*(M196/M$56)^$BW$1</f>
        <v>-7.6970116056285249</v>
      </c>
      <c r="CA196" s="19">
        <f t="shared" si="226"/>
        <v>-6.6398307474457852E-6</v>
      </c>
      <c r="CB196" s="19">
        <f t="shared" si="227"/>
        <v>-4.6399650557304994E-6</v>
      </c>
      <c r="CC196" s="19">
        <f t="shared" si="228"/>
        <v>-3.9379445277987202E-6</v>
      </c>
      <c r="CD196" s="19">
        <f t="shared" si="229"/>
        <v>-2.2647285611457159E-2</v>
      </c>
      <c r="CE196" s="19">
        <f t="shared" si="230"/>
        <v>-7.3591648716478763E-5</v>
      </c>
      <c r="CF196" s="19"/>
      <c r="CG196" s="19"/>
      <c r="CH196" s="19"/>
    </row>
    <row r="197" spans="1:86" x14ac:dyDescent="0.25">
      <c r="A197" s="2">
        <f t="shared" si="250"/>
        <v>2151</v>
      </c>
      <c r="B197" s="5">
        <f t="shared" si="251"/>
        <v>1165.3400534136495</v>
      </c>
      <c r="C197" s="5">
        <f t="shared" si="252"/>
        <v>2963.8411007045588</v>
      </c>
      <c r="D197" s="5">
        <f t="shared" si="253"/>
        <v>4368.9668085624771</v>
      </c>
      <c r="E197" s="15">
        <f t="shared" si="254"/>
        <v>2.9693153117825486E-6</v>
      </c>
      <c r="F197" s="15">
        <f t="shared" si="255"/>
        <v>5.8497502730770722E-6</v>
      </c>
      <c r="G197" s="15">
        <f t="shared" si="256"/>
        <v>1.1942057094360993E-5</v>
      </c>
      <c r="H197" s="5">
        <f t="shared" si="257"/>
        <v>249565.09583478063</v>
      </c>
      <c r="I197" s="5">
        <f t="shared" si="258"/>
        <v>102084.70921985888</v>
      </c>
      <c r="J197" s="5">
        <f t="shared" si="259"/>
        <v>36700.711206756212</v>
      </c>
      <c r="K197" s="5">
        <f t="shared" si="260"/>
        <v>214156.45596641558</v>
      </c>
      <c r="L197" s="5">
        <f t="shared" si="261"/>
        <v>34443.38132553445</v>
      </c>
      <c r="M197" s="5">
        <f t="shared" si="262"/>
        <v>8400.3181564182814</v>
      </c>
      <c r="N197" s="15">
        <f t="shared" si="263"/>
        <v>4.0043786681449589E-3</v>
      </c>
      <c r="O197" s="15">
        <f t="shared" si="264"/>
        <v>6.4940604609373676E-3</v>
      </c>
      <c r="P197" s="15">
        <f t="shared" si="265"/>
        <v>5.9977082987410224E-3</v>
      </c>
      <c r="Q197" s="5">
        <f t="shared" si="266"/>
        <v>7664.4941775650459</v>
      </c>
      <c r="R197" s="5">
        <f t="shared" si="267"/>
        <v>10869.289835476024</v>
      </c>
      <c r="S197" s="5">
        <f t="shared" si="268"/>
        <v>6065.1799091174089</v>
      </c>
      <c r="T197" s="5">
        <f t="shared" si="269"/>
        <v>30.711402778212079</v>
      </c>
      <c r="U197" s="5">
        <f t="shared" si="270"/>
        <v>106.47324088534099</v>
      </c>
      <c r="V197" s="5">
        <f t="shared" si="271"/>
        <v>165.26055516877486</v>
      </c>
      <c r="W197" s="15">
        <f t="shared" si="272"/>
        <v>-1.0734613539272964E-2</v>
      </c>
      <c r="X197" s="15">
        <f t="shared" si="273"/>
        <v>-1.217998157191269E-2</v>
      </c>
      <c r="Y197" s="15">
        <f t="shared" si="274"/>
        <v>-9.7425357312937999E-3</v>
      </c>
      <c r="Z197" s="5">
        <f t="shared" si="289"/>
        <v>9811.4403511888213</v>
      </c>
      <c r="AA197" s="5">
        <f t="shared" si="290"/>
        <v>31489.940043387505</v>
      </c>
      <c r="AB197" s="5">
        <f t="shared" si="291"/>
        <v>54971.023296977874</v>
      </c>
      <c r="AC197" s="16">
        <f t="shared" si="275"/>
        <v>1.3061437075421147</v>
      </c>
      <c r="AD197" s="16">
        <f t="shared" si="276"/>
        <v>2.9982840849337435</v>
      </c>
      <c r="AE197" s="16">
        <f t="shared" si="277"/>
        <v>9.2774801293042657</v>
      </c>
      <c r="AF197" s="15">
        <f t="shared" si="278"/>
        <v>-4.0504037456468023E-3</v>
      </c>
      <c r="AG197" s="15">
        <f t="shared" si="279"/>
        <v>2.9673830763510267E-4</v>
      </c>
      <c r="AH197" s="15">
        <f t="shared" si="280"/>
        <v>9.7937136394747881E-3</v>
      </c>
      <c r="AI197" s="1">
        <f t="shared" si="244"/>
        <v>476680.2804595062</v>
      </c>
      <c r="AJ197" s="1">
        <f t="shared" si="245"/>
        <v>190317.43642147072</v>
      </c>
      <c r="AK197" s="1">
        <f t="shared" si="246"/>
        <v>68780.297490649871</v>
      </c>
      <c r="AL197" s="14">
        <f t="shared" si="281"/>
        <v>70.946143553998141</v>
      </c>
      <c r="AM197" s="14">
        <f t="shared" si="282"/>
        <v>16.248786917504567</v>
      </c>
      <c r="AN197" s="14">
        <f t="shared" si="283"/>
        <v>5.2444100611845075</v>
      </c>
      <c r="AO197" s="11">
        <f t="shared" si="284"/>
        <v>4.9989029794162048E-3</v>
      </c>
      <c r="AP197" s="11">
        <f t="shared" si="285"/>
        <v>6.2972993107339057E-3</v>
      </c>
      <c r="AQ197" s="11">
        <f t="shared" si="286"/>
        <v>5.7124450320796836E-3</v>
      </c>
      <c r="AR197" s="1">
        <f t="shared" si="292"/>
        <v>249565.09583478063</v>
      </c>
      <c r="AS197" s="1">
        <f t="shared" si="287"/>
        <v>102084.70921985888</v>
      </c>
      <c r="AT197" s="1">
        <f t="shared" si="288"/>
        <v>36700.711206756212</v>
      </c>
      <c r="AU197" s="1">
        <f t="shared" si="247"/>
        <v>49913.019166956132</v>
      </c>
      <c r="AV197" s="1">
        <f t="shared" si="248"/>
        <v>20416.941843971777</v>
      </c>
      <c r="AW197" s="1">
        <f t="shared" si="249"/>
        <v>7340.1422413512428</v>
      </c>
      <c r="AX197" s="1">
        <f t="shared" si="231"/>
        <v>171325.16477313248</v>
      </c>
      <c r="AY197" s="1">
        <f t="shared" si="218"/>
        <v>27554.705060427565</v>
      </c>
      <c r="AZ197" s="1">
        <f t="shared" si="219"/>
        <v>6720.2545251346264</v>
      </c>
      <c r="BA197" s="1">
        <f t="shared" si="232"/>
        <v>14043.884235637581</v>
      </c>
      <c r="BB197" s="1">
        <f t="shared" si="233"/>
        <v>30302.099743754348</v>
      </c>
      <c r="BC197" s="1">
        <f t="shared" si="234"/>
        <v>38503.185924916797</v>
      </c>
      <c r="BD197" s="1">
        <f t="shared" si="235"/>
        <v>1487.3925487772105</v>
      </c>
      <c r="BE197" s="2">
        <f t="shared" si="241"/>
        <v>2.6562624979233451E-2</v>
      </c>
      <c r="BF197" s="2">
        <f t="shared" si="242"/>
        <v>3.9296297366806017E-2</v>
      </c>
      <c r="BG197" s="2">
        <f t="shared" si="243"/>
        <v>2.6781393583393952E-2</v>
      </c>
      <c r="BH197" s="2">
        <f t="shared" si="220"/>
        <v>3.0852623963532059E-2</v>
      </c>
      <c r="BI197" s="2">
        <f t="shared" si="236"/>
        <v>7.0557304578739693E-5</v>
      </c>
      <c r="BJ197" s="2">
        <f t="shared" si="221"/>
        <v>1.5441989867404456E-4</v>
      </c>
      <c r="BK197" s="2">
        <f t="shared" si="222"/>
        <v>7.1724304226865481E-5</v>
      </c>
      <c r="BL197" s="2">
        <f t="shared" si="223"/>
        <v>17.608640479036978</v>
      </c>
      <c r="BM197" s="2">
        <f t="shared" si="224"/>
        <v>15.763910453899911</v>
      </c>
      <c r="BN197" s="2">
        <f t="shared" si="225"/>
        <v>2.6323329759357139</v>
      </c>
      <c r="BO197" s="2">
        <f t="shared" si="237"/>
        <v>135.13008918741491</v>
      </c>
      <c r="BP197" s="2">
        <f t="shared" si="238"/>
        <v>25.478302496481721</v>
      </c>
      <c r="BQ197" s="2">
        <f t="shared" si="239"/>
        <v>3.5760520094689663</v>
      </c>
      <c r="BR197" s="11">
        <f t="shared" si="240"/>
        <v>3.4841891375531481E-2</v>
      </c>
      <c r="BS197" s="17">
        <f t="shared" si="293"/>
        <v>3.1398343129323322E-3</v>
      </c>
      <c r="BT197" s="17">
        <f t="shared" si="294"/>
        <v>1.7953016916103778E-2</v>
      </c>
      <c r="BU197" s="12">
        <f>(BU$3*temperature!$I307+BU$4*temperature!$I307^2+BU$5*temperature!$I307^6)*(K197/K$56)^$BW$1</f>
        <v>-9.503161749332854</v>
      </c>
      <c r="BV197" s="12">
        <f>(BV$3*temperature!$I307+BV$4*temperature!$I307^2+BV$5*temperature!$I307^6)*(L197/L$56)^$BW$1</f>
        <v>-7.8957575131312083</v>
      </c>
      <c r="BW197" s="12">
        <f>(BW$3*temperature!$I307+BW$4*temperature!$I307^2+BW$5*temperature!$I307^6)*(M197/M$56)^$BW$1</f>
        <v>-7.7957981445318199</v>
      </c>
      <c r="BX197" s="12">
        <f>(BX$3*temperature!$M307+BX$4*temperature!$M307^2+BX$5*temperature!$M307^6)*(K197/K$56)^$BW$1</f>
        <v>-9.503168385845024</v>
      </c>
      <c r="BY197" s="12">
        <f>(BY$3*temperature!$M307+BY$4*temperature!$M307^2+BY$5*temperature!$M307^6)*(L197/L$56)^$BW$1</f>
        <v>-7.8957621452198472</v>
      </c>
      <c r="BZ197" s="12">
        <f>(BZ$3*temperature!$M307+BZ$4*temperature!$M307^2+BZ$5*temperature!$M307^6)*(M197/M$56)^$BW$1</f>
        <v>-7.7958020739421334</v>
      </c>
      <c r="CA197" s="19">
        <f t="shared" si="226"/>
        <v>-6.6365121700329155E-6</v>
      </c>
      <c r="CB197" s="19">
        <f t="shared" si="227"/>
        <v>-4.6320886388784288E-6</v>
      </c>
      <c r="CC197" s="19">
        <f t="shared" si="228"/>
        <v>-3.9294103135745218E-6</v>
      </c>
      <c r="CD197" s="19">
        <f t="shared" si="229"/>
        <v>-2.273319370634817E-2</v>
      </c>
      <c r="CE197" s="19">
        <f t="shared" si="230"/>
        <v>-7.1378461641729326E-5</v>
      </c>
      <c r="CF197" s="19"/>
      <c r="CG197" s="19"/>
      <c r="CH197" s="19"/>
    </row>
    <row r="198" spans="1:86" x14ac:dyDescent="0.25">
      <c r="A198" s="2">
        <f t="shared" si="250"/>
        <v>2152</v>
      </c>
      <c r="B198" s="5">
        <f t="shared" si="251"/>
        <v>1165.3433406626102</v>
      </c>
      <c r="C198" s="5">
        <f t="shared" si="252"/>
        <v>2963.857571548333</v>
      </c>
      <c r="D198" s="5">
        <f t="shared" si="253"/>
        <v>4369.0163742909945</v>
      </c>
      <c r="E198" s="15">
        <f t="shared" si="254"/>
        <v>2.8208495461934209E-6</v>
      </c>
      <c r="F198" s="15">
        <f t="shared" si="255"/>
        <v>5.5572627594232186E-6</v>
      </c>
      <c r="G198" s="15">
        <f t="shared" si="256"/>
        <v>1.1344954239642942E-5</v>
      </c>
      <c r="H198" s="5">
        <f t="shared" si="257"/>
        <v>250546.876447933</v>
      </c>
      <c r="I198" s="5">
        <f t="shared" si="258"/>
        <v>102739.71775581749</v>
      </c>
      <c r="J198" s="5">
        <f t="shared" si="259"/>
        <v>36918.504379779682</v>
      </c>
      <c r="K198" s="5">
        <f t="shared" si="260"/>
        <v>214998.33371465691</v>
      </c>
      <c r="L198" s="5">
        <f t="shared" si="261"/>
        <v>34664.188570352184</v>
      </c>
      <c r="M198" s="5">
        <f t="shared" si="262"/>
        <v>8450.0723313885119</v>
      </c>
      <c r="N198" s="15">
        <f t="shared" si="263"/>
        <v>3.9311341068015704E-3</v>
      </c>
      <c r="O198" s="15">
        <f t="shared" si="264"/>
        <v>6.410730779618401E-3</v>
      </c>
      <c r="P198" s="15">
        <f t="shared" si="265"/>
        <v>5.9228917338345344E-3</v>
      </c>
      <c r="Q198" s="5">
        <f t="shared" si="266"/>
        <v>7612.0469858822562</v>
      </c>
      <c r="R198" s="5">
        <f t="shared" si="267"/>
        <v>10805.793524558148</v>
      </c>
      <c r="S198" s="5">
        <f t="shared" si="268"/>
        <v>6041.7316384288397</v>
      </c>
      <c r="T198" s="5">
        <f t="shared" si="269"/>
        <v>30.38172773813902</v>
      </c>
      <c r="U198" s="5">
        <f t="shared" si="270"/>
        <v>105.17639877345572</v>
      </c>
      <c r="V198" s="5">
        <f t="shared" si="271"/>
        <v>163.65049830506962</v>
      </c>
      <c r="W198" s="15">
        <f t="shared" si="272"/>
        <v>-1.0734613539272964E-2</v>
      </c>
      <c r="X198" s="15">
        <f t="shared" si="273"/>
        <v>-1.217998157191269E-2</v>
      </c>
      <c r="Y198" s="15">
        <f t="shared" si="274"/>
        <v>-9.7425357312937999E-3</v>
      </c>
      <c r="Z198" s="5">
        <f t="shared" si="289"/>
        <v>9705.5429977048225</v>
      </c>
      <c r="AA198" s="5">
        <f t="shared" si="290"/>
        <v>31317.873554106067</v>
      </c>
      <c r="AB198" s="5">
        <f t="shared" si="291"/>
        <v>55298.937458136199</v>
      </c>
      <c r="AC198" s="16">
        <f t="shared" si="275"/>
        <v>1.3008532981767331</v>
      </c>
      <c r="AD198" s="16">
        <f t="shared" si="276"/>
        <v>2.999173790678916</v>
      </c>
      <c r="AE198" s="16">
        <f t="shared" si="277"/>
        <v>9.3683411129865899</v>
      </c>
      <c r="AF198" s="15">
        <f t="shared" si="278"/>
        <v>-4.0504037456468023E-3</v>
      </c>
      <c r="AG198" s="15">
        <f t="shared" si="279"/>
        <v>2.9673830763510267E-4</v>
      </c>
      <c r="AH198" s="15">
        <f t="shared" si="280"/>
        <v>9.7937136394747881E-3</v>
      </c>
      <c r="AI198" s="1">
        <f t="shared" si="244"/>
        <v>478925.2715805117</v>
      </c>
      <c r="AJ198" s="1">
        <f t="shared" si="245"/>
        <v>191702.63462329542</v>
      </c>
      <c r="AK198" s="1">
        <f t="shared" si="246"/>
        <v>69242.409982936137</v>
      </c>
      <c r="AL198" s="14">
        <f t="shared" si="281"/>
        <v>71.297249913504402</v>
      </c>
      <c r="AM198" s="14">
        <f t="shared" si="282"/>
        <v>16.350087157413871</v>
      </c>
      <c r="AN198" s="14">
        <f t="shared" si="283"/>
        <v>5.2740688813427079</v>
      </c>
      <c r="AO198" s="11">
        <f t="shared" si="284"/>
        <v>4.9489139496220426E-3</v>
      </c>
      <c r="AP198" s="11">
        <f t="shared" si="285"/>
        <v>6.2343263176265666E-3</v>
      </c>
      <c r="AQ198" s="11">
        <f t="shared" si="286"/>
        <v>5.6553205817588869E-3</v>
      </c>
      <c r="AR198" s="1">
        <f t="shared" si="292"/>
        <v>250546.876447933</v>
      </c>
      <c r="AS198" s="1">
        <f t="shared" si="287"/>
        <v>102739.71775581749</v>
      </c>
      <c r="AT198" s="1">
        <f t="shared" si="288"/>
        <v>36918.504379779682</v>
      </c>
      <c r="AU198" s="1">
        <f t="shared" si="247"/>
        <v>50109.375289586606</v>
      </c>
      <c r="AV198" s="1">
        <f t="shared" si="248"/>
        <v>20547.943551163498</v>
      </c>
      <c r="AW198" s="1">
        <f t="shared" si="249"/>
        <v>7383.7008759559367</v>
      </c>
      <c r="AX198" s="1">
        <f t="shared" si="231"/>
        <v>171998.66697172553</v>
      </c>
      <c r="AY198" s="1">
        <f t="shared" ref="AY198:AY261" si="295">(AS198-AV198)/C198*1000</f>
        <v>27731.350856281744</v>
      </c>
      <c r="AZ198" s="1">
        <f t="shared" ref="AZ198:AZ261" si="296">(AT198-AW198)/D198*1000</f>
        <v>6760.057865110809</v>
      </c>
      <c r="BA198" s="1">
        <f t="shared" si="232"/>
        <v>14048.495991303495</v>
      </c>
      <c r="BB198" s="1">
        <f t="shared" si="233"/>
        <v>30321.207988968214</v>
      </c>
      <c r="BC198" s="1">
        <f t="shared" si="234"/>
        <v>38529.423620066591</v>
      </c>
      <c r="BD198" s="1">
        <f t="shared" si="235"/>
        <v>1444.9412040185621</v>
      </c>
      <c r="BE198" s="2">
        <f t="shared" si="241"/>
        <v>2.6562624979233451E-2</v>
      </c>
      <c r="BF198" s="2">
        <f t="shared" si="242"/>
        <v>3.9296297366806017E-2</v>
      </c>
      <c r="BG198" s="2">
        <f t="shared" si="243"/>
        <v>2.6781393583393952E-2</v>
      </c>
      <c r="BH198" s="2">
        <f t="shared" ref="BH198:BH261" si="297">(BE198*Z198+BF198*AA198+BG198*AB198)/(Z198+AA198+AB198)</f>
        <v>3.0828397107583349E-2</v>
      </c>
      <c r="BI198" s="2">
        <f t="shared" si="236"/>
        <v>7.0557304578739693E-5</v>
      </c>
      <c r="BJ198" s="2">
        <f t="shared" ref="BJ198:BJ261" si="298">BJ$5*BF198^2</f>
        <v>1.5441989867404456E-4</v>
      </c>
      <c r="BK198" s="2">
        <f t="shared" ref="BK198:BK261" si="299">BK$5*BG198^2</f>
        <v>7.1724304226865481E-5</v>
      </c>
      <c r="BL198" s="2">
        <f t="shared" ref="BL198:BL261" si="300">BI198*AR198</f>
        <v>17.677912272788671</v>
      </c>
      <c r="BM198" s="2">
        <f t="shared" ref="BM198:BM261" si="301">BJ198*AS198</f>
        <v>15.865056805653273</v>
      </c>
      <c r="BN198" s="2">
        <f t="shared" ref="BN198:BN261" si="302">BK198*AT198</f>
        <v>2.6479540397361836</v>
      </c>
      <c r="BO198" s="2">
        <f t="shared" si="237"/>
        <v>137.14189345982206</v>
      </c>
      <c r="BP198" s="2">
        <f t="shared" si="238"/>
        <v>25.782660456428065</v>
      </c>
      <c r="BQ198" s="2">
        <f t="shared" si="239"/>
        <v>3.5759421130058633</v>
      </c>
      <c r="BR198" s="11">
        <f t="shared" si="240"/>
        <v>3.4767340750828851E-2</v>
      </c>
      <c r="BS198" s="17">
        <f t="shared" si="293"/>
        <v>3.0341198390788035E-3</v>
      </c>
      <c r="BT198" s="17">
        <f t="shared" si="294"/>
        <v>1.7430113510780366E-2</v>
      </c>
      <c r="BU198" s="12">
        <f>(BU$3*temperature!$I308+BU$4*temperature!$I308^2+BU$5*temperature!$I308^6)*(K198/K$56)^$BW$1</f>
        <v>-9.6802802102367771</v>
      </c>
      <c r="BV198" s="12">
        <f>(BV$3*temperature!$I308+BV$4*temperature!$I308^2+BV$5*temperature!$I308^6)*(L198/L$56)^$BW$1</f>
        <v>-8.0131624760978131</v>
      </c>
      <c r="BW198" s="12">
        <f>(BW$3*temperature!$I308+BW$4*temperature!$I308^2+BW$5*temperature!$I308^6)*(M198/M$56)^$BW$1</f>
        <v>-7.8945652237716555</v>
      </c>
      <c r="BX198" s="12">
        <f>(BX$3*temperature!$M308+BX$4*temperature!$M308^2+BX$5*temperature!$M308^6)*(K198/K$56)^$BW$1</f>
        <v>-9.6802868431351694</v>
      </c>
      <c r="BY198" s="12">
        <f>(BY$3*temperature!$M308+BY$4*temperature!$M308^2+BY$5*temperature!$M308^6)*(L198/L$56)^$BW$1</f>
        <v>-8.0131671001823808</v>
      </c>
      <c r="BZ198" s="12">
        <f>(BZ$3*temperature!$M308+BZ$4*temperature!$M308^2+BZ$5*temperature!$M308^6)*(M198/M$56)^$BW$1</f>
        <v>-7.8945691445831319</v>
      </c>
      <c r="CA198" s="19">
        <f t="shared" ref="CA198:CA261" si="303">BX198-BU198</f>
        <v>-6.6328983923114038E-6</v>
      </c>
      <c r="CB198" s="19">
        <f t="shared" ref="CB198:CB261" si="304">BY198-BV198</f>
        <v>-4.6240845676948084E-6</v>
      </c>
      <c r="CC198" s="19">
        <f t="shared" ref="CC198:CC261" si="305">BZ198-BW198</f>
        <v>-3.9208114763766844E-6</v>
      </c>
      <c r="CD198" s="19">
        <f t="shared" ref="CD198:CD261" si="306">SUMPRODUCT(CA198:CC198,AR198:AT198)/100</f>
        <v>-2.2816796130170375E-2</v>
      </c>
      <c r="CE198" s="19">
        <f t="shared" ref="CE198:CE261" si="307">CD198*BS198</f>
        <v>-6.92288938027664E-5</v>
      </c>
      <c r="CF198" s="19"/>
      <c r="CG198" s="19"/>
      <c r="CH198" s="19"/>
    </row>
    <row r="199" spans="1:86" x14ac:dyDescent="0.25">
      <c r="A199" s="2">
        <f t="shared" si="250"/>
        <v>2153</v>
      </c>
      <c r="B199" s="5">
        <f t="shared" si="251"/>
        <v>1165.3464635579323</v>
      </c>
      <c r="C199" s="5">
        <f t="shared" si="252"/>
        <v>2963.8732189368743</v>
      </c>
      <c r="D199" s="5">
        <f t="shared" si="253"/>
        <v>4369.0634622672915</v>
      </c>
      <c r="E199" s="15">
        <f t="shared" si="254"/>
        <v>2.6798070688837497E-6</v>
      </c>
      <c r="F199" s="15">
        <f t="shared" si="255"/>
        <v>5.2793996214520573E-6</v>
      </c>
      <c r="G199" s="15">
        <f t="shared" si="256"/>
        <v>1.0777706527660796E-5</v>
      </c>
      <c r="H199" s="5">
        <f t="shared" si="257"/>
        <v>251514.34218089393</v>
      </c>
      <c r="I199" s="5">
        <f t="shared" si="258"/>
        <v>103390.43588258425</v>
      </c>
      <c r="J199" s="5">
        <f t="shared" si="259"/>
        <v>37134.83806045034</v>
      </c>
      <c r="K199" s="5">
        <f t="shared" si="260"/>
        <v>215827.95335645732</v>
      </c>
      <c r="L199" s="5">
        <f t="shared" si="261"/>
        <v>34883.555484761877</v>
      </c>
      <c r="M199" s="5">
        <f t="shared" si="262"/>
        <v>8499.4961462929878</v>
      </c>
      <c r="N199" s="15">
        <f t="shared" si="263"/>
        <v>3.8587259141340535E-3</v>
      </c>
      <c r="O199" s="15">
        <f t="shared" si="264"/>
        <v>6.3283441343067182E-3</v>
      </c>
      <c r="P199" s="15">
        <f t="shared" si="265"/>
        <v>5.8489221116944101E-3</v>
      </c>
      <c r="Q199" s="5">
        <f t="shared" si="266"/>
        <v>7559.412358234058</v>
      </c>
      <c r="R199" s="5">
        <f t="shared" si="267"/>
        <v>10741.785747505963</v>
      </c>
      <c r="S199" s="5">
        <f t="shared" si="268"/>
        <v>6017.9280505950846</v>
      </c>
      <c r="T199" s="5">
        <f t="shared" si="269"/>
        <v>30.055591632214689</v>
      </c>
      <c r="U199" s="5">
        <f t="shared" si="270"/>
        <v>103.89535217459489</v>
      </c>
      <c r="V199" s="5">
        <f t="shared" si="271"/>
        <v>162.05612747788845</v>
      </c>
      <c r="W199" s="15">
        <f t="shared" si="272"/>
        <v>-1.0734613539272964E-2</v>
      </c>
      <c r="X199" s="15">
        <f t="shared" si="273"/>
        <v>-1.217998157191269E-2</v>
      </c>
      <c r="Y199" s="15">
        <f t="shared" si="274"/>
        <v>-9.7425357312937999E-3</v>
      </c>
      <c r="Z199" s="5">
        <f t="shared" si="289"/>
        <v>9600.0867949392359</v>
      </c>
      <c r="AA199" s="5">
        <f t="shared" si="290"/>
        <v>31144.159454436969</v>
      </c>
      <c r="AB199" s="5">
        <f t="shared" si="291"/>
        <v>55624.637342712958</v>
      </c>
      <c r="AC199" s="16">
        <f t="shared" si="275"/>
        <v>1.295584317105261</v>
      </c>
      <c r="AD199" s="16">
        <f t="shared" si="276"/>
        <v>3.0000637604338656</v>
      </c>
      <c r="AE199" s="16">
        <f t="shared" si="277"/>
        <v>9.4600919631240998</v>
      </c>
      <c r="AF199" s="15">
        <f t="shared" si="278"/>
        <v>-4.0504037456468023E-3</v>
      </c>
      <c r="AG199" s="15">
        <f t="shared" si="279"/>
        <v>2.9673830763510267E-4</v>
      </c>
      <c r="AH199" s="15">
        <f t="shared" si="280"/>
        <v>9.7937136394747881E-3</v>
      </c>
      <c r="AI199" s="1">
        <f t="shared" si="244"/>
        <v>481142.11971204716</v>
      </c>
      <c r="AJ199" s="1">
        <f t="shared" si="245"/>
        <v>193080.31471212939</v>
      </c>
      <c r="AK199" s="1">
        <f t="shared" si="246"/>
        <v>69701.869860598454</v>
      </c>
      <c r="AL199" s="14">
        <f t="shared" si="281"/>
        <v>71.646565428624356</v>
      </c>
      <c r="AM199" s="14">
        <f t="shared" si="282"/>
        <v>16.450999618288215</v>
      </c>
      <c r="AN199" s="14">
        <f t="shared" si="283"/>
        <v>5.3035971661340362</v>
      </c>
      <c r="AO199" s="11">
        <f t="shared" si="284"/>
        <v>4.8994248101258218E-3</v>
      </c>
      <c r="AP199" s="11">
        <f t="shared" si="285"/>
        <v>6.1719830544503008E-3</v>
      </c>
      <c r="AQ199" s="11">
        <f t="shared" si="286"/>
        <v>5.5987673759412982E-3</v>
      </c>
      <c r="AR199" s="1">
        <f t="shared" si="292"/>
        <v>251514.34218089393</v>
      </c>
      <c r="AS199" s="1">
        <f t="shared" si="287"/>
        <v>103390.43588258425</v>
      </c>
      <c r="AT199" s="1">
        <f t="shared" si="288"/>
        <v>37134.83806045034</v>
      </c>
      <c r="AU199" s="1">
        <f t="shared" si="247"/>
        <v>50302.868436178789</v>
      </c>
      <c r="AV199" s="1">
        <f t="shared" si="248"/>
        <v>20678.087176516852</v>
      </c>
      <c r="AW199" s="1">
        <f t="shared" si="249"/>
        <v>7426.9676120900685</v>
      </c>
      <c r="AX199" s="1">
        <f t="shared" ref="AX199:AX262" si="308">(AR199-AU199)/B199*1000</f>
        <v>172662.36268516586</v>
      </c>
      <c r="AY199" s="1">
        <f t="shared" si="295"/>
        <v>27906.844387809502</v>
      </c>
      <c r="AZ199" s="1">
        <f t="shared" si="296"/>
        <v>6799.5969170343888</v>
      </c>
      <c r="BA199" s="1">
        <f t="shared" ref="BA199:BA262" si="309">LN(AX199)*B199</f>
        <v>14053.021737546484</v>
      </c>
      <c r="BB199" s="1">
        <f t="shared" ref="BB199:BB262" si="310">LN(AY199)*C199</f>
        <v>30340.065377137209</v>
      </c>
      <c r="BC199" s="1">
        <f t="shared" ref="BC199:BC262" si="311">LN(AZ199)*D199</f>
        <v>38555.318748320016</v>
      </c>
      <c r="BD199" s="1">
        <f t="shared" ref="BD199:BD262" si="312">SUM(BA199:BC199)*BT199</f>
        <v>1403.6894463402275</v>
      </c>
      <c r="BE199" s="2">
        <f t="shared" si="241"/>
        <v>2.6562624979233451E-2</v>
      </c>
      <c r="BF199" s="2">
        <f t="shared" si="242"/>
        <v>3.9296297366806017E-2</v>
      </c>
      <c r="BG199" s="2">
        <f t="shared" si="243"/>
        <v>2.6781393583393952E-2</v>
      </c>
      <c r="BH199" s="2">
        <f t="shared" si="297"/>
        <v>3.0804123192263225E-2</v>
      </c>
      <c r="BI199" s="2">
        <f t="shared" ref="BI199:BI262" si="313">BI$5*BE199^2</f>
        <v>7.0557304578739693E-5</v>
      </c>
      <c r="BJ199" s="2">
        <f t="shared" si="298"/>
        <v>1.5441989867404456E-4</v>
      </c>
      <c r="BK199" s="2">
        <f t="shared" si="299"/>
        <v>7.1724304226865481E-5</v>
      </c>
      <c r="BL199" s="2">
        <f t="shared" si="300"/>
        <v>17.746174047178691</v>
      </c>
      <c r="BM199" s="2">
        <f t="shared" si="301"/>
        <v>15.965540632853962</v>
      </c>
      <c r="BN199" s="2">
        <f t="shared" si="302"/>
        <v>2.6634704224631234</v>
      </c>
      <c r="BO199" s="2">
        <f t="shared" ref="BO199:BO262" si="314">2*BI$5*BE199*AR199/Z199*1000</f>
        <v>139.18376554202749</v>
      </c>
      <c r="BP199" s="2">
        <f t="shared" ref="BP199:BP262" si="315">2*BJ$5*BF199*AS199/AA199*1000</f>
        <v>26.090678859190749</v>
      </c>
      <c r="BQ199" s="2">
        <f t="shared" ref="BQ199:BQ262" si="316">2*BK$5*BG199*AT199/AB199*1000</f>
        <v>3.5758353178110371</v>
      </c>
      <c r="BR199" s="11">
        <f t="shared" ref="BR199:BR262" si="317">SUM(H199:J199)*SUM(B198:D198)/SUM(H198:J198)/SUM(B199:D199)-1+BR$5</f>
        <v>3.4693632652283285E-2</v>
      </c>
      <c r="BS199" s="17">
        <f t="shared" si="293"/>
        <v>2.9321758810799355E-3</v>
      </c>
      <c r="BT199" s="17">
        <f t="shared" si="294"/>
        <v>1.6922440301728511E-2</v>
      </c>
      <c r="BU199" s="12">
        <f>(BU$3*temperature!$I309+BU$4*temperature!$I309^2+BU$5*temperature!$I309^6)*(K199/K$56)^$BW$1</f>
        <v>-9.8576530737540473</v>
      </c>
      <c r="BV199" s="12">
        <f>(BV$3*temperature!$I309+BV$4*temperature!$I309^2+BV$5*temperature!$I309^6)*(L199/L$56)^$BW$1</f>
        <v>-8.1305675713573411</v>
      </c>
      <c r="BW199" s="12">
        <f>(BW$3*temperature!$I309+BW$4*temperature!$I309^2+BW$5*temperature!$I309^6)*(M199/M$56)^$BW$1</f>
        <v>-7.9933012335696727</v>
      </c>
      <c r="BX199" s="12">
        <f>(BX$3*temperature!$M309+BX$4*temperature!$M309^2+BX$5*temperature!$M309^6)*(K199/K$56)^$BW$1</f>
        <v>-9.8576597027571378</v>
      </c>
      <c r="BY199" s="12">
        <f>(BY$3*temperature!$M309+BY$4*temperature!$M309^2+BY$5*temperature!$M309^6)*(L199/L$56)^$BW$1</f>
        <v>-8.1305721873184176</v>
      </c>
      <c r="BZ199" s="12">
        <f>(BZ$3*temperature!$M309+BZ$4*temperature!$M309^2+BZ$5*temperature!$M309^6)*(M199/M$56)^$BW$1</f>
        <v>-7.993305145723494</v>
      </c>
      <c r="CA199" s="19">
        <f t="shared" si="303"/>
        <v>-6.6290030904525565E-6</v>
      </c>
      <c r="CB199" s="19">
        <f t="shared" si="304"/>
        <v>-4.6159610764817671E-6</v>
      </c>
      <c r="CC199" s="19">
        <f t="shared" si="305"/>
        <v>-3.9121538213393592E-6</v>
      </c>
      <c r="CD199" s="19">
        <f t="shared" si="306"/>
        <v>-2.2898127779477896E-2</v>
      </c>
      <c r="CE199" s="19">
        <f t="shared" si="307"/>
        <v>-6.7141337996871553E-5</v>
      </c>
      <c r="CF199" s="19"/>
      <c r="CG199" s="19"/>
      <c r="CH199" s="19"/>
    </row>
    <row r="200" spans="1:86" x14ac:dyDescent="0.25">
      <c r="A200" s="2">
        <f t="shared" si="250"/>
        <v>2154</v>
      </c>
      <c r="B200" s="5">
        <f t="shared" si="251"/>
        <v>1165.3494303164384</v>
      </c>
      <c r="C200" s="5">
        <f t="shared" si="252"/>
        <v>2963.8880840344673</v>
      </c>
      <c r="D200" s="5">
        <f t="shared" si="253"/>
        <v>4369.1081963268989</v>
      </c>
      <c r="E200" s="15">
        <f t="shared" si="254"/>
        <v>2.5458167154395623E-6</v>
      </c>
      <c r="F200" s="15">
        <f t="shared" si="255"/>
        <v>5.0154296403794541E-6</v>
      </c>
      <c r="G200" s="15">
        <f t="shared" si="256"/>
        <v>1.0238821201277756E-5</v>
      </c>
      <c r="H200" s="5">
        <f t="shared" si="257"/>
        <v>252467.50591038025</v>
      </c>
      <c r="I200" s="5">
        <f t="shared" si="258"/>
        <v>104036.82628347003</v>
      </c>
      <c r="J200" s="5">
        <f t="shared" si="259"/>
        <v>37349.703475457187</v>
      </c>
      <c r="K200" s="5">
        <f t="shared" si="260"/>
        <v>216645.32486348352</v>
      </c>
      <c r="L200" s="5">
        <f t="shared" si="261"/>
        <v>35101.469196453021</v>
      </c>
      <c r="M200" s="5">
        <f t="shared" si="262"/>
        <v>8548.5874455700159</v>
      </c>
      <c r="N200" s="15">
        <f t="shared" si="263"/>
        <v>3.7871438537724345E-3</v>
      </c>
      <c r="O200" s="15">
        <f t="shared" si="264"/>
        <v>6.2468893627065647E-3</v>
      </c>
      <c r="P200" s="15">
        <f t="shared" si="265"/>
        <v>5.7757893446941377E-3</v>
      </c>
      <c r="Q200" s="5">
        <f t="shared" si="266"/>
        <v>7506.605363663296</v>
      </c>
      <c r="R200" s="5">
        <f t="shared" si="267"/>
        <v>10677.289982879176</v>
      </c>
      <c r="S200" s="5">
        <f t="shared" si="268"/>
        <v>5993.7791910199221</v>
      </c>
      <c r="T200" s="5">
        <f t="shared" si="269"/>
        <v>29.732956471348658</v>
      </c>
      <c r="U200" s="5">
        <f t="shared" si="270"/>
        <v>102.62990869970095</v>
      </c>
      <c r="V200" s="5">
        <f t="shared" si="271"/>
        <v>160.47728986546002</v>
      </c>
      <c r="W200" s="15">
        <f t="shared" si="272"/>
        <v>-1.0734613539272964E-2</v>
      </c>
      <c r="X200" s="15">
        <f t="shared" si="273"/>
        <v>-1.217998157191269E-2</v>
      </c>
      <c r="Y200" s="15">
        <f t="shared" si="274"/>
        <v>-9.7425357312937999E-3</v>
      </c>
      <c r="Z200" s="5">
        <f t="shared" si="289"/>
        <v>9495.0902144761058</v>
      </c>
      <c r="AA200" s="5">
        <f t="shared" si="290"/>
        <v>30968.864930871037</v>
      </c>
      <c r="AB200" s="5">
        <f t="shared" si="291"/>
        <v>55948.10940150344</v>
      </c>
      <c r="AC200" s="16">
        <f t="shared" si="275"/>
        <v>1.2903366775344567</v>
      </c>
      <c r="AD200" s="16">
        <f t="shared" si="276"/>
        <v>3.0009539942769341</v>
      </c>
      <c r="AE200" s="16">
        <f t="shared" si="277"/>
        <v>9.5527413948140349</v>
      </c>
      <c r="AF200" s="15">
        <f t="shared" si="278"/>
        <v>-4.0504037456468023E-3</v>
      </c>
      <c r="AG200" s="15">
        <f t="shared" si="279"/>
        <v>2.9673830763510267E-4</v>
      </c>
      <c r="AH200" s="15">
        <f t="shared" si="280"/>
        <v>9.7937136394747881E-3</v>
      </c>
      <c r="AI200" s="1">
        <f t="shared" si="244"/>
        <v>483330.77617702121</v>
      </c>
      <c r="AJ200" s="1">
        <f t="shared" si="245"/>
        <v>194450.3704174333</v>
      </c>
      <c r="AK200" s="1">
        <f t="shared" si="246"/>
        <v>70158.65048662867</v>
      </c>
      <c r="AL200" s="14">
        <f t="shared" si="281"/>
        <v>71.994082119243444</v>
      </c>
      <c r="AM200" s="14">
        <f t="shared" si="282"/>
        <v>16.55151955625233</v>
      </c>
      <c r="AN200" s="14">
        <f t="shared" si="283"/>
        <v>5.3329938368550334</v>
      </c>
      <c r="AO200" s="11">
        <f t="shared" si="284"/>
        <v>4.8504305620245634E-3</v>
      </c>
      <c r="AP200" s="11">
        <f t="shared" si="285"/>
        <v>6.1102632239057979E-3</v>
      </c>
      <c r="AQ200" s="11">
        <f t="shared" si="286"/>
        <v>5.542779702181885E-3</v>
      </c>
      <c r="AR200" s="1">
        <f t="shared" si="292"/>
        <v>252467.50591038025</v>
      </c>
      <c r="AS200" s="1">
        <f t="shared" si="287"/>
        <v>104036.82628347003</v>
      </c>
      <c r="AT200" s="1">
        <f t="shared" si="288"/>
        <v>37349.703475457187</v>
      </c>
      <c r="AU200" s="1">
        <f t="shared" si="247"/>
        <v>50493.501182076056</v>
      </c>
      <c r="AV200" s="1">
        <f t="shared" si="248"/>
        <v>20807.365256694007</v>
      </c>
      <c r="AW200" s="1">
        <f t="shared" si="249"/>
        <v>7469.9406950914381</v>
      </c>
      <c r="AX200" s="1">
        <f t="shared" si="308"/>
        <v>173316.25989078681</v>
      </c>
      <c r="AY200" s="1">
        <f t="shared" si="295"/>
        <v>28081.175357162421</v>
      </c>
      <c r="AZ200" s="1">
        <f t="shared" si="296"/>
        <v>6838.8699564560129</v>
      </c>
      <c r="BA200" s="1">
        <f t="shared" si="309"/>
        <v>14057.462523948345</v>
      </c>
      <c r="BB200" s="1">
        <f t="shared" si="310"/>
        <v>30358.6750354328</v>
      </c>
      <c r="BC200" s="1">
        <f t="shared" si="311"/>
        <v>38580.875961140489</v>
      </c>
      <c r="BD200" s="1">
        <f t="shared" si="312"/>
        <v>1363.603889827943</v>
      </c>
      <c r="BE200" s="2">
        <f t="shared" si="241"/>
        <v>2.6562624979233451E-2</v>
      </c>
      <c r="BF200" s="2">
        <f t="shared" si="242"/>
        <v>3.9296297366806017E-2</v>
      </c>
      <c r="BG200" s="2">
        <f t="shared" si="243"/>
        <v>2.6781393583393952E-2</v>
      </c>
      <c r="BH200" s="2">
        <f t="shared" si="297"/>
        <v>3.077980539078148E-2</v>
      </c>
      <c r="BI200" s="2">
        <f t="shared" si="313"/>
        <v>7.0557304578739693E-5</v>
      </c>
      <c r="BJ200" s="2">
        <f t="shared" si="298"/>
        <v>1.5441989867404456E-4</v>
      </c>
      <c r="BK200" s="2">
        <f t="shared" si="299"/>
        <v>7.1724304226865481E-5</v>
      </c>
      <c r="BL200" s="2">
        <f t="shared" si="300"/>
        <v>17.813426710753461</v>
      </c>
      <c r="BM200" s="2">
        <f t="shared" si="301"/>
        <v>16.065356173062618</v>
      </c>
      <c r="BN200" s="2">
        <f t="shared" si="302"/>
        <v>2.6788814948569062</v>
      </c>
      <c r="BO200" s="2">
        <f t="shared" si="314"/>
        <v>141.25615507508587</v>
      </c>
      <c r="BP200" s="2">
        <f t="shared" si="315"/>
        <v>26.402401714495067</v>
      </c>
      <c r="BQ200" s="2">
        <f t="shared" si="316"/>
        <v>3.5757315830672072</v>
      </c>
      <c r="BR200" s="11">
        <f t="shared" si="317"/>
        <v>3.4620757359040882E-2</v>
      </c>
      <c r="BS200" s="17">
        <f t="shared" si="293"/>
        <v>2.8338590173438475E-3</v>
      </c>
      <c r="BT200" s="17">
        <f t="shared" si="294"/>
        <v>1.6429553690998553E-2</v>
      </c>
      <c r="BU200" s="12">
        <f>(BU$3*temperature!$I310+BU$4*temperature!$I310^2+BU$5*temperature!$I310^6)*(K200/K$56)^$BW$1</f>
        <v>-10.035264491351557</v>
      </c>
      <c r="BV200" s="12">
        <f>(BV$3*temperature!$I310+BV$4*temperature!$I310^2+BV$5*temperature!$I310^6)*(L200/L$56)^$BW$1</f>
        <v>-8.2479633817778861</v>
      </c>
      <c r="BW200" s="12">
        <f>(BW$3*temperature!$I310+BW$4*temperature!$I310^2+BW$5*temperature!$I310^6)*(M200/M$56)^$BW$1</f>
        <v>-8.0919987157514583</v>
      </c>
      <c r="BX200" s="12">
        <f>(BX$3*temperature!$M310+BX$4*temperature!$M310^2+BX$5*temperature!$M310^6)*(K200/K$56)^$BW$1</f>
        <v>-10.035271116191083</v>
      </c>
      <c r="BY200" s="12">
        <f>(BY$3*temperature!$M310+BY$4*temperature!$M310^2+BY$5*temperature!$M310^6)*(L200/L$56)^$BW$1</f>
        <v>-8.2479679895040068</v>
      </c>
      <c r="BZ200" s="12">
        <f>(BZ$3*temperature!$M310+BZ$4*temperature!$M310^2+BZ$5*temperature!$M310^6)*(M200/M$56)^$BW$1</f>
        <v>-8.0920026191943837</v>
      </c>
      <c r="CA200" s="19">
        <f t="shared" si="303"/>
        <v>-6.6248395267365368E-6</v>
      </c>
      <c r="CB200" s="19">
        <f t="shared" si="304"/>
        <v>-4.6077261206534104E-6</v>
      </c>
      <c r="CC200" s="19">
        <f t="shared" si="305"/>
        <v>-3.9034429253348435E-6</v>
      </c>
      <c r="CD200" s="19">
        <f t="shared" si="306"/>
        <v>-2.2977223501425312E-2</v>
      </c>
      <c r="CE200" s="19">
        <f t="shared" si="307"/>
        <v>-6.5114212013039097E-5</v>
      </c>
      <c r="CF200" s="19"/>
      <c r="CG200" s="19"/>
      <c r="CH200" s="19"/>
    </row>
    <row r="201" spans="1:86" x14ac:dyDescent="0.25">
      <c r="A201" s="2">
        <f t="shared" si="250"/>
        <v>2155</v>
      </c>
      <c r="B201" s="5">
        <f t="shared" si="251"/>
        <v>1165.3522487441944</v>
      </c>
      <c r="C201" s="5">
        <f t="shared" si="252"/>
        <v>2963.9022059480076</v>
      </c>
      <c r="D201" s="5">
        <f t="shared" si="253"/>
        <v>4369.1506941186481</v>
      </c>
      <c r="E201" s="15">
        <f t="shared" si="254"/>
        <v>2.4185258796675841E-6</v>
      </c>
      <c r="F201" s="15">
        <f t="shared" si="255"/>
        <v>4.7646581583604815E-6</v>
      </c>
      <c r="G201" s="15">
        <f t="shared" si="256"/>
        <v>9.7268801412138672E-6</v>
      </c>
      <c r="H201" s="5">
        <f t="shared" si="257"/>
        <v>253406.38340204538</v>
      </c>
      <c r="I201" s="5">
        <f t="shared" si="258"/>
        <v>104678.85308639372</v>
      </c>
      <c r="J201" s="5">
        <f t="shared" si="259"/>
        <v>37563.092259191209</v>
      </c>
      <c r="K201" s="5">
        <f t="shared" si="260"/>
        <v>217450.46072989595</v>
      </c>
      <c r="L201" s="5">
        <f t="shared" si="261"/>
        <v>35317.917330849341</v>
      </c>
      <c r="M201" s="5">
        <f t="shared" si="262"/>
        <v>8597.3441725768844</v>
      </c>
      <c r="N201" s="15">
        <f t="shared" si="263"/>
        <v>3.7163777566848744E-3</v>
      </c>
      <c r="O201" s="15">
        <f t="shared" si="264"/>
        <v>6.1663554076589744E-3</v>
      </c>
      <c r="P201" s="15">
        <f t="shared" si="265"/>
        <v>5.7034834488514097E-3</v>
      </c>
      <c r="Q201" s="5">
        <f t="shared" si="266"/>
        <v>7453.6407964678738</v>
      </c>
      <c r="R201" s="5">
        <f t="shared" si="267"/>
        <v>10612.329386797415</v>
      </c>
      <c r="S201" s="5">
        <f t="shared" si="268"/>
        <v>5969.2950128704788</v>
      </c>
      <c r="T201" s="5">
        <f t="shared" si="269"/>
        <v>29.413784674248706</v>
      </c>
      <c r="U201" s="5">
        <f t="shared" si="270"/>
        <v>101.37987830301151</v>
      </c>
      <c r="V201" s="5">
        <f t="shared" si="271"/>
        <v>158.91383413488458</v>
      </c>
      <c r="W201" s="15">
        <f t="shared" si="272"/>
        <v>-1.0734613539272964E-2</v>
      </c>
      <c r="X201" s="15">
        <f t="shared" si="273"/>
        <v>-1.217998157191269E-2</v>
      </c>
      <c r="Y201" s="15">
        <f t="shared" si="274"/>
        <v>-9.7425357312937999E-3</v>
      </c>
      <c r="Z201" s="5">
        <f t="shared" si="289"/>
        <v>9390.5710676719318</v>
      </c>
      <c r="AA201" s="5">
        <f t="shared" si="290"/>
        <v>30792.056332620079</v>
      </c>
      <c r="AB201" s="5">
        <f t="shared" si="291"/>
        <v>56269.340710786571</v>
      </c>
      <c r="AC201" s="16">
        <f t="shared" si="275"/>
        <v>1.2851102930226257</v>
      </c>
      <c r="AD201" s="16">
        <f t="shared" si="276"/>
        <v>3.0018444922864864</v>
      </c>
      <c r="AE201" s="16">
        <f t="shared" si="277"/>
        <v>9.646298208506801</v>
      </c>
      <c r="AF201" s="15">
        <f t="shared" si="278"/>
        <v>-4.0504037456468023E-3</v>
      </c>
      <c r="AG201" s="15">
        <f t="shared" si="279"/>
        <v>2.9673830763510267E-4</v>
      </c>
      <c r="AH201" s="15">
        <f t="shared" si="280"/>
        <v>9.7937136394747881E-3</v>
      </c>
      <c r="AI201" s="1">
        <f t="shared" si="244"/>
        <v>485491.19974139513</v>
      </c>
      <c r="AJ201" s="1">
        <f t="shared" si="245"/>
        <v>195812.69863238398</v>
      </c>
      <c r="AK201" s="1">
        <f t="shared" si="246"/>
        <v>70612.726133057236</v>
      </c>
      <c r="AL201" s="14">
        <f t="shared" si="281"/>
        <v>72.339792392477563</v>
      </c>
      <c r="AM201" s="14">
        <f t="shared" si="282"/>
        <v>16.651642356084214</v>
      </c>
      <c r="AN201" s="14">
        <f t="shared" si="283"/>
        <v>5.3622578507459071</v>
      </c>
      <c r="AO201" s="11">
        <f t="shared" si="284"/>
        <v>4.8019262564043177E-3</v>
      </c>
      <c r="AP201" s="11">
        <f t="shared" si="285"/>
        <v>6.0491605916667395E-3</v>
      </c>
      <c r="AQ201" s="11">
        <f t="shared" si="286"/>
        <v>5.4873519051600664E-3</v>
      </c>
      <c r="AR201" s="1">
        <f t="shared" si="292"/>
        <v>253406.38340204538</v>
      </c>
      <c r="AS201" s="1">
        <f t="shared" si="287"/>
        <v>104678.85308639372</v>
      </c>
      <c r="AT201" s="1">
        <f t="shared" si="288"/>
        <v>37563.092259191209</v>
      </c>
      <c r="AU201" s="1">
        <f t="shared" si="247"/>
        <v>50681.276680409079</v>
      </c>
      <c r="AV201" s="1">
        <f t="shared" si="248"/>
        <v>20935.770617278744</v>
      </c>
      <c r="AW201" s="1">
        <f t="shared" si="249"/>
        <v>7512.6184518382424</v>
      </c>
      <c r="AX201" s="1">
        <f t="shared" si="308"/>
        <v>173960.36858391677</v>
      </c>
      <c r="AY201" s="1">
        <f t="shared" si="295"/>
        <v>28254.333864679469</v>
      </c>
      <c r="AZ201" s="1">
        <f t="shared" si="296"/>
        <v>6877.8753380615071</v>
      </c>
      <c r="BA201" s="1">
        <f t="shared" si="309"/>
        <v>14061.819383734326</v>
      </c>
      <c r="BB201" s="1">
        <f t="shared" si="310"/>
        <v>30377.040039500334</v>
      </c>
      <c r="BC201" s="1">
        <f t="shared" si="311"/>
        <v>38606.099816790484</v>
      </c>
      <c r="BD201" s="1">
        <f t="shared" si="312"/>
        <v>1324.6520549522131</v>
      </c>
      <c r="BE201" s="2">
        <f t="shared" si="241"/>
        <v>2.6562624979233451E-2</v>
      </c>
      <c r="BF201" s="2">
        <f t="shared" si="242"/>
        <v>3.9296297366806017E-2</v>
      </c>
      <c r="BG201" s="2">
        <f t="shared" si="243"/>
        <v>2.6781393583393952E-2</v>
      </c>
      <c r="BH201" s="2">
        <f t="shared" si="297"/>
        <v>3.0755446862741946E-2</v>
      </c>
      <c r="BI201" s="2">
        <f t="shared" si="313"/>
        <v>7.0557304578739693E-5</v>
      </c>
      <c r="BJ201" s="2">
        <f t="shared" si="298"/>
        <v>1.5441989867404456E-4</v>
      </c>
      <c r="BK201" s="2">
        <f t="shared" si="299"/>
        <v>7.1724304226865481E-5</v>
      </c>
      <c r="BL201" s="2">
        <f t="shared" si="300"/>
        <v>17.879671375895004</v>
      </c>
      <c r="BM201" s="2">
        <f t="shared" si="301"/>
        <v>16.164497886916116</v>
      </c>
      <c r="BN201" s="2">
        <f t="shared" si="302"/>
        <v>2.6941866569000461</v>
      </c>
      <c r="BO201" s="2">
        <f t="shared" si="314"/>
        <v>143.35951841789606</v>
      </c>
      <c r="BP201" s="2">
        <f t="shared" si="315"/>
        <v>26.717873561054972</v>
      </c>
      <c r="BQ201" s="2">
        <f t="shared" si="316"/>
        <v>3.575630868587357</v>
      </c>
      <c r="BR201" s="11">
        <f t="shared" si="317"/>
        <v>3.4548705201117053E-2</v>
      </c>
      <c r="BS201" s="17">
        <f t="shared" si="293"/>
        <v>2.739031666615232E-3</v>
      </c>
      <c r="BT201" s="17">
        <f t="shared" si="294"/>
        <v>1.5951023000969469E-2</v>
      </c>
      <c r="BU201" s="12">
        <f>(BU$3*temperature!$I311+BU$4*temperature!$I311^2+BU$5*temperature!$I311^6)*(K201/K$56)^$BW$1</f>
        <v>-10.21309899315423</v>
      </c>
      <c r="BV201" s="12">
        <f>(BV$3*temperature!$I311+BV$4*temperature!$I311^2+BV$5*temperature!$I311^6)*(L201/L$56)^$BW$1</f>
        <v>-8.3653407527403694</v>
      </c>
      <c r="BW201" s="12">
        <f>(BW$3*temperature!$I311+BW$4*temperature!$I311^2+BW$5*temperature!$I311^6)*(M201/M$56)^$BW$1</f>
        <v>-8.1906504232722632</v>
      </c>
      <c r="BX201" s="12">
        <f>(BX$3*temperature!$M311+BX$4*temperature!$M311^2+BX$5*temperature!$M311^6)*(K201/K$56)^$BW$1</f>
        <v>-10.213105613574745</v>
      </c>
      <c r="BY201" s="12">
        <f>(BY$3*temperature!$M311+BY$4*temperature!$M311^2+BY$5*temperature!$M311^6)*(L201/L$56)^$BW$1</f>
        <v>-8.3653453521277203</v>
      </c>
      <c r="BZ201" s="12">
        <f>(BZ$3*temperature!$M311+BZ$4*temperature!$M311^2+BZ$5*temperature!$M311^6)*(M201/M$56)^$BW$1</f>
        <v>-8.1906543179564206</v>
      </c>
      <c r="CA201" s="19">
        <f t="shared" si="303"/>
        <v>-6.6204205158015839E-6</v>
      </c>
      <c r="CB201" s="19">
        <f t="shared" si="304"/>
        <v>-4.5993873509786454E-6</v>
      </c>
      <c r="CC201" s="19">
        <f t="shared" si="305"/>
        <v>-3.8946841574016844E-6</v>
      </c>
      <c r="CD201" s="19">
        <f t="shared" si="306"/>
        <v>-2.3054117926353843E-2</v>
      </c>
      <c r="CE201" s="19">
        <f t="shared" si="307"/>
        <v>-6.3145959046165067E-5</v>
      </c>
      <c r="CF201" s="19"/>
      <c r="CG201" s="19"/>
      <c r="CH201" s="19"/>
    </row>
    <row r="202" spans="1:86" x14ac:dyDescent="0.25">
      <c r="A202" s="2">
        <f t="shared" si="250"/>
        <v>2156</v>
      </c>
      <c r="B202" s="5">
        <f t="shared" si="251"/>
        <v>1165.3549262570384</v>
      </c>
      <c r="C202" s="5">
        <f t="shared" si="252"/>
        <v>2963.9156218297921</v>
      </c>
      <c r="D202" s="5">
        <f t="shared" si="253"/>
        <v>4369.1910674135124</v>
      </c>
      <c r="E202" s="15">
        <f t="shared" si="254"/>
        <v>2.2975995856842047E-6</v>
      </c>
      <c r="F202" s="15">
        <f t="shared" si="255"/>
        <v>4.5264252504424573E-6</v>
      </c>
      <c r="G202" s="15">
        <f t="shared" si="256"/>
        <v>9.2405361341531739E-6</v>
      </c>
      <c r="H202" s="5">
        <f t="shared" si="257"/>
        <v>254330.99322833784</v>
      </c>
      <c r="I202" s="5">
        <f t="shared" si="258"/>
        <v>105316.48184479016</v>
      </c>
      <c r="J202" s="5">
        <f t="shared" si="259"/>
        <v>37774.996447834856</v>
      </c>
      <c r="K202" s="5">
        <f t="shared" si="260"/>
        <v>218243.37590026276</v>
      </c>
      <c r="L202" s="5">
        <f t="shared" si="261"/>
        <v>35532.88800433946</v>
      </c>
      <c r="M202" s="5">
        <f t="shared" si="262"/>
        <v>8645.7643680474284</v>
      </c>
      <c r="N202" s="15">
        <f t="shared" si="263"/>
        <v>3.6464175228938522E-3</v>
      </c>
      <c r="O202" s="15">
        <f t="shared" si="264"/>
        <v>6.0867313176009574E-3</v>
      </c>
      <c r="P202" s="15">
        <f t="shared" si="265"/>
        <v>5.6319945437326435E-3</v>
      </c>
      <c r="Q202" s="5">
        <f t="shared" si="266"/>
        <v>7400.5331759007649</v>
      </c>
      <c r="R202" s="5">
        <f t="shared" si="267"/>
        <v>10546.926789149318</v>
      </c>
      <c r="S202" s="5">
        <f t="shared" si="268"/>
        <v>5944.4853749150334</v>
      </c>
      <c r="T202" s="5">
        <f t="shared" si="269"/>
        <v>29.098039063043256</v>
      </c>
      <c r="U202" s="5">
        <f t="shared" si="270"/>
        <v>100.14507325351808</v>
      </c>
      <c r="V202" s="5">
        <f t="shared" si="271"/>
        <v>157.36561042762858</v>
      </c>
      <c r="W202" s="15">
        <f t="shared" si="272"/>
        <v>-1.0734613539272964E-2</v>
      </c>
      <c r="X202" s="15">
        <f t="shared" si="273"/>
        <v>-1.217998157191269E-2</v>
      </c>
      <c r="Y202" s="15">
        <f t="shared" si="274"/>
        <v>-9.7425357312937999E-3</v>
      </c>
      <c r="Z202" s="5">
        <f t="shared" si="289"/>
        <v>9286.5465151789795</v>
      </c>
      <c r="AA202" s="5">
        <f t="shared" si="290"/>
        <v>30613.799158310474</v>
      </c>
      <c r="AB202" s="5">
        <f t="shared" si="291"/>
        <v>56588.318963352103</v>
      </c>
      <c r="AC202" s="16">
        <f t="shared" si="275"/>
        <v>1.2799050774781975</v>
      </c>
      <c r="AD202" s="16">
        <f t="shared" si="276"/>
        <v>3.0027352545409114</v>
      </c>
      <c r="AE202" s="16">
        <f t="shared" si="277"/>
        <v>9.7407712908418951</v>
      </c>
      <c r="AF202" s="15">
        <f t="shared" si="278"/>
        <v>-4.0504037456468023E-3</v>
      </c>
      <c r="AG202" s="15">
        <f t="shared" si="279"/>
        <v>2.9673830763510267E-4</v>
      </c>
      <c r="AH202" s="15">
        <f t="shared" si="280"/>
        <v>9.7937136394747881E-3</v>
      </c>
      <c r="AI202" s="1">
        <f t="shared" si="244"/>
        <v>487623.35644766473</v>
      </c>
      <c r="AJ202" s="1">
        <f t="shared" si="245"/>
        <v>197167.19938642433</v>
      </c>
      <c r="AK202" s="1">
        <f t="shared" si="246"/>
        <v>71064.071971589758</v>
      </c>
      <c r="AL202" s="14">
        <f t="shared" si="281"/>
        <v>72.683689037465115</v>
      </c>
      <c r="AM202" s="14">
        <f t="shared" si="282"/>
        <v>16.751363530223895</v>
      </c>
      <c r="AN202" s="14">
        <f t="shared" si="283"/>
        <v>5.391388200620824</v>
      </c>
      <c r="AO202" s="11">
        <f t="shared" si="284"/>
        <v>4.7539069938402744E-3</v>
      </c>
      <c r="AP202" s="11">
        <f t="shared" si="285"/>
        <v>5.9886689857500718E-3</v>
      </c>
      <c r="AQ202" s="11">
        <f t="shared" si="286"/>
        <v>5.4324783861084656E-3</v>
      </c>
      <c r="AR202" s="1">
        <f t="shared" si="292"/>
        <v>254330.99322833784</v>
      </c>
      <c r="AS202" s="1">
        <f t="shared" si="287"/>
        <v>105316.48184479016</v>
      </c>
      <c r="AT202" s="1">
        <f t="shared" si="288"/>
        <v>37774.996447834856</v>
      </c>
      <c r="AU202" s="1">
        <f t="shared" si="247"/>
        <v>50866.198645667573</v>
      </c>
      <c r="AV202" s="1">
        <f t="shared" si="248"/>
        <v>21063.296368958036</v>
      </c>
      <c r="AW202" s="1">
        <f t="shared" si="249"/>
        <v>7554.9992895669711</v>
      </c>
      <c r="AX202" s="1">
        <f t="shared" si="308"/>
        <v>174594.70072021021</v>
      </c>
      <c r="AY202" s="1">
        <f t="shared" si="295"/>
        <v>28426.310403471572</v>
      </c>
      <c r="AZ202" s="1">
        <f t="shared" si="296"/>
        <v>6916.6114944379424</v>
      </c>
      <c r="BA202" s="1">
        <f t="shared" si="309"/>
        <v>14066.093334080824</v>
      </c>
      <c r="BB202" s="1">
        <f t="shared" si="310"/>
        <v>30395.163414703256</v>
      </c>
      <c r="BC202" s="1">
        <f t="shared" si="311"/>
        <v>38630.994783206785</v>
      </c>
      <c r="BD202" s="1">
        <f t="shared" si="312"/>
        <v>1286.8023450379872</v>
      </c>
      <c r="BE202" s="2">
        <f t="shared" si="241"/>
        <v>2.6562624979233451E-2</v>
      </c>
      <c r="BF202" s="2">
        <f t="shared" si="242"/>
        <v>3.9296297366806017E-2</v>
      </c>
      <c r="BG202" s="2">
        <f t="shared" si="243"/>
        <v>2.6781393583393952E-2</v>
      </c>
      <c r="BH202" s="2">
        <f t="shared" si="297"/>
        <v>3.0731050753246086E-2</v>
      </c>
      <c r="BI202" s="2">
        <f t="shared" si="313"/>
        <v>7.0557304578739693E-5</v>
      </c>
      <c r="BJ202" s="2">
        <f t="shared" si="298"/>
        <v>1.5441989867404456E-4</v>
      </c>
      <c r="BK202" s="2">
        <f t="shared" si="299"/>
        <v>7.1724304226865481E-5</v>
      </c>
      <c r="BL202" s="2">
        <f t="shared" si="300"/>
        <v>17.944909353025217</v>
      </c>
      <c r="BM202" s="2">
        <f t="shared" si="301"/>
        <v>16.26296045517935</v>
      </c>
      <c r="BN202" s="2">
        <f t="shared" si="302"/>
        <v>2.7093853373932699</v>
      </c>
      <c r="BO202" s="2">
        <f t="shared" si="314"/>
        <v>145.49431874762109</v>
      </c>
      <c r="BP202" s="2">
        <f t="shared" si="315"/>
        <v>27.037139472937611</v>
      </c>
      <c r="BQ202" s="2">
        <f t="shared" si="316"/>
        <v>3.5755331348010273</v>
      </c>
      <c r="BR202" s="11">
        <f t="shared" si="317"/>
        <v>3.4477466562114784E-2</v>
      </c>
      <c r="BS202" s="17">
        <f t="shared" si="293"/>
        <v>2.6475618333336583E-3</v>
      </c>
      <c r="BT202" s="17">
        <f t="shared" si="294"/>
        <v>1.548643009802861E-2</v>
      </c>
      <c r="BU202" s="12">
        <f>(BU$3*temperature!$I312+BU$4*temperature!$I312^2+BU$5*temperature!$I312^6)*(K202/K$56)^$BW$1</f>
        <v>-10.391141484810966</v>
      </c>
      <c r="BV202" s="12">
        <f>(BV$3*temperature!$I312+BV$4*temperature!$I312^2+BV$5*temperature!$I312^6)*(L202/L$56)^$BW$1</f>
        <v>-8.4826907889101442</v>
      </c>
      <c r="BW202" s="12">
        <f>(BW$3*temperature!$I312+BW$4*temperature!$I312^2+BW$5*temperature!$I312^6)*(M202/M$56)^$BW$1</f>
        <v>-8.2892493176108584</v>
      </c>
      <c r="BX202" s="12">
        <f>(BX$3*temperature!$M312+BX$4*temperature!$M312^2+BX$5*temperature!$M312^6)*(K202/K$56)^$BW$1</f>
        <v>-10.391148100569401</v>
      </c>
      <c r="BY202" s="12">
        <f>(BY$3*temperature!$M312+BY$4*temperature!$M312^2+BY$5*temperature!$M312^6)*(L202/L$56)^$BW$1</f>
        <v>-8.4826953798622728</v>
      </c>
      <c r="BZ202" s="12">
        <f>(BZ$3*temperature!$M312+BZ$4*temperature!$M312^2+BZ$5*temperature!$M312^6)*(M202/M$56)^$BW$1</f>
        <v>-8.289253203493514</v>
      </c>
      <c r="CA202" s="19">
        <f t="shared" si="303"/>
        <v>-6.6157584353021548E-6</v>
      </c>
      <c r="CB202" s="19">
        <f t="shared" si="304"/>
        <v>-4.5909521286802146E-6</v>
      </c>
      <c r="CC202" s="19">
        <f t="shared" si="305"/>
        <v>-3.8858826556520398E-6</v>
      </c>
      <c r="CD202" s="19">
        <f t="shared" si="306"/>
        <v>-2.3128845438335609E-2</v>
      </c>
      <c r="CE202" s="19">
        <f t="shared" si="307"/>
        <v>-6.1235048431610643E-5</v>
      </c>
      <c r="CF202" s="19"/>
      <c r="CG202" s="19"/>
      <c r="CH202" s="19"/>
    </row>
    <row r="203" spans="1:86" x14ac:dyDescent="0.25">
      <c r="A203" s="2">
        <f t="shared" si="250"/>
        <v>2157</v>
      </c>
      <c r="B203" s="5">
        <f t="shared" si="251"/>
        <v>1165.3574699000844</v>
      </c>
      <c r="C203" s="5">
        <f t="shared" si="252"/>
        <v>2963.9283669751776</v>
      </c>
      <c r="D203" s="5">
        <f t="shared" si="253"/>
        <v>4369.2294223980516</v>
      </c>
      <c r="E203" s="15">
        <f t="shared" si="254"/>
        <v>2.1827196063999944E-6</v>
      </c>
      <c r="F203" s="15">
        <f t="shared" si="255"/>
        <v>4.3001039879203342E-6</v>
      </c>
      <c r="G203" s="15">
        <f t="shared" si="256"/>
        <v>8.7785093274455143E-6</v>
      </c>
      <c r="H203" s="5">
        <f t="shared" si="257"/>
        <v>255241.35668726018</v>
      </c>
      <c r="I203" s="5">
        <f t="shared" si="258"/>
        <v>105949.679518302</v>
      </c>
      <c r="J203" s="5">
        <f t="shared" si="259"/>
        <v>37985.408473411509</v>
      </c>
      <c r="K203" s="5">
        <f t="shared" si="260"/>
        <v>219024.08769829577</v>
      </c>
      <c r="L203" s="5">
        <f t="shared" si="261"/>
        <v>35746.369817442122</v>
      </c>
      <c r="M203" s="5">
        <f t="shared" si="262"/>
        <v>8693.8461685454859</v>
      </c>
      <c r="N203" s="15">
        <f t="shared" si="263"/>
        <v>3.5772531230904292E-3</v>
      </c>
      <c r="O203" s="15">
        <f t="shared" si="264"/>
        <v>6.008006246961628E-3</v>
      </c>
      <c r="P203" s="15">
        <f t="shared" si="265"/>
        <v>5.5613128523090971E-3</v>
      </c>
      <c r="Q203" s="5">
        <f t="shared" si="266"/>
        <v>7347.2967460878172</v>
      </c>
      <c r="R203" s="5">
        <f t="shared" si="267"/>
        <v>10481.104690161817</v>
      </c>
      <c r="S203" s="5">
        <f t="shared" si="268"/>
        <v>5919.3600394817086</v>
      </c>
      <c r="T203" s="5">
        <f t="shared" si="269"/>
        <v>28.785682858950818</v>
      </c>
      <c r="U203" s="5">
        <f t="shared" si="270"/>
        <v>98.925308106772377</v>
      </c>
      <c r="V203" s="5">
        <f t="shared" si="271"/>
        <v>155.83247034516054</v>
      </c>
      <c r="W203" s="15">
        <f t="shared" si="272"/>
        <v>-1.0734613539272964E-2</v>
      </c>
      <c r="X203" s="15">
        <f t="shared" si="273"/>
        <v>-1.217998157191269E-2</v>
      </c>
      <c r="Y203" s="15">
        <f t="shared" si="274"/>
        <v>-9.7425357312937999E-3</v>
      </c>
      <c r="Z203" s="5">
        <f t="shared" si="289"/>
        <v>9183.0330766549359</v>
      </c>
      <c r="AA203" s="5">
        <f t="shared" si="290"/>
        <v>30434.158043723273</v>
      </c>
      <c r="AB203" s="5">
        <f t="shared" si="291"/>
        <v>56905.032459460621</v>
      </c>
      <c r="AC203" s="16">
        <f t="shared" si="275"/>
        <v>1.2747209451583075</v>
      </c>
      <c r="AD203" s="16">
        <f t="shared" si="276"/>
        <v>3.0036262811186201</v>
      </c>
      <c r="AE203" s="16">
        <f t="shared" si="277"/>
        <v>9.8361696154920182</v>
      </c>
      <c r="AF203" s="15">
        <f t="shared" si="278"/>
        <v>-4.0504037456468023E-3</v>
      </c>
      <c r="AG203" s="15">
        <f t="shared" si="279"/>
        <v>2.9673830763510267E-4</v>
      </c>
      <c r="AH203" s="15">
        <f t="shared" si="280"/>
        <v>9.7937136394747881E-3</v>
      </c>
      <c r="AI203" s="1">
        <f t="shared" si="244"/>
        <v>489727.21944856585</v>
      </c>
      <c r="AJ203" s="1">
        <f t="shared" si="245"/>
        <v>198513.77581673994</v>
      </c>
      <c r="AK203" s="1">
        <f t="shared" si="246"/>
        <v>71512.664063997756</v>
      </c>
      <c r="AL203" s="14">
        <f t="shared" si="281"/>
        <v>73.025765220141906</v>
      </c>
      <c r="AM203" s="14">
        <f t="shared" si="282"/>
        <v>16.850678717753947</v>
      </c>
      <c r="AN203" s="14">
        <f t="shared" si="283"/>
        <v>5.4203839144931072</v>
      </c>
      <c r="AO203" s="11">
        <f t="shared" si="284"/>
        <v>4.706367923901872E-3</v>
      </c>
      <c r="AP203" s="11">
        <f t="shared" si="285"/>
        <v>5.9287822958925714E-3</v>
      </c>
      <c r="AQ203" s="11">
        <f t="shared" si="286"/>
        <v>5.3781536022473805E-3</v>
      </c>
      <c r="AR203" s="1">
        <f t="shared" si="292"/>
        <v>255241.35668726018</v>
      </c>
      <c r="AS203" s="1">
        <f t="shared" si="287"/>
        <v>105949.679518302</v>
      </c>
      <c r="AT203" s="1">
        <f t="shared" si="288"/>
        <v>37985.408473411509</v>
      </c>
      <c r="AU203" s="1">
        <f t="shared" si="247"/>
        <v>51048.271337452039</v>
      </c>
      <c r="AV203" s="1">
        <f t="shared" si="248"/>
        <v>21189.9359036604</v>
      </c>
      <c r="AW203" s="1">
        <f t="shared" si="249"/>
        <v>7597.0816946823024</v>
      </c>
      <c r="AX203" s="1">
        <f t="shared" si="308"/>
        <v>175219.27015863665</v>
      </c>
      <c r="AY203" s="1">
        <f t="shared" si="295"/>
        <v>28597.095853953695</v>
      </c>
      <c r="AZ203" s="1">
        <f t="shared" si="296"/>
        <v>6955.0769348363892</v>
      </c>
      <c r="BA203" s="1">
        <f t="shared" si="309"/>
        <v>14070.285376413714</v>
      </c>
      <c r="BB203" s="1">
        <f t="shared" si="310"/>
        <v>30413.048137323174</v>
      </c>
      <c r="BC203" s="1">
        <f t="shared" si="311"/>
        <v>38655.565240758486</v>
      </c>
      <c r="BD203" s="1">
        <f t="shared" si="312"/>
        <v>1250.0240232898741</v>
      </c>
      <c r="BE203" s="2">
        <f t="shared" si="241"/>
        <v>2.6562624979233451E-2</v>
      </c>
      <c r="BF203" s="2">
        <f t="shared" si="242"/>
        <v>3.9296297366806017E-2</v>
      </c>
      <c r="BG203" s="2">
        <f t="shared" si="243"/>
        <v>2.6781393583393952E-2</v>
      </c>
      <c r="BH203" s="2">
        <f t="shared" si="297"/>
        <v>3.0706620192008371E-2</v>
      </c>
      <c r="BI203" s="2">
        <f t="shared" si="313"/>
        <v>7.0557304578739693E-5</v>
      </c>
      <c r="BJ203" s="2">
        <f t="shared" si="298"/>
        <v>1.5441989867404456E-4</v>
      </c>
      <c r="BK203" s="2">
        <f t="shared" si="299"/>
        <v>7.1724304226865481E-5</v>
      </c>
      <c r="BL203" s="2">
        <f t="shared" si="300"/>
        <v>18.009142144873753</v>
      </c>
      <c r="BM203" s="2">
        <f t="shared" si="301"/>
        <v>16.360738775763689</v>
      </c>
      <c r="BN203" s="2">
        <f t="shared" si="302"/>
        <v>2.7244769935287212</v>
      </c>
      <c r="BO203" s="2">
        <f t="shared" si="314"/>
        <v>147.66102616161174</v>
      </c>
      <c r="BP203" s="2">
        <f t="shared" si="315"/>
        <v>27.360245066005074</v>
      </c>
      <c r="BQ203" s="2">
        <f t="shared" si="316"/>
        <v>3.5754383427411329</v>
      </c>
      <c r="BR203" s="11">
        <f t="shared" si="317"/>
        <v>3.4407031881776601E-2</v>
      </c>
      <c r="BS203" s="17">
        <f t="shared" si="293"/>
        <v>2.5593228648394984E-3</v>
      </c>
      <c r="BT203" s="17">
        <f t="shared" si="294"/>
        <v>1.5035369027212243E-2</v>
      </c>
      <c r="BU203" s="12">
        <f>(BU$3*temperature!$I313+BU$4*temperature!$I313^2+BU$5*temperature!$I313^6)*(K203/K$56)^$BW$1</f>
        <v>-10.569377244183315</v>
      </c>
      <c r="BV203" s="12">
        <f>(BV$3*temperature!$I313+BV$4*temperature!$I313^2+BV$5*temperature!$I313^6)*(L203/L$56)^$BW$1</f>
        <v>-8.6000048509215166</v>
      </c>
      <c r="BW203" s="12">
        <f>(BW$3*temperature!$I313+BW$4*temperature!$I313^2+BW$5*temperature!$I313^6)*(M203/M$56)^$BW$1</f>
        <v>-8.3877885660930058</v>
      </c>
      <c r="BX203" s="12">
        <f>(BX$3*temperature!$M313+BX$4*temperature!$M313^2+BX$5*temperature!$M313^6)*(K203/K$56)^$BW$1</f>
        <v>-10.569383855048594</v>
      </c>
      <c r="BY203" s="12">
        <f>(BY$3*temperature!$M313+BY$4*temperature!$M313^2+BY$5*temperature!$M313^6)*(L203/L$56)^$BW$1</f>
        <v>-8.6000094333490793</v>
      </c>
      <c r="BZ203" s="12">
        <f>(BZ$3*temperature!$M313+BZ$4*temperature!$M313^2+BZ$5*temperature!$M313^6)*(M203/M$56)^$BW$1</f>
        <v>-8.3877924431363855</v>
      </c>
      <c r="CA203" s="19">
        <f t="shared" si="303"/>
        <v>-6.6108652791996292E-6</v>
      </c>
      <c r="CB203" s="19">
        <f t="shared" si="304"/>
        <v>-4.5824275627381894E-6</v>
      </c>
      <c r="CC203" s="19">
        <f t="shared" si="305"/>
        <v>-3.8770433796742054E-6</v>
      </c>
      <c r="CD203" s="19">
        <f t="shared" si="306"/>
        <v>-2.3201440308736217E-2</v>
      </c>
      <c r="CE203" s="19">
        <f t="shared" si="307"/>
        <v>-5.9379976679357393E-5</v>
      </c>
      <c r="CF203" s="19"/>
      <c r="CG203" s="19"/>
      <c r="CH203" s="19"/>
    </row>
    <row r="204" spans="1:86" x14ac:dyDescent="0.25">
      <c r="A204" s="2">
        <f t="shared" si="250"/>
        <v>2158</v>
      </c>
      <c r="B204" s="5">
        <f t="shared" si="251"/>
        <v>1165.3598863662526</v>
      </c>
      <c r="C204" s="5">
        <f t="shared" si="252"/>
        <v>2963.9404749153591</v>
      </c>
      <c r="D204" s="5">
        <f t="shared" si="253"/>
        <v>4369.2658599532278</v>
      </c>
      <c r="E204" s="15">
        <f t="shared" si="254"/>
        <v>2.0735836260799947E-6</v>
      </c>
      <c r="F204" s="15">
        <f t="shared" si="255"/>
        <v>4.0850987885243171E-6</v>
      </c>
      <c r="G204" s="15">
        <f t="shared" si="256"/>
        <v>8.3395838610732374E-6</v>
      </c>
      <c r="H204" s="5">
        <f t="shared" si="257"/>
        <v>256137.49772206909</v>
      </c>
      <c r="I204" s="5">
        <f t="shared" si="258"/>
        <v>106578.41445327897</v>
      </c>
      <c r="J204" s="5">
        <f t="shared" si="259"/>
        <v>38194.321157801562</v>
      </c>
      <c r="K204" s="5">
        <f t="shared" si="260"/>
        <v>219792.61575644236</v>
      </c>
      <c r="L204" s="5">
        <f t="shared" si="261"/>
        <v>35958.35184791372</v>
      </c>
      <c r="M204" s="5">
        <f t="shared" si="262"/>
        <v>8741.5878049156818</v>
      </c>
      <c r="N204" s="15">
        <f t="shared" si="263"/>
        <v>3.5088746001545879E-3</v>
      </c>
      <c r="O204" s="15">
        <f t="shared" si="264"/>
        <v>5.930169456484613E-3</v>
      </c>
      <c r="P204" s="15">
        <f t="shared" si="265"/>
        <v>5.4914287007890028E-3</v>
      </c>
      <c r="Q204" s="5">
        <f t="shared" si="266"/>
        <v>7293.9454761547677</v>
      </c>
      <c r="R204" s="5">
        <f t="shared" si="267"/>
        <v>10414.885257319222</v>
      </c>
      <c r="S204" s="5">
        <f t="shared" si="268"/>
        <v>5893.9286705356826</v>
      </c>
      <c r="T204" s="5">
        <f t="shared" si="269"/>
        <v>28.476679677995907</v>
      </c>
      <c r="U204" s="5">
        <f t="shared" si="270"/>
        <v>97.720399677036099</v>
      </c>
      <c r="V204" s="5">
        <f t="shared" si="271"/>
        <v>154.31426693472704</v>
      </c>
      <c r="W204" s="15">
        <f t="shared" si="272"/>
        <v>-1.0734613539272964E-2</v>
      </c>
      <c r="X204" s="15">
        <f t="shared" si="273"/>
        <v>-1.217998157191269E-2</v>
      </c>
      <c r="Y204" s="15">
        <f t="shared" si="274"/>
        <v>-9.7425357312937999E-3</v>
      </c>
      <c r="Z204" s="5">
        <f t="shared" si="289"/>
        <v>9080.046640640996</v>
      </c>
      <c r="AA204" s="5">
        <f t="shared" si="290"/>
        <v>30253.196750553361</v>
      </c>
      <c r="AB204" s="5">
        <f t="shared" si="291"/>
        <v>57219.470097745922</v>
      </c>
      <c r="AC204" s="16">
        <f t="shared" si="275"/>
        <v>1.2695578106673839</v>
      </c>
      <c r="AD204" s="16">
        <f t="shared" si="276"/>
        <v>3.0045175720980475</v>
      </c>
      <c r="AE204" s="16">
        <f t="shared" si="277"/>
        <v>9.9325022440154491</v>
      </c>
      <c r="AF204" s="15">
        <f t="shared" si="278"/>
        <v>-4.0504037456468023E-3</v>
      </c>
      <c r="AG204" s="15">
        <f t="shared" si="279"/>
        <v>2.9673830763510267E-4</v>
      </c>
      <c r="AH204" s="15">
        <f t="shared" si="280"/>
        <v>9.7937136394747881E-3</v>
      </c>
      <c r="AI204" s="1">
        <f t="shared" si="244"/>
        <v>491802.76884116133</v>
      </c>
      <c r="AJ204" s="1">
        <f t="shared" si="245"/>
        <v>199852.33413872635</v>
      </c>
      <c r="AK204" s="1">
        <f t="shared" si="246"/>
        <v>71958.479352280279</v>
      </c>
      <c r="AL204" s="14">
        <f t="shared" si="281"/>
        <v>73.366014478001858</v>
      </c>
      <c r="AM204" s="14">
        <f t="shared" si="282"/>
        <v>16.949583683352984</v>
      </c>
      <c r="AN204" s="14">
        <f t="shared" si="283"/>
        <v>5.4492440551956483</v>
      </c>
      <c r="AO204" s="11">
        <f t="shared" si="284"/>
        <v>4.6593042446628529E-3</v>
      </c>
      <c r="AP204" s="11">
        <f t="shared" si="285"/>
        <v>5.8694944729336456E-3</v>
      </c>
      <c r="AQ204" s="11">
        <f t="shared" si="286"/>
        <v>5.3243720662249066E-3</v>
      </c>
      <c r="AR204" s="1">
        <f t="shared" si="292"/>
        <v>256137.49772206909</v>
      </c>
      <c r="AS204" s="1">
        <f t="shared" si="287"/>
        <v>106578.41445327897</v>
      </c>
      <c r="AT204" s="1">
        <f t="shared" si="288"/>
        <v>38194.321157801562</v>
      </c>
      <c r="AU204" s="1">
        <f t="shared" si="247"/>
        <v>51227.499544413819</v>
      </c>
      <c r="AV204" s="1">
        <f t="shared" si="248"/>
        <v>21315.682890655793</v>
      </c>
      <c r="AW204" s="1">
        <f t="shared" si="249"/>
        <v>7638.8642315603129</v>
      </c>
      <c r="AX204" s="1">
        <f t="shared" si="308"/>
        <v>175834.09260515388</v>
      </c>
      <c r="AY204" s="1">
        <f t="shared" si="295"/>
        <v>28766.681478330975</v>
      </c>
      <c r="AZ204" s="1">
        <f t="shared" si="296"/>
        <v>6993.270243932544</v>
      </c>
      <c r="BA204" s="1">
        <f t="shared" si="309"/>
        <v>14074.396496697746</v>
      </c>
      <c r="BB204" s="1">
        <f t="shared" si="310"/>
        <v>30430.697135717812</v>
      </c>
      <c r="BC204" s="1">
        <f t="shared" si="311"/>
        <v>38679.815484893283</v>
      </c>
      <c r="BD204" s="1">
        <f t="shared" si="312"/>
        <v>1214.2871903629616</v>
      </c>
      <c r="BE204" s="2">
        <f t="shared" ref="BE204:BE267" si="318">BE203</f>
        <v>2.6562624979233451E-2</v>
      </c>
      <c r="BF204" s="2">
        <f t="shared" ref="BF204:BF267" si="319">BF203</f>
        <v>3.9296297366806017E-2</v>
      </c>
      <c r="BG204" s="2">
        <f t="shared" ref="BG204:BG267" si="320">BG203</f>
        <v>2.6781393583393952E-2</v>
      </c>
      <c r="BH204" s="2">
        <f t="shared" si="297"/>
        <v>3.068215829248383E-2</v>
      </c>
      <c r="BI204" s="2">
        <f t="shared" si="313"/>
        <v>7.0557304578739693E-5</v>
      </c>
      <c r="BJ204" s="2">
        <f t="shared" si="298"/>
        <v>1.5441989867404456E-4</v>
      </c>
      <c r="BK204" s="2">
        <f t="shared" si="299"/>
        <v>7.1724304226865481E-5</v>
      </c>
      <c r="BL204" s="2">
        <f t="shared" si="300"/>
        <v>18.072371440812272</v>
      </c>
      <c r="BM204" s="2">
        <f t="shared" si="301"/>
        <v>16.457827960715665</v>
      </c>
      <c r="BN204" s="2">
        <f t="shared" si="302"/>
        <v>2.739461110460764</v>
      </c>
      <c r="BO204" s="2">
        <f t="shared" si="314"/>
        <v>149.86011778085503</v>
      </c>
      <c r="BP204" s="2">
        <f t="shared" si="315"/>
        <v>27.687236504434136</v>
      </c>
      <c r="BQ204" s="2">
        <f t="shared" si="316"/>
        <v>3.5753464540313185</v>
      </c>
      <c r="BR204" s="11">
        <f t="shared" si="317"/>
        <v>3.4337391658390198E-2</v>
      </c>
      <c r="BS204" s="17">
        <f t="shared" si="293"/>
        <v>2.4741932198426952E-3</v>
      </c>
      <c r="BT204" s="17">
        <f t="shared" si="294"/>
        <v>1.4597445657487614E-2</v>
      </c>
      <c r="BU204" s="12">
        <f>(BU$3*temperature!$I314+BU$4*temperature!$I314^2+BU$5*temperature!$I314^6)*(K204/K$56)^$BW$1</f>
        <v>-10.74779191786819</v>
      </c>
      <c r="BV204" s="12">
        <f>(BV$3*temperature!$I314+BV$4*temperature!$I314^2+BV$5*temperature!$I314^6)*(L204/L$56)^$BW$1</f>
        <v>-8.7172745519825465</v>
      </c>
      <c r="BW204" s="12">
        <f>(BW$3*temperature!$I314+BW$4*temperature!$I314^2+BW$5*temperature!$I314^6)*(M204/M$56)^$BW$1</f>
        <v>-8.4862615391504335</v>
      </c>
      <c r="BX204" s="12">
        <f>(BX$3*temperature!$M314+BX$4*temperature!$M314^2+BX$5*temperature!$M314^6)*(K204/K$56)^$BW$1</f>
        <v>-10.747798523620832</v>
      </c>
      <c r="BY204" s="12">
        <f>(BY$3*temperature!$M314+BY$4*temperature!$M314^2+BY$5*temperature!$M314^6)*(L204/L$56)^$BW$1</f>
        <v>-8.7172791258030227</v>
      </c>
      <c r="BZ204" s="12">
        <f>(BZ$3*temperature!$M314+BZ$4*temperature!$M314^2+BZ$5*temperature!$M314^6)*(M204/M$56)^$BW$1</f>
        <v>-8.486265407321504</v>
      </c>
      <c r="CA204" s="19">
        <f t="shared" si="303"/>
        <v>-6.6057526417750978E-6</v>
      </c>
      <c r="CB204" s="19">
        <f t="shared" si="304"/>
        <v>-4.5738204761391899E-6</v>
      </c>
      <c r="CC204" s="19">
        <f t="shared" si="305"/>
        <v>-3.8681710705645855E-6</v>
      </c>
      <c r="CD204" s="19">
        <f t="shared" si="306"/>
        <v>-2.3271936547385384E-2</v>
      </c>
      <c r="CE204" s="19">
        <f t="shared" si="307"/>
        <v>-5.7579267618150336E-5</v>
      </c>
      <c r="CF204" s="19"/>
      <c r="CG204" s="19"/>
      <c r="CH204" s="19"/>
    </row>
    <row r="205" spans="1:86" x14ac:dyDescent="0.25">
      <c r="A205" s="2">
        <f t="shared" si="250"/>
        <v>2159</v>
      </c>
      <c r="B205" s="5">
        <f t="shared" si="251"/>
        <v>1165.3621820138724</v>
      </c>
      <c r="C205" s="5">
        <f t="shared" si="252"/>
        <v>2963.9519775055205</v>
      </c>
      <c r="D205" s="5">
        <f t="shared" si="253"/>
        <v>4369.3004759193263</v>
      </c>
      <c r="E205" s="15">
        <f t="shared" si="254"/>
        <v>1.9699044447759948E-6</v>
      </c>
      <c r="F205" s="15">
        <f t="shared" si="255"/>
        <v>3.8808438490981011E-6</v>
      </c>
      <c r="G205" s="15">
        <f t="shared" si="256"/>
        <v>7.9226046680195747E-6</v>
      </c>
      <c r="H205" s="5">
        <f t="shared" si="257"/>
        <v>257019.44284195951</v>
      </c>
      <c r="I205" s="5">
        <f t="shared" si="258"/>
        <v>107202.6563631102</v>
      </c>
      <c r="J205" s="5">
        <f t="shared" si="259"/>
        <v>38401.727706731013</v>
      </c>
      <c r="K205" s="5">
        <f t="shared" si="260"/>
        <v>220548.98194636969</v>
      </c>
      <c r="L205" s="5">
        <f t="shared" si="261"/>
        <v>36168.823643807009</v>
      </c>
      <c r="M205" s="5">
        <f t="shared" si="262"/>
        <v>8788.9876007328294</v>
      </c>
      <c r="N205" s="15">
        <f t="shared" si="263"/>
        <v>3.4412720706025191E-3</v>
      </c>
      <c r="O205" s="15">
        <f t="shared" si="264"/>
        <v>5.8532103135171543E-3</v>
      </c>
      <c r="P205" s="15">
        <f t="shared" si="265"/>
        <v>5.4223325184119542E-3</v>
      </c>
      <c r="Q205" s="5">
        <f t="shared" si="266"/>
        <v>7240.4930605551181</v>
      </c>
      <c r="R205" s="5">
        <f t="shared" si="267"/>
        <v>10348.290322621995</v>
      </c>
      <c r="S205" s="5">
        <f t="shared" si="268"/>
        <v>5868.2008318724493</v>
      </c>
      <c r="T205" s="5">
        <f t="shared" si="269"/>
        <v>28.170993526770953</v>
      </c>
      <c r="U205" s="5">
        <f t="shared" si="270"/>
        <v>96.530167009769855</v>
      </c>
      <c r="V205" s="5">
        <f t="shared" si="271"/>
        <v>152.81085467526705</v>
      </c>
      <c r="W205" s="15">
        <f t="shared" si="272"/>
        <v>-1.0734613539272964E-2</v>
      </c>
      <c r="X205" s="15">
        <f t="shared" si="273"/>
        <v>-1.217998157191269E-2</v>
      </c>
      <c r="Y205" s="15">
        <f t="shared" si="274"/>
        <v>-9.7425357312937999E-3</v>
      </c>
      <c r="Z205" s="5">
        <f t="shared" si="289"/>
        <v>8977.6024745910599</v>
      </c>
      <c r="AA205" s="5">
        <f t="shared" si="290"/>
        <v>30070.978156159745</v>
      </c>
      <c r="AB205" s="5">
        <f t="shared" si="291"/>
        <v>57531.621366069361</v>
      </c>
      <c r="AC205" s="16">
        <f t="shared" si="275"/>
        <v>1.2644155889557416</v>
      </c>
      <c r="AD205" s="16">
        <f t="shared" si="276"/>
        <v>3.0054091275576518</v>
      </c>
      <c r="AE205" s="16">
        <f t="shared" si="277"/>
        <v>10.029778326716777</v>
      </c>
      <c r="AF205" s="15">
        <f t="shared" si="278"/>
        <v>-4.0504037456468023E-3</v>
      </c>
      <c r="AG205" s="15">
        <f t="shared" si="279"/>
        <v>2.9673830763510267E-4</v>
      </c>
      <c r="AH205" s="15">
        <f t="shared" si="280"/>
        <v>9.7937136394747881E-3</v>
      </c>
      <c r="AI205" s="1">
        <f t="shared" si="244"/>
        <v>493849.99150145904</v>
      </c>
      <c r="AJ205" s="1">
        <f t="shared" si="245"/>
        <v>201182.78361550951</v>
      </c>
      <c r="AK205" s="1">
        <f t="shared" si="246"/>
        <v>72401.495648612559</v>
      </c>
      <c r="AL205" s="14">
        <f t="shared" si="281"/>
        <v>73.704430714846495</v>
      </c>
      <c r="AM205" s="14">
        <f t="shared" si="282"/>
        <v>17.048074316223474</v>
      </c>
      <c r="AN205" s="14">
        <f t="shared" si="283"/>
        <v>5.4779677199968786</v>
      </c>
      <c r="AO205" s="11">
        <f t="shared" si="284"/>
        <v>4.612711202216224E-3</v>
      </c>
      <c r="AP205" s="11">
        <f t="shared" si="285"/>
        <v>5.8107995282043095E-3</v>
      </c>
      <c r="AQ205" s="11">
        <f t="shared" si="286"/>
        <v>5.2711283455626574E-3</v>
      </c>
      <c r="AR205" s="1">
        <f t="shared" si="292"/>
        <v>257019.44284195951</v>
      </c>
      <c r="AS205" s="1">
        <f t="shared" si="287"/>
        <v>107202.6563631102</v>
      </c>
      <c r="AT205" s="1">
        <f t="shared" si="288"/>
        <v>38401.727706731013</v>
      </c>
      <c r="AU205" s="1">
        <f t="shared" si="247"/>
        <v>51403.888568391907</v>
      </c>
      <c r="AV205" s="1">
        <f t="shared" si="248"/>
        <v>21440.531272622044</v>
      </c>
      <c r="AW205" s="1">
        <f t="shared" si="249"/>
        <v>7680.3455413462034</v>
      </c>
      <c r="AX205" s="1">
        <f t="shared" si="308"/>
        <v>176439.18555709571</v>
      </c>
      <c r="AY205" s="1">
        <f t="shared" si="295"/>
        <v>28935.058915045603</v>
      </c>
      <c r="AZ205" s="1">
        <f t="shared" si="296"/>
        <v>7031.1900805862642</v>
      </c>
      <c r="BA205" s="1">
        <f t="shared" si="309"/>
        <v>14078.427665717454</v>
      </c>
      <c r="BB205" s="1">
        <f t="shared" si="310"/>
        <v>30448.113291438694</v>
      </c>
      <c r="BC205" s="1">
        <f t="shared" si="311"/>
        <v>38703.749728677169</v>
      </c>
      <c r="BD205" s="1">
        <f t="shared" si="312"/>
        <v>1179.5627624692711</v>
      </c>
      <c r="BE205" s="2">
        <f t="shared" si="318"/>
        <v>2.6562624979233451E-2</v>
      </c>
      <c r="BF205" s="2">
        <f t="shared" si="319"/>
        <v>3.9296297366806017E-2</v>
      </c>
      <c r="BG205" s="2">
        <f t="shared" si="320"/>
        <v>2.6781393583393952E-2</v>
      </c>
      <c r="BH205" s="2">
        <f t="shared" si="297"/>
        <v>3.0657668151008514E-2</v>
      </c>
      <c r="BI205" s="2">
        <f t="shared" si="313"/>
        <v>7.0557304578739693E-5</v>
      </c>
      <c r="BJ205" s="2">
        <f t="shared" si="298"/>
        <v>1.5441989867404456E-4</v>
      </c>
      <c r="BK205" s="2">
        <f t="shared" si="299"/>
        <v>7.1724304226865481E-5</v>
      </c>
      <c r="BL205" s="2">
        <f t="shared" si="300"/>
        <v>18.134599111258115</v>
      </c>
      <c r="BM205" s="2">
        <f t="shared" si="301"/>
        <v>16.554223333179895</v>
      </c>
      <c r="BN205" s="2">
        <f t="shared" si="302"/>
        <v>2.7543372008748244</v>
      </c>
      <c r="BO205" s="2">
        <f t="shared" si="314"/>
        <v>152.09207785497279</v>
      </c>
      <c r="BP205" s="2">
        <f t="shared" si="315"/>
        <v>28.018160507315418</v>
      </c>
      <c r="BQ205" s="2">
        <f t="shared" si="316"/>
        <v>3.5752574308738034</v>
      </c>
      <c r="BR205" s="11">
        <f t="shared" si="317"/>
        <v>3.4268536451058623E-2</v>
      </c>
      <c r="BS205" s="17">
        <f t="shared" si="293"/>
        <v>2.3920562475999562E-3</v>
      </c>
      <c r="BT205" s="17">
        <f t="shared" si="294"/>
        <v>1.4172277337366614E-2</v>
      </c>
      <c r="BU205" s="12">
        <f>(BU$3*temperature!$I315+BU$4*temperature!$I315^2+BU$5*temperature!$I315^6)*(K205/K$56)^$BW$1</f>
        <v>-10.926371517565734</v>
      </c>
      <c r="BV205" s="12">
        <f>(BV$3*temperature!$I315+BV$4*temperature!$I315^2+BV$5*temperature!$I315^6)*(L205/L$56)^$BW$1</f>
        <v>-8.8344917544071624</v>
      </c>
      <c r="BW205" s="12">
        <f>(BW$3*temperature!$I315+BW$4*temperature!$I315^2+BW$5*temperature!$I315^6)*(M205/M$56)^$BW$1</f>
        <v>-8.5846618075209289</v>
      </c>
      <c r="BX205" s="12">
        <f>(BX$3*temperature!$M315+BX$4*temperature!$M315^2+BX$5*temperature!$M315^6)*(K205/K$56)^$BW$1</f>
        <v>-10.926378117997428</v>
      </c>
      <c r="BY205" s="12">
        <f>(BY$3*temperature!$M315+BY$4*temperature!$M315^2+BY$5*temperature!$M315^6)*(L205/L$56)^$BW$1</f>
        <v>-8.8344963195445967</v>
      </c>
      <c r="BZ205" s="12">
        <f>(BZ$3*temperature!$M315+BZ$4*temperature!$M315^2+BZ$5*temperature!$M315^6)*(M205/M$56)^$BW$1</f>
        <v>-8.5846656667912118</v>
      </c>
      <c r="CA205" s="19">
        <f t="shared" si="303"/>
        <v>-6.6004316945367236E-6</v>
      </c>
      <c r="CB205" s="19">
        <f t="shared" si="304"/>
        <v>-4.5651374342980944E-6</v>
      </c>
      <c r="CC205" s="19">
        <f t="shared" si="305"/>
        <v>-3.8592702829021164E-6</v>
      </c>
      <c r="CD205" s="19">
        <f t="shared" si="306"/>
        <v>-2.3340367828163542E-2</v>
      </c>
      <c r="CE205" s="19">
        <f t="shared" si="307"/>
        <v>-5.583147268463962E-5</v>
      </c>
      <c r="CF205" s="19"/>
      <c r="CG205" s="19"/>
      <c r="CH205" s="19"/>
    </row>
    <row r="206" spans="1:86" x14ac:dyDescent="0.25">
      <c r="A206" s="2">
        <f t="shared" si="250"/>
        <v>2160</v>
      </c>
      <c r="B206" s="5">
        <f t="shared" si="251"/>
        <v>1165.3643628834072</v>
      </c>
      <c r="C206" s="5">
        <f t="shared" si="252"/>
        <v>2963.9629050085814</v>
      </c>
      <c r="D206" s="5">
        <f t="shared" si="253"/>
        <v>4369.3333613476552</v>
      </c>
      <c r="E206" s="15">
        <f t="shared" si="254"/>
        <v>1.8714092225371951E-6</v>
      </c>
      <c r="F206" s="15">
        <f t="shared" si="255"/>
        <v>3.6868016566431958E-6</v>
      </c>
      <c r="G206" s="15">
        <f t="shared" si="256"/>
        <v>7.5264744346185959E-6</v>
      </c>
      <c r="H206" s="5">
        <f t="shared" si="257"/>
        <v>257887.22104375955</v>
      </c>
      <c r="I206" s="5">
        <f t="shared" si="258"/>
        <v>107822.37630840974</v>
      </c>
      <c r="J206" s="5">
        <f t="shared" si="259"/>
        <v>38607.621703738761</v>
      </c>
      <c r="K206" s="5">
        <f t="shared" si="260"/>
        <v>221293.21031036257</v>
      </c>
      <c r="L206" s="5">
        <f t="shared" si="261"/>
        <v>36377.775216487593</v>
      </c>
      <c r="M206" s="5">
        <f t="shared" si="262"/>
        <v>8836.0439707513688</v>
      </c>
      <c r="N206" s="15">
        <f t="shared" si="263"/>
        <v>3.3744357259097857E-3</v>
      </c>
      <c r="O206" s="15">
        <f t="shared" si="264"/>
        <v>5.7771182922163877E-3</v>
      </c>
      <c r="P206" s="15">
        <f t="shared" si="265"/>
        <v>5.3540148372284158E-3</v>
      </c>
      <c r="Q206" s="5">
        <f t="shared" si="266"/>
        <v>7186.952919590316</v>
      </c>
      <c r="R206" s="5">
        <f t="shared" si="267"/>
        <v>10281.34138017471</v>
      </c>
      <c r="S206" s="5">
        <f t="shared" si="268"/>
        <v>5842.1859854247205</v>
      </c>
      <c r="T206" s="5">
        <f t="shared" si="269"/>
        <v>27.868588798243707</v>
      </c>
      <c r="U206" s="5">
        <f t="shared" si="270"/>
        <v>95.354431354457205</v>
      </c>
      <c r="V206" s="5">
        <f t="shared" si="271"/>
        <v>151.32208946346373</v>
      </c>
      <c r="W206" s="15">
        <f t="shared" si="272"/>
        <v>-1.0734613539272964E-2</v>
      </c>
      <c r="X206" s="15">
        <f t="shared" si="273"/>
        <v>-1.217998157191269E-2</v>
      </c>
      <c r="Y206" s="15">
        <f t="shared" si="274"/>
        <v>-9.7425357312937999E-3</v>
      </c>
      <c r="Z206" s="5">
        <f t="shared" si="289"/>
        <v>8875.7152350354045</v>
      </c>
      <c r="AA206" s="5">
        <f t="shared" si="290"/>
        <v>29887.564244279853</v>
      </c>
      <c r="AB206" s="5">
        <f t="shared" si="291"/>
        <v>57841.476332335187</v>
      </c>
      <c r="AC206" s="16">
        <f t="shared" si="275"/>
        <v>1.2592941953181811</v>
      </c>
      <c r="AD206" s="16">
        <f t="shared" si="276"/>
        <v>3.0063009475759142</v>
      </c>
      <c r="AE206" s="16">
        <f t="shared" si="277"/>
        <v>10.128007103516051</v>
      </c>
      <c r="AF206" s="15">
        <f t="shared" si="278"/>
        <v>-4.0504037456468023E-3</v>
      </c>
      <c r="AG206" s="15">
        <f t="shared" si="279"/>
        <v>2.9673830763510267E-4</v>
      </c>
      <c r="AH206" s="15">
        <f t="shared" si="280"/>
        <v>9.7937136394747881E-3</v>
      </c>
      <c r="AI206" s="1">
        <f t="shared" si="244"/>
        <v>495868.88091970503</v>
      </c>
      <c r="AJ206" s="1">
        <f t="shared" si="245"/>
        <v>202505.03652658063</v>
      </c>
      <c r="AK206" s="1">
        <f t="shared" si="246"/>
        <v>72841.691625097505</v>
      </c>
      <c r="AL206" s="14">
        <f t="shared" si="281"/>
        <v>74.04100819552572</v>
      </c>
      <c r="AM206" s="14">
        <f t="shared" si="282"/>
        <v>17.146146628995041</v>
      </c>
      <c r="AN206" s="14">
        <f t="shared" si="283"/>
        <v>5.5065540402125821</v>
      </c>
      <c r="AO206" s="11">
        <f t="shared" si="284"/>
        <v>4.5665840901940617E-3</v>
      </c>
      <c r="AP206" s="11">
        <f t="shared" si="285"/>
        <v>5.7526915329222661E-3</v>
      </c>
      <c r="AQ206" s="11">
        <f t="shared" si="286"/>
        <v>5.2184170621070308E-3</v>
      </c>
      <c r="AR206" s="1">
        <f t="shared" si="292"/>
        <v>257887.22104375955</v>
      </c>
      <c r="AS206" s="1">
        <f t="shared" si="287"/>
        <v>107822.37630840974</v>
      </c>
      <c r="AT206" s="1">
        <f t="shared" si="288"/>
        <v>38607.621703738761</v>
      </c>
      <c r="AU206" s="1">
        <f t="shared" si="247"/>
        <v>51577.444208751913</v>
      </c>
      <c r="AV206" s="1">
        <f t="shared" si="248"/>
        <v>21564.47526168195</v>
      </c>
      <c r="AW206" s="1">
        <f t="shared" si="249"/>
        <v>7721.5243407477528</v>
      </c>
      <c r="AX206" s="1">
        <f t="shared" si="308"/>
        <v>177034.56824829007</v>
      </c>
      <c r="AY206" s="1">
        <f t="shared" si="295"/>
        <v>29102.220173190075</v>
      </c>
      <c r="AZ206" s="1">
        <f t="shared" si="296"/>
        <v>7068.8351766010946</v>
      </c>
      <c r="BA206" s="1">
        <f t="shared" si="309"/>
        <v>14082.379839349926</v>
      </c>
      <c r="BB206" s="1">
        <f t="shared" si="310"/>
        <v>30465.29944031046</v>
      </c>
      <c r="BC206" s="1">
        <f t="shared" si="311"/>
        <v>38727.372105232229</v>
      </c>
      <c r="BD206" s="1">
        <f t="shared" si="312"/>
        <v>1145.8224500098581</v>
      </c>
      <c r="BE206" s="2">
        <f t="shared" si="318"/>
        <v>2.6562624979233451E-2</v>
      </c>
      <c r="BF206" s="2">
        <f t="shared" si="319"/>
        <v>3.9296297366806017E-2</v>
      </c>
      <c r="BG206" s="2">
        <f t="shared" si="320"/>
        <v>2.6781393583393952E-2</v>
      </c>
      <c r="BH206" s="2">
        <f t="shared" si="297"/>
        <v>3.063315284595336E-2</v>
      </c>
      <c r="BI206" s="2">
        <f t="shared" si="313"/>
        <v>7.0557304578739693E-5</v>
      </c>
      <c r="BJ206" s="2">
        <f t="shared" si="298"/>
        <v>1.5441989867404456E-4</v>
      </c>
      <c r="BK206" s="2">
        <f t="shared" si="299"/>
        <v>7.1724304226865481E-5</v>
      </c>
      <c r="BL206" s="2">
        <f t="shared" si="300"/>
        <v>18.19582720214931</v>
      </c>
      <c r="BM206" s="2">
        <f t="shared" si="301"/>
        <v>16.649920424339335</v>
      </c>
      <c r="BN206" s="2">
        <f t="shared" si="302"/>
        <v>2.7691048045546935</v>
      </c>
      <c r="BO206" s="2">
        <f t="shared" si="314"/>
        <v>154.35739786878688</v>
      </c>
      <c r="BP206" s="2">
        <f t="shared" si="315"/>
        <v>28.353064355331984</v>
      </c>
      <c r="BQ206" s="2">
        <f t="shared" si="316"/>
        <v>3.575171236037733</v>
      </c>
      <c r="BR206" s="11">
        <f t="shared" si="317"/>
        <v>3.4200456881810365E-2</v>
      </c>
      <c r="BS206" s="17">
        <f t="shared" si="293"/>
        <v>2.3127999772747103E-3</v>
      </c>
      <c r="BT206" s="17">
        <f t="shared" si="294"/>
        <v>1.3759492560550111E-2</v>
      </c>
      <c r="BU206" s="12">
        <f>(BU$3*temperature!$I316+BU$4*temperature!$I316^2+BU$5*temperature!$I316^6)*(K206/K$56)^$BW$1</f>
        <v>-11.105102416302737</v>
      </c>
      <c r="BV206" s="12">
        <f>(BV$3*temperature!$I316+BV$4*temperature!$I316^2+BV$5*temperature!$I316^6)*(L206/L$56)^$BW$1</f>
        <v>-8.9516485660813139</v>
      </c>
      <c r="BW206" s="12">
        <f>(BW$3*temperature!$I316+BW$4*temperature!$I316^2+BW$5*temperature!$I316^6)*(M206/M$56)^$BW$1</f>
        <v>-8.6829831393949668</v>
      </c>
      <c r="BX206" s="12">
        <f>(BX$3*temperature!$M316+BX$4*temperature!$M316^2+BX$5*temperature!$M316^6)*(K206/K$56)^$BW$1</f>
        <v>-11.105109011216003</v>
      </c>
      <c r="BY206" s="12">
        <f>(BY$3*temperature!$M316+BY$4*temperature!$M316^2+BY$5*temperature!$M316^6)*(L206/L$56)^$BW$1</f>
        <v>-8.9516531224660678</v>
      </c>
      <c r="BZ206" s="12">
        <f>(BZ$3*temperature!$M316+BZ$4*temperature!$M316^2+BZ$5*temperature!$M316^6)*(M206/M$56)^$BW$1</f>
        <v>-8.6829869897403622</v>
      </c>
      <c r="CA206" s="19">
        <f t="shared" si="303"/>
        <v>-6.5949132661557996E-6</v>
      </c>
      <c r="CB206" s="19">
        <f t="shared" si="304"/>
        <v>-4.5563847539398239E-6</v>
      </c>
      <c r="CC206" s="19">
        <f t="shared" si="305"/>
        <v>-3.8503453954064071E-6</v>
      </c>
      <c r="CD206" s="19">
        <f t="shared" si="306"/>
        <v>-2.3406767652333266E-2</v>
      </c>
      <c r="CE206" s="19">
        <f t="shared" si="307"/>
        <v>-5.4135171694390804E-5</v>
      </c>
      <c r="CF206" s="19"/>
      <c r="CG206" s="19"/>
      <c r="CH206" s="19"/>
    </row>
    <row r="207" spans="1:86" x14ac:dyDescent="0.25">
      <c r="A207" s="2">
        <f t="shared" si="250"/>
        <v>2161</v>
      </c>
      <c r="B207" s="5">
        <f t="shared" si="251"/>
        <v>1165.3664347133426</v>
      </c>
      <c r="C207" s="5">
        <f t="shared" si="252"/>
        <v>2963.9732861747625</v>
      </c>
      <c r="D207" s="5">
        <f t="shared" si="253"/>
        <v>4369.3646027397035</v>
      </c>
      <c r="E207" s="15">
        <f t="shared" si="254"/>
        <v>1.7778387614103352E-6</v>
      </c>
      <c r="F207" s="15">
        <f t="shared" si="255"/>
        <v>3.5024615738110359E-6</v>
      </c>
      <c r="G207" s="15">
        <f t="shared" si="256"/>
        <v>7.1501507128876656E-6</v>
      </c>
      <c r="H207" s="5">
        <f t="shared" si="257"/>
        <v>258740.86373467793</v>
      </c>
      <c r="I207" s="5">
        <f t="shared" si="258"/>
        <v>108437.5466770792</v>
      </c>
      <c r="J207" s="5">
        <f t="shared" si="259"/>
        <v>38811.997104127164</v>
      </c>
      <c r="K207" s="5">
        <f t="shared" si="260"/>
        <v>222025.32699367055</v>
      </c>
      <c r="L207" s="5">
        <f t="shared" si="261"/>
        <v>36585.197033616409</v>
      </c>
      <c r="M207" s="5">
        <f t="shared" si="262"/>
        <v>8882.7554193557226</v>
      </c>
      <c r="N207" s="15">
        <f t="shared" si="263"/>
        <v>3.3083558337880792E-3</v>
      </c>
      <c r="O207" s="15">
        <f t="shared" si="264"/>
        <v>5.7018829737229826E-3</v>
      </c>
      <c r="P207" s="15">
        <f t="shared" si="265"/>
        <v>5.2864662918128413E-3</v>
      </c>
      <c r="Q207" s="5">
        <f t="shared" si="266"/>
        <v>7133.3382001142936</v>
      </c>
      <c r="R207" s="5">
        <f t="shared" si="267"/>
        <v>10214.059584093191</v>
      </c>
      <c r="S207" s="5">
        <f t="shared" si="268"/>
        <v>5815.8934896802994</v>
      </c>
      <c r="T207" s="5">
        <f t="shared" si="269"/>
        <v>27.569430267609651</v>
      </c>
      <c r="U207" s="5">
        <f t="shared" si="270"/>
        <v>94.193016137759699</v>
      </c>
      <c r="V207" s="5">
        <f t="shared" si="271"/>
        <v>149.84782859993189</v>
      </c>
      <c r="W207" s="15">
        <f t="shared" si="272"/>
        <v>-1.0734613539272964E-2</v>
      </c>
      <c r="X207" s="15">
        <f t="shared" si="273"/>
        <v>-1.217998157191269E-2</v>
      </c>
      <c r="Y207" s="15">
        <f t="shared" si="274"/>
        <v>-9.7425357312937999E-3</v>
      </c>
      <c r="Z207" s="5">
        <f t="shared" si="289"/>
        <v>8774.39897786244</v>
      </c>
      <c r="AA207" s="5">
        <f t="shared" si="290"/>
        <v>29703.016096679552</v>
      </c>
      <c r="AB207" s="5">
        <f t="shared" si="291"/>
        <v>58149.025635276332</v>
      </c>
      <c r="AC207" s="16">
        <f t="shared" si="275"/>
        <v>1.254193545392593</v>
      </c>
      <c r="AD207" s="16">
        <f t="shared" si="276"/>
        <v>3.0071930322313398</v>
      </c>
      <c r="AE207" s="16">
        <f t="shared" si="277"/>
        <v>10.227197904826454</v>
      </c>
      <c r="AF207" s="15">
        <f t="shared" si="278"/>
        <v>-4.0504037456468023E-3</v>
      </c>
      <c r="AG207" s="15">
        <f t="shared" si="279"/>
        <v>2.9673830763510267E-4</v>
      </c>
      <c r="AH207" s="15">
        <f t="shared" si="280"/>
        <v>9.7937136394747881E-3</v>
      </c>
      <c r="AI207" s="1">
        <f t="shared" si="244"/>
        <v>497859.43703648646</v>
      </c>
      <c r="AJ207" s="1">
        <f t="shared" si="245"/>
        <v>203819.00813560453</v>
      </c>
      <c r="AK207" s="1">
        <f t="shared" si="246"/>
        <v>73279.046803335514</v>
      </c>
      <c r="AL207" s="14">
        <f t="shared" si="281"/>
        <v>74.375741540672848</v>
      </c>
      <c r="AM207" s="14">
        <f t="shared" si="282"/>
        <v>17.243796756604556</v>
      </c>
      <c r="AN207" s="14">
        <f t="shared" si="283"/>
        <v>5.5350021808138727</v>
      </c>
      <c r="AO207" s="11">
        <f t="shared" si="284"/>
        <v>4.5209182492921213E-3</v>
      </c>
      <c r="AP207" s="11">
        <f t="shared" si="285"/>
        <v>5.6951646175930435E-3</v>
      </c>
      <c r="AQ207" s="11">
        <f t="shared" si="286"/>
        <v>5.1662328914859603E-3</v>
      </c>
      <c r="AR207" s="1">
        <f t="shared" si="292"/>
        <v>258740.86373467793</v>
      </c>
      <c r="AS207" s="1">
        <f t="shared" si="287"/>
        <v>108437.5466770792</v>
      </c>
      <c r="AT207" s="1">
        <f t="shared" si="288"/>
        <v>38811.997104127164</v>
      </c>
      <c r="AU207" s="1">
        <f t="shared" si="247"/>
        <v>51748.17274693559</v>
      </c>
      <c r="AV207" s="1">
        <f t="shared" si="248"/>
        <v>21687.509335415842</v>
      </c>
      <c r="AW207" s="1">
        <f t="shared" si="249"/>
        <v>7762.3994208254335</v>
      </c>
      <c r="AX207" s="1">
        <f t="shared" si="308"/>
        <v>177620.26159493643</v>
      </c>
      <c r="AY207" s="1">
        <f t="shared" si="295"/>
        <v>29268.157626893124</v>
      </c>
      <c r="AZ207" s="1">
        <f t="shared" si="296"/>
        <v>7106.2043354845782</v>
      </c>
      <c r="BA207" s="1">
        <f t="shared" si="309"/>
        <v>14086.253958829839</v>
      </c>
      <c r="BB207" s="1">
        <f t="shared" si="310"/>
        <v>30482.258373473382</v>
      </c>
      <c r="BC207" s="1">
        <f t="shared" si="311"/>
        <v>38750.686670077419</v>
      </c>
      <c r="BD207" s="1">
        <f t="shared" si="312"/>
        <v>1113.0387367225733</v>
      </c>
      <c r="BE207" s="2">
        <f t="shared" si="318"/>
        <v>2.6562624979233451E-2</v>
      </c>
      <c r="BF207" s="2">
        <f t="shared" si="319"/>
        <v>3.9296297366806017E-2</v>
      </c>
      <c r="BG207" s="2">
        <f t="shared" si="320"/>
        <v>2.6781393583393952E-2</v>
      </c>
      <c r="BH207" s="2">
        <f t="shared" si="297"/>
        <v>3.0608615436892E-2</v>
      </c>
      <c r="BI207" s="2">
        <f t="shared" si="313"/>
        <v>7.0557304578739693E-5</v>
      </c>
      <c r="BJ207" s="2">
        <f t="shared" si="298"/>
        <v>1.5441989867404456E-4</v>
      </c>
      <c r="BK207" s="2">
        <f t="shared" si="299"/>
        <v>7.1724304226865481E-5</v>
      </c>
      <c r="BL207" s="2">
        <f t="shared" si="300"/>
        <v>18.256057929493853</v>
      </c>
      <c r="BM207" s="2">
        <f t="shared" si="301"/>
        <v>16.744914970336549</v>
      </c>
      <c r="BN207" s="2">
        <f t="shared" si="302"/>
        <v>2.7837634879486388</v>
      </c>
      <c r="BO207" s="2">
        <f t="shared" si="314"/>
        <v>156.65657665048437</v>
      </c>
      <c r="BP207" s="2">
        <f t="shared" si="315"/>
        <v>28.691995897519398</v>
      </c>
      <c r="BQ207" s="2">
        <f t="shared" si="316"/>
        <v>3.5750878328478684</v>
      </c>
      <c r="BR207" s="11">
        <f t="shared" si="317"/>
        <v>3.4133143637597313E-2</v>
      </c>
      <c r="BS207" s="17">
        <f t="shared" si="293"/>
        <v>2.2363169169814239E-3</v>
      </c>
      <c r="BT207" s="17">
        <f t="shared" si="294"/>
        <v>1.3358730641310787E-2</v>
      </c>
      <c r="BU207" s="12">
        <f>(BU$3*temperature!$I317+BU$4*temperature!$I317^2+BU$5*temperature!$I317^6)*(K207/K$56)^$BW$1</f>
        <v>-11.28397134452204</v>
      </c>
      <c r="BV207" s="12">
        <f>(BV$3*temperature!$I317+BV$4*temperature!$I317^2+BV$5*temperature!$I317^6)*(L207/L$56)^$BW$1</f>
        <v>-9.0687373368697273</v>
      </c>
      <c r="BW207" s="12">
        <f>(BW$3*temperature!$I317+BW$4*temperature!$I317^2+BW$5*temperature!$I317^6)*(M207/M$56)^$BW$1</f>
        <v>-8.781219497514142</v>
      </c>
      <c r="BX207" s="12">
        <f>(BX$3*temperature!$M317+BX$4*temperature!$M317^2+BX$5*temperature!$M317^6)*(K207/K$56)^$BW$1</f>
        <v>-11.28397793372981</v>
      </c>
      <c r="BY207" s="12">
        <f>(BY$3*temperature!$M317+BY$4*temperature!$M317^2+BY$5*temperature!$M317^6)*(L207/L$56)^$BW$1</f>
        <v>-9.0687418844382197</v>
      </c>
      <c r="BZ207" s="12">
        <f>(BZ$3*temperature!$M317+BZ$4*temperature!$M317^2+BZ$5*temperature!$M317^6)*(M207/M$56)^$BW$1</f>
        <v>-8.7812233389147138</v>
      </c>
      <c r="CA207" s="19">
        <f t="shared" si="303"/>
        <v>-6.5892077696361184E-6</v>
      </c>
      <c r="CB207" s="19">
        <f t="shared" si="304"/>
        <v>-4.5475684924412008E-6</v>
      </c>
      <c r="CC207" s="19">
        <f t="shared" si="305"/>
        <v>-3.8414005718578892E-6</v>
      </c>
      <c r="CD207" s="19">
        <f t="shared" si="306"/>
        <v>-2.3471169081799484E-2</v>
      </c>
      <c r="CE207" s="19">
        <f t="shared" si="307"/>
        <v>-5.2488972478959539E-5</v>
      </c>
      <c r="CF207" s="19"/>
      <c r="CG207" s="19"/>
      <c r="CH207" s="19"/>
    </row>
    <row r="208" spans="1:86" x14ac:dyDescent="0.25">
      <c r="A208" s="2">
        <f t="shared" si="250"/>
        <v>2162</v>
      </c>
      <c r="B208" s="5">
        <f t="shared" si="251"/>
        <v>1165.3684029552805</v>
      </c>
      <c r="C208" s="5">
        <f t="shared" si="252"/>
        <v>2963.9831483171761</v>
      </c>
      <c r="D208" s="5">
        <f t="shared" si="253"/>
        <v>4369.3942822743611</v>
      </c>
      <c r="E208" s="15">
        <f t="shared" si="254"/>
        <v>1.6889468233398184E-6</v>
      </c>
      <c r="F208" s="15">
        <f t="shared" si="255"/>
        <v>3.327338495120484E-6</v>
      </c>
      <c r="G208" s="15">
        <f t="shared" si="256"/>
        <v>6.7926431772432816E-6</v>
      </c>
      <c r="H208" s="5">
        <f t="shared" si="257"/>
        <v>259580.40465612826</v>
      </c>
      <c r="I208" s="5">
        <f t="shared" si="258"/>
        <v>109048.14116426643</v>
      </c>
      <c r="J208" s="5">
        <f t="shared" si="259"/>
        <v>39014.848228902993</v>
      </c>
      <c r="K208" s="5">
        <f t="shared" si="260"/>
        <v>222745.36017782293</v>
      </c>
      <c r="L208" s="5">
        <f t="shared" si="261"/>
        <v>36791.080012104438</v>
      </c>
      <c r="M208" s="5">
        <f t="shared" si="262"/>
        <v>8929.1205390132345</v>
      </c>
      <c r="N208" s="15">
        <f t="shared" si="263"/>
        <v>3.2430227393513977E-3</v>
      </c>
      <c r="O208" s="15">
        <f t="shared" si="264"/>
        <v>5.6274940462628376E-3</v>
      </c>
      <c r="P208" s="15">
        <f t="shared" si="265"/>
        <v>5.2196776190056582E-3</v>
      </c>
      <c r="Q208" s="5">
        <f t="shared" si="266"/>
        <v>7079.661776414152</v>
      </c>
      <c r="R208" s="5">
        <f t="shared" si="267"/>
        <v>10146.465746720469</v>
      </c>
      <c r="S208" s="5">
        <f t="shared" si="268"/>
        <v>5789.3325982086672</v>
      </c>
      <c r="T208" s="5">
        <f t="shared" si="269"/>
        <v>27.273483088188925</v>
      </c>
      <c r="U208" s="5">
        <f t="shared" si="270"/>
        <v>93.04574693699891</v>
      </c>
      <c r="V208" s="5">
        <f t="shared" si="271"/>
        <v>148.38793077554027</v>
      </c>
      <c r="W208" s="15">
        <f t="shared" si="272"/>
        <v>-1.0734613539272964E-2</v>
      </c>
      <c r="X208" s="15">
        <f t="shared" si="273"/>
        <v>-1.217998157191269E-2</v>
      </c>
      <c r="Y208" s="15">
        <f t="shared" si="274"/>
        <v>-9.7425357312937999E-3</v>
      </c>
      <c r="Z208" s="5">
        <f t="shared" si="289"/>
        <v>8673.6671687033231</v>
      </c>
      <c r="AA208" s="5">
        <f t="shared" si="290"/>
        <v>29517.393885711863</v>
      </c>
      <c r="AB208" s="5">
        <f t="shared" si="291"/>
        <v>58454.260475217307</v>
      </c>
      <c r="AC208" s="16">
        <f t="shared" si="275"/>
        <v>1.2491135551585688</v>
      </c>
      <c r="AD208" s="16">
        <f t="shared" si="276"/>
        <v>3.0080853816024562</v>
      </c>
      <c r="AE208" s="16">
        <f t="shared" si="277"/>
        <v>10.32736015244056</v>
      </c>
      <c r="AF208" s="15">
        <f t="shared" si="278"/>
        <v>-4.0504037456468023E-3</v>
      </c>
      <c r="AG208" s="15">
        <f t="shared" si="279"/>
        <v>2.9673830763510267E-4</v>
      </c>
      <c r="AH208" s="15">
        <f t="shared" si="280"/>
        <v>9.7937136394747881E-3</v>
      </c>
      <c r="AI208" s="1">
        <f t="shared" si="244"/>
        <v>499821.66607977339</v>
      </c>
      <c r="AJ208" s="1">
        <f t="shared" si="245"/>
        <v>205124.61665745993</v>
      </c>
      <c r="AK208" s="1">
        <f t="shared" si="246"/>
        <v>73713.541543827392</v>
      </c>
      <c r="AL208" s="14">
        <f t="shared" si="281"/>
        <v>74.708625721436363</v>
      </c>
      <c r="AM208" s="14">
        <f t="shared" si="282"/>
        <v>17.341020955154125</v>
      </c>
      <c r="AN208" s="14">
        <f t="shared" si="283"/>
        <v>5.5633113400316301</v>
      </c>
      <c r="AO208" s="11">
        <f t="shared" si="284"/>
        <v>4.4757090667992003E-3</v>
      </c>
      <c r="AP208" s="11">
        <f t="shared" si="285"/>
        <v>5.6382129714171126E-3</v>
      </c>
      <c r="AQ208" s="11">
        <f t="shared" si="286"/>
        <v>5.1145705625711005E-3</v>
      </c>
      <c r="AR208" s="1">
        <f t="shared" si="292"/>
        <v>259580.40465612826</v>
      </c>
      <c r="AS208" s="1">
        <f t="shared" si="287"/>
        <v>109048.14116426643</v>
      </c>
      <c r="AT208" s="1">
        <f t="shared" si="288"/>
        <v>39014.848228902993</v>
      </c>
      <c r="AU208" s="1">
        <f t="shared" si="247"/>
        <v>51916.080931225653</v>
      </c>
      <c r="AV208" s="1">
        <f t="shared" si="248"/>
        <v>21809.628232853287</v>
      </c>
      <c r="AW208" s="1">
        <f t="shared" si="249"/>
        <v>7802.9696457805985</v>
      </c>
      <c r="AX208" s="1">
        <f t="shared" si="308"/>
        <v>178196.28814225836</v>
      </c>
      <c r="AY208" s="1">
        <f t="shared" si="295"/>
        <v>29432.864009683548</v>
      </c>
      <c r="AZ208" s="1">
        <f t="shared" si="296"/>
        <v>7143.2964312105887</v>
      </c>
      <c r="BA208" s="1">
        <f t="shared" si="309"/>
        <v>14090.050951007112</v>
      </c>
      <c r="BB208" s="1">
        <f t="shared" si="310"/>
        <v>30498.992838390797</v>
      </c>
      <c r="BC208" s="1">
        <f t="shared" si="311"/>
        <v>38773.697403376595</v>
      </c>
      <c r="BD208" s="1">
        <f t="shared" si="312"/>
        <v>1081.1848593355121</v>
      </c>
      <c r="BE208" s="2">
        <f t="shared" si="318"/>
        <v>2.6562624979233451E-2</v>
      </c>
      <c r="BF208" s="2">
        <f t="shared" si="319"/>
        <v>3.9296297366806017E-2</v>
      </c>
      <c r="BG208" s="2">
        <f t="shared" si="320"/>
        <v>2.6781393583393952E-2</v>
      </c>
      <c r="BH208" s="2">
        <f t="shared" si="297"/>
        <v>3.0584058963783078E-2</v>
      </c>
      <c r="BI208" s="2">
        <f t="shared" si="313"/>
        <v>7.0557304578739693E-5</v>
      </c>
      <c r="BJ208" s="2">
        <f t="shared" si="298"/>
        <v>1.5441989867404456E-4</v>
      </c>
      <c r="BK208" s="2">
        <f t="shared" si="299"/>
        <v>7.1724304226865481E-5</v>
      </c>
      <c r="BL208" s="2">
        <f t="shared" si="300"/>
        <v>18.31529367399494</v>
      </c>
      <c r="BM208" s="2">
        <f t="shared" si="301"/>
        <v>16.83920290917893</v>
      </c>
      <c r="BN208" s="2">
        <f t="shared" si="302"/>
        <v>2.7983128437348221</v>
      </c>
      <c r="BO208" s="2">
        <f t="shared" si="314"/>
        <v>158.99012048139713</v>
      </c>
      <c r="BP208" s="2">
        <f t="shared" si="315"/>
        <v>29.035003558107032</v>
      </c>
      <c r="BQ208" s="2">
        <f t="shared" si="316"/>
        <v>3.5750071851738614</v>
      </c>
      <c r="BR208" s="11">
        <f t="shared" si="317"/>
        <v>3.406658747215438E-2</v>
      </c>
      <c r="BS208" s="17">
        <f t="shared" si="293"/>
        <v>2.1625038620415025E-3</v>
      </c>
      <c r="BT208" s="17">
        <f t="shared" si="294"/>
        <v>1.2969641399330861E-2</v>
      </c>
      <c r="BU208" s="12">
        <f>(BU$3*temperature!$I318+BU$4*temperature!$I318^2+BU$5*temperature!$I318^6)*(K208/K$56)^$BW$1</f>
        <v>-11.462965386047616</v>
      </c>
      <c r="BV208" s="12">
        <f>(BV$3*temperature!$I318+BV$4*temperature!$I318^2+BV$5*temperature!$I318^6)*(L208/L$56)^$BW$1</f>
        <v>-9.1857506549694836</v>
      </c>
      <c r="BW208" s="12">
        <f>(BW$3*temperature!$I318+BW$4*temperature!$I318^2+BW$5*temperature!$I318^6)*(M208/M$56)^$BW$1</f>
        <v>-8.8793650362262788</v>
      </c>
      <c r="BX208" s="12">
        <f>(BX$3*temperature!$M318+BX$4*temperature!$M318^2+BX$5*temperature!$M318^6)*(K208/K$56)^$BW$1</f>
        <v>-11.462971969372919</v>
      </c>
      <c r="BY208" s="12">
        <f>(BY$3*temperature!$M318+BY$4*temperature!$M318^2+BY$5*temperature!$M318^6)*(L208/L$56)^$BW$1</f>
        <v>-9.1857551936639652</v>
      </c>
      <c r="BZ208" s="12">
        <f>(BZ$3*temperature!$M318+BZ$4*temperature!$M318^2+BZ$5*temperature!$M318^6)*(M208/M$56)^$BW$1</f>
        <v>-8.8793688686661163</v>
      </c>
      <c r="CA208" s="19">
        <f t="shared" si="303"/>
        <v>-6.583325303566312E-6</v>
      </c>
      <c r="CB208" s="19">
        <f t="shared" si="304"/>
        <v>-4.5386944815817287E-6</v>
      </c>
      <c r="CC208" s="19">
        <f t="shared" si="305"/>
        <v>-3.8324398374811608E-6</v>
      </c>
      <c r="CD208" s="19">
        <f t="shared" si="306"/>
        <v>-2.3533605014174026E-2</v>
      </c>
      <c r="CE208" s="19">
        <f t="shared" si="307"/>
        <v>-5.0891511730910601E-5</v>
      </c>
      <c r="CF208" s="19"/>
      <c r="CG208" s="19"/>
      <c r="CH208" s="19"/>
    </row>
    <row r="209" spans="1:86" x14ac:dyDescent="0.25">
      <c r="A209" s="2">
        <f t="shared" si="250"/>
        <v>2163</v>
      </c>
      <c r="B209" s="5">
        <f t="shared" si="251"/>
        <v>1165.3702727882796</v>
      </c>
      <c r="C209" s="5">
        <f t="shared" si="252"/>
        <v>2963.9925173836427</v>
      </c>
      <c r="D209" s="5">
        <f t="shared" si="253"/>
        <v>4369.4224780238083</v>
      </c>
      <c r="E209" s="15">
        <f t="shared" si="254"/>
        <v>1.6044994821728274E-6</v>
      </c>
      <c r="F209" s="15">
        <f t="shared" si="255"/>
        <v>3.1609715703644595E-6</v>
      </c>
      <c r="G209" s="15">
        <f t="shared" si="256"/>
        <v>6.4530110183811172E-6</v>
      </c>
      <c r="H209" s="5">
        <f t="shared" si="257"/>
        <v>260405.87980865841</v>
      </c>
      <c r="I209" s="5">
        <f t="shared" si="258"/>
        <v>109654.13475224246</v>
      </c>
      <c r="J209" s="5">
        <f t="shared" si="259"/>
        <v>39216.169758711949</v>
      </c>
      <c r="K209" s="5">
        <f t="shared" si="260"/>
        <v>223453.3400149362</v>
      </c>
      <c r="L209" s="5">
        <f t="shared" si="261"/>
        <v>36995.415511047133</v>
      </c>
      <c r="M209" s="5">
        <f t="shared" si="262"/>
        <v>8975.1380087302859</v>
      </c>
      <c r="N209" s="15">
        <f t="shared" si="263"/>
        <v>3.1784268662120585E-3</v>
      </c>
      <c r="O209" s="15">
        <f t="shared" si="264"/>
        <v>5.5539413052150266E-3</v>
      </c>
      <c r="P209" s="15">
        <f t="shared" si="265"/>
        <v>5.1536396575666554E-3</v>
      </c>
      <c r="Q209" s="5">
        <f t="shared" si="266"/>
        <v>7025.9362512591069</v>
      </c>
      <c r="R209" s="5">
        <f t="shared" si="267"/>
        <v>10078.580337141628</v>
      </c>
      <c r="S209" s="5">
        <f t="shared" si="268"/>
        <v>5762.5124582934241</v>
      </c>
      <c r="T209" s="5">
        <f t="shared" si="269"/>
        <v>26.98071278736732</v>
      </c>
      <c r="U209" s="5">
        <f t="shared" si="270"/>
        <v>91.91245145396141</v>
      </c>
      <c r="V209" s="5">
        <f t="shared" si="271"/>
        <v>146.94225605786681</v>
      </c>
      <c r="W209" s="15">
        <f t="shared" si="272"/>
        <v>-1.0734613539272964E-2</v>
      </c>
      <c r="X209" s="15">
        <f t="shared" si="273"/>
        <v>-1.217998157191269E-2</v>
      </c>
      <c r="Y209" s="15">
        <f t="shared" si="274"/>
        <v>-9.7425357312937999E-3</v>
      </c>
      <c r="Z209" s="5">
        <f t="shared" si="289"/>
        <v>8573.5326934042823</v>
      </c>
      <c r="AA209" s="5">
        <f t="shared" si="290"/>
        <v>29330.756867756401</v>
      </c>
      <c r="AB209" s="5">
        <f t="shared" si="291"/>
        <v>58757.172604825209</v>
      </c>
      <c r="AC209" s="16">
        <f t="shared" si="275"/>
        <v>1.2440541409360164</v>
      </c>
      <c r="AD209" s="16">
        <f t="shared" si="276"/>
        <v>3.0089779957678147</v>
      </c>
      <c r="AE209" s="16">
        <f t="shared" si="277"/>
        <v>10.428503360425285</v>
      </c>
      <c r="AF209" s="15">
        <f t="shared" si="278"/>
        <v>-4.0504037456468023E-3</v>
      </c>
      <c r="AG209" s="15">
        <f t="shared" si="279"/>
        <v>2.9673830763510267E-4</v>
      </c>
      <c r="AH209" s="15">
        <f t="shared" si="280"/>
        <v>9.7937136394747881E-3</v>
      </c>
      <c r="AI209" s="1">
        <f t="shared" si="244"/>
        <v>501755.58040302171</v>
      </c>
      <c r="AJ209" s="1">
        <f t="shared" si="245"/>
        <v>206421.78322456722</v>
      </c>
      <c r="AK209" s="1">
        <f t="shared" si="246"/>
        <v>74145.15703522526</v>
      </c>
      <c r="AL209" s="14">
        <f t="shared" si="281"/>
        <v>75.039656054210809</v>
      </c>
      <c r="AM209" s="14">
        <f t="shared" si="282"/>
        <v>17.437815600748223</v>
      </c>
      <c r="AN209" s="14">
        <f t="shared" si="283"/>
        <v>5.5914807489576726</v>
      </c>
      <c r="AO209" s="11">
        <f t="shared" si="284"/>
        <v>4.4309519761312087E-3</v>
      </c>
      <c r="AP209" s="11">
        <f t="shared" si="285"/>
        <v>5.5818308417029412E-3</v>
      </c>
      <c r="AQ209" s="11">
        <f t="shared" si="286"/>
        <v>5.0634248569453892E-3</v>
      </c>
      <c r="AR209" s="1">
        <f t="shared" si="292"/>
        <v>260405.87980865841</v>
      </c>
      <c r="AS209" s="1">
        <f t="shared" si="287"/>
        <v>109654.13475224246</v>
      </c>
      <c r="AT209" s="1">
        <f t="shared" si="288"/>
        <v>39216.169758711949</v>
      </c>
      <c r="AU209" s="1">
        <f t="shared" si="247"/>
        <v>52081.175961731686</v>
      </c>
      <c r="AV209" s="1">
        <f t="shared" si="248"/>
        <v>21930.826950448492</v>
      </c>
      <c r="AW209" s="1">
        <f t="shared" si="249"/>
        <v>7843.2339517423898</v>
      </c>
      <c r="AX209" s="1">
        <f t="shared" si="308"/>
        <v>178762.67201194898</v>
      </c>
      <c r="AY209" s="1">
        <f t="shared" si="295"/>
        <v>29596.332408837708</v>
      </c>
      <c r="AZ209" s="1">
        <f t="shared" si="296"/>
        <v>7180.1104069842277</v>
      </c>
      <c r="BA209" s="1">
        <f t="shared" si="309"/>
        <v>14093.771728597492</v>
      </c>
      <c r="BB209" s="1">
        <f t="shared" si="310"/>
        <v>30515.505539823011</v>
      </c>
      <c r="BC209" s="1">
        <f t="shared" si="311"/>
        <v>38796.408212098053</v>
      </c>
      <c r="BD209" s="1">
        <f t="shared" si="312"/>
        <v>1050.2347877162158</v>
      </c>
      <c r="BE209" s="2">
        <f t="shared" si="318"/>
        <v>2.6562624979233451E-2</v>
      </c>
      <c r="BF209" s="2">
        <f t="shared" si="319"/>
        <v>3.9296297366806017E-2</v>
      </c>
      <c r="BG209" s="2">
        <f t="shared" si="320"/>
        <v>2.6781393583393952E-2</v>
      </c>
      <c r="BH209" s="2">
        <f t="shared" si="297"/>
        <v>3.0559486446167464E-2</v>
      </c>
      <c r="BI209" s="2">
        <f t="shared" si="313"/>
        <v>7.0557304578739693E-5</v>
      </c>
      <c r="BJ209" s="2">
        <f t="shared" si="298"/>
        <v>1.5441989867404456E-4</v>
      </c>
      <c r="BK209" s="2">
        <f t="shared" si="299"/>
        <v>7.1724304226865481E-5</v>
      </c>
      <c r="BL209" s="2">
        <f t="shared" si="300"/>
        <v>18.373536975754192</v>
      </c>
      <c r="BM209" s="2">
        <f t="shared" si="301"/>
        <v>16.93278037763131</v>
      </c>
      <c r="BN209" s="2">
        <f t="shared" si="302"/>
        <v>2.8127524903862575</v>
      </c>
      <c r="BO209" s="2">
        <f t="shared" si="314"/>
        <v>161.35854320742513</v>
      </c>
      <c r="BP209" s="2">
        <f t="shared" si="315"/>
        <v>29.382136343442717</v>
      </c>
      <c r="BQ209" s="2">
        <f t="shared" si="316"/>
        <v>3.5749292574197398</v>
      </c>
      <c r="BR209" s="11">
        <f t="shared" si="317"/>
        <v>3.4000779207733228E-2</v>
      </c>
      <c r="BS209" s="17">
        <f t="shared" si="293"/>
        <v>2.091261712002405E-3</v>
      </c>
      <c r="BT209" s="17">
        <f t="shared" si="294"/>
        <v>1.2591884853719282E-2</v>
      </c>
      <c r="BU209" s="12">
        <f>(BU$3*temperature!$I319+BU$4*temperature!$I319^2+BU$5*temperature!$I319^6)*(K209/K$56)^$BW$1</f>
        <v>-11.642071973935172</v>
      </c>
      <c r="BV209" s="12">
        <f>(BV$3*temperature!$I319+BV$4*temperature!$I319^2+BV$5*temperature!$I319^6)*(L209/L$56)^$BW$1</f>
        <v>-9.302681343216479</v>
      </c>
      <c r="BW209" s="12">
        <f>(BW$3*temperature!$I319+BW$4*temperature!$I319^2+BW$5*temperature!$I319^6)*(M209/M$56)^$BW$1</f>
        <v>-8.9774140985023045</v>
      </c>
      <c r="BX209" s="12">
        <f>(BX$3*temperature!$M319+BX$4*temperature!$M319^2+BX$5*temperature!$M319^6)*(K209/K$56)^$BW$1</f>
        <v>-11.642078551210751</v>
      </c>
      <c r="BY209" s="12">
        <f>(BY$3*temperature!$M319+BY$4*temperature!$M319^2+BY$5*temperature!$M319^6)*(L209/L$56)^$BW$1</f>
        <v>-9.3026858729848083</v>
      </c>
      <c r="BZ209" s="12">
        <f>(BZ$3*temperature!$M319+BZ$4*temperature!$M319^2+BZ$5*temperature!$M319^6)*(M209/M$56)^$BW$1</f>
        <v>-8.9774179219693213</v>
      </c>
      <c r="CA209" s="19">
        <f t="shared" si="303"/>
        <v>-6.5772755792892212E-6</v>
      </c>
      <c r="CB209" s="19">
        <f t="shared" si="304"/>
        <v>-4.5297683293199498E-6</v>
      </c>
      <c r="CC209" s="19">
        <f t="shared" si="305"/>
        <v>-3.8234670167724971E-6</v>
      </c>
      <c r="CD209" s="19">
        <f t="shared" si="306"/>
        <v>-2.3594107923450892E-2</v>
      </c>
      <c r="CE209" s="19">
        <f t="shared" si="307"/>
        <v>-4.9341454529165419E-5</v>
      </c>
      <c r="CF209" s="19"/>
      <c r="CG209" s="19"/>
      <c r="CH209" s="19"/>
    </row>
    <row r="210" spans="1:86" x14ac:dyDescent="0.25">
      <c r="A210" s="2">
        <f t="shared" si="250"/>
        <v>2164</v>
      </c>
      <c r="B210" s="5">
        <f t="shared" si="251"/>
        <v>1165.3720491324791</v>
      </c>
      <c r="C210" s="5">
        <f t="shared" si="252"/>
        <v>2964.0014180249209</v>
      </c>
      <c r="D210" s="5">
        <f t="shared" si="253"/>
        <v>4369.449264158633</v>
      </c>
      <c r="E210" s="15">
        <f t="shared" si="254"/>
        <v>1.5242745080641861E-6</v>
      </c>
      <c r="F210" s="15">
        <f t="shared" si="255"/>
        <v>3.0029229918462365E-6</v>
      </c>
      <c r="G210" s="15">
        <f t="shared" si="256"/>
        <v>6.1303604674620612E-6</v>
      </c>
      <c r="H210" s="5">
        <f t="shared" si="257"/>
        <v>261217.32737800918</v>
      </c>
      <c r="I210" s="5">
        <f t="shared" si="258"/>
        <v>110255.50369021343</v>
      </c>
      <c r="J210" s="5">
        <f t="shared" si="259"/>
        <v>39415.956727772842</v>
      </c>
      <c r="K210" s="5">
        <f t="shared" si="260"/>
        <v>224149.29856303264</v>
      </c>
      <c r="L210" s="5">
        <f t="shared" si="261"/>
        <v>37198.195324644214</v>
      </c>
      <c r="M210" s="5">
        <f t="shared" si="262"/>
        <v>9020.8065925129013</v>
      </c>
      <c r="N210" s="15">
        <f t="shared" si="263"/>
        <v>3.114558717492999E-3</v>
      </c>
      <c r="O210" s="15">
        <f t="shared" si="264"/>
        <v>5.4812146531109107E-3</v>
      </c>
      <c r="P210" s="15">
        <f t="shared" si="265"/>
        <v>5.0883433478341455E-3</v>
      </c>
      <c r="Q210" s="5">
        <f t="shared" si="266"/>
        <v>6972.1739571099279</v>
      </c>
      <c r="R210" s="5">
        <f t="shared" si="267"/>
        <v>10010.423479987356</v>
      </c>
      <c r="S210" s="5">
        <f t="shared" si="268"/>
        <v>5735.4421096682299</v>
      </c>
      <c r="T210" s="5">
        <f t="shared" si="269"/>
        <v>26.691085262580813</v>
      </c>
      <c r="U210" s="5">
        <f t="shared" si="270"/>
        <v>90.792959489022834</v>
      </c>
      <c r="V210" s="5">
        <f t="shared" si="271"/>
        <v>145.51066587778612</v>
      </c>
      <c r="W210" s="15">
        <f t="shared" si="272"/>
        <v>-1.0734613539272964E-2</v>
      </c>
      <c r="X210" s="15">
        <f t="shared" si="273"/>
        <v>-1.217998157191269E-2</v>
      </c>
      <c r="Y210" s="15">
        <f t="shared" si="274"/>
        <v>-9.7425357312937999E-3</v>
      </c>
      <c r="Z210" s="5">
        <f t="shared" si="289"/>
        <v>8474.007868572342</v>
      </c>
      <c r="AA210" s="5">
        <f t="shared" si="290"/>
        <v>29143.163377512603</v>
      </c>
      <c r="AB210" s="5">
        <f t="shared" si="291"/>
        <v>59057.754319853258</v>
      </c>
      <c r="AC210" s="16">
        <f t="shared" si="275"/>
        <v>1.2390152193837818</v>
      </c>
      <c r="AD210" s="16">
        <f t="shared" si="276"/>
        <v>3.0098708748059901</v>
      </c>
      <c r="AE210" s="16">
        <f t="shared" si="277"/>
        <v>10.530637136025591</v>
      </c>
      <c r="AF210" s="15">
        <f t="shared" si="278"/>
        <v>-4.0504037456468023E-3</v>
      </c>
      <c r="AG210" s="15">
        <f t="shared" si="279"/>
        <v>2.9673830763510267E-4</v>
      </c>
      <c r="AH210" s="15">
        <f t="shared" si="280"/>
        <v>9.7937136394747881E-3</v>
      </c>
      <c r="AI210" s="1">
        <f t="shared" si="244"/>
        <v>503661.19832445122</v>
      </c>
      <c r="AJ210" s="1">
        <f t="shared" si="245"/>
        <v>207710.43185255898</v>
      </c>
      <c r="AK210" s="1">
        <f t="shared" si="246"/>
        <v>74573.875283445115</v>
      </c>
      <c r="AL210" s="14">
        <f t="shared" si="281"/>
        <v>75.368828195369602</v>
      </c>
      <c r="AM210" s="14">
        <f t="shared" si="282"/>
        <v>17.534177188311087</v>
      </c>
      <c r="AN210" s="14">
        <f t="shared" si="283"/>
        <v>5.6195096711429624</v>
      </c>
      <c r="AO210" s="11">
        <f t="shared" si="284"/>
        <v>4.3866424563698964E-3</v>
      </c>
      <c r="AP210" s="11">
        <f t="shared" si="285"/>
        <v>5.5260125332859114E-3</v>
      </c>
      <c r="AQ210" s="11">
        <f t="shared" si="286"/>
        <v>5.0127906083759352E-3</v>
      </c>
      <c r="AR210" s="1">
        <f t="shared" si="292"/>
        <v>261217.32737800918</v>
      </c>
      <c r="AS210" s="1">
        <f t="shared" si="287"/>
        <v>110255.50369021343</v>
      </c>
      <c r="AT210" s="1">
        <f t="shared" si="288"/>
        <v>39415.956727772842</v>
      </c>
      <c r="AU210" s="1">
        <f t="shared" si="247"/>
        <v>52243.465475601843</v>
      </c>
      <c r="AV210" s="1">
        <f t="shared" si="248"/>
        <v>22051.100738042689</v>
      </c>
      <c r="AW210" s="1">
        <f t="shared" si="249"/>
        <v>7883.1913455545691</v>
      </c>
      <c r="AX210" s="1">
        <f t="shared" si="308"/>
        <v>179319.43885042609</v>
      </c>
      <c r="AY210" s="1">
        <f t="shared" si="295"/>
        <v>29758.556259715369</v>
      </c>
      <c r="AZ210" s="1">
        <f t="shared" si="296"/>
        <v>7216.6452740103205</v>
      </c>
      <c r="BA210" s="1">
        <f t="shared" si="309"/>
        <v>14097.417190426411</v>
      </c>
      <c r="BB210" s="1">
        <f t="shared" si="310"/>
        <v>30531.799140769053</v>
      </c>
      <c r="BC210" s="1">
        <f t="shared" si="311"/>
        <v>38818.822932089628</v>
      </c>
      <c r="BD210" s="1">
        <f t="shared" si="312"/>
        <v>1020.1632055067295</v>
      </c>
      <c r="BE210" s="2">
        <f t="shared" si="318"/>
        <v>2.6562624979233451E-2</v>
      </c>
      <c r="BF210" s="2">
        <f t="shared" si="319"/>
        <v>3.9296297366806017E-2</v>
      </c>
      <c r="BG210" s="2">
        <f t="shared" si="320"/>
        <v>2.6781393583393952E-2</v>
      </c>
      <c r="BH210" s="2">
        <f t="shared" si="297"/>
        <v>3.0534900882380974E-2</v>
      </c>
      <c r="BI210" s="2">
        <f t="shared" si="313"/>
        <v>7.0557304578739693E-5</v>
      </c>
      <c r="BJ210" s="2">
        <f t="shared" si="298"/>
        <v>1.5441989867404456E-4</v>
      </c>
      <c r="BK210" s="2">
        <f t="shared" si="299"/>
        <v>7.1724304226865481E-5</v>
      </c>
      <c r="BL210" s="2">
        <f t="shared" si="300"/>
        <v>18.430790529054551</v>
      </c>
      <c r="BM210" s="2">
        <f t="shared" si="301"/>
        <v>17.025643708098503</v>
      </c>
      <c r="BN210" s="2">
        <f t="shared" si="302"/>
        <v>2.8270820717357443</v>
      </c>
      <c r="BO210" s="2">
        <f t="shared" si="314"/>
        <v>163.76236635212592</v>
      </c>
      <c r="BP210" s="2">
        <f t="shared" si="315"/>
        <v>29.733443849000576</v>
      </c>
      <c r="BQ210" s="2">
        <f t="shared" si="316"/>
        <v>3.5748540145138801</v>
      </c>
      <c r="BR210" s="11">
        <f t="shared" si="317"/>
        <v>3.3935709736716752E-2</v>
      </c>
      <c r="BS210" s="17">
        <f t="shared" si="293"/>
        <v>2.022495295994613E-3</v>
      </c>
      <c r="BT210" s="17">
        <f t="shared" si="294"/>
        <v>1.222513092594105E-2</v>
      </c>
      <c r="BU210" s="12">
        <f>(BU$3*temperature!$I320+BU$4*temperature!$I320^2+BU$5*temperature!$I320^6)*(K210/K$56)^$BW$1</f>
        <v>-11.821278886217165</v>
      </c>
      <c r="BV210" s="12">
        <f>(BV$3*temperature!$I320+BV$4*temperature!$I320^2+BV$5*temperature!$I320^6)*(L210/L$56)^$BW$1</f>
        <v>-9.4195224553504957</v>
      </c>
      <c r="BW210" s="12">
        <f>(BW$3*temperature!$I320+BW$4*temperature!$I320^2+BW$5*temperature!$I320^6)*(M210/M$56)^$BW$1</f>
        <v>-9.0753612129192582</v>
      </c>
      <c r="BX210" s="12">
        <f>(BX$3*temperature!$M320+BX$4*temperature!$M320^2+BX$5*temperature!$M320^6)*(K210/K$56)^$BW$1</f>
        <v>-11.821285457285139</v>
      </c>
      <c r="BY210" s="12">
        <f>(BY$3*temperature!$M320+BY$4*temperature!$M320^2+BY$5*temperature!$M320^6)*(L210/L$56)^$BW$1</f>
        <v>-9.4195269761458853</v>
      </c>
      <c r="BZ210" s="12">
        <f>(BZ$3*temperature!$M320+BZ$4*temperature!$M320^2+BZ$5*temperature!$M320^6)*(M210/M$56)^$BW$1</f>
        <v>-9.0753650274050468</v>
      </c>
      <c r="CA210" s="19">
        <f t="shared" si="303"/>
        <v>-6.5710679741926015E-6</v>
      </c>
      <c r="CB210" s="19">
        <f t="shared" si="304"/>
        <v>-4.5207953895953779E-6</v>
      </c>
      <c r="CC210" s="19">
        <f t="shared" si="305"/>
        <v>-3.8144857885669126E-6</v>
      </c>
      <c r="CD210" s="19">
        <f t="shared" si="306"/>
        <v>-2.3652709937789115E-2</v>
      </c>
      <c r="CE210" s="19">
        <f t="shared" si="307"/>
        <v>-4.7837494586703518E-5</v>
      </c>
      <c r="CF210" s="19"/>
      <c r="CG210" s="19"/>
      <c r="CH210" s="19"/>
    </row>
    <row r="211" spans="1:86" x14ac:dyDescent="0.25">
      <c r="A211" s="2">
        <f t="shared" si="250"/>
        <v>2165</v>
      </c>
      <c r="B211" s="5">
        <f t="shared" si="251"/>
        <v>1165.3737366620405</v>
      </c>
      <c r="C211" s="5">
        <f t="shared" si="252"/>
        <v>2964.0098736595269</v>
      </c>
      <c r="D211" s="5">
        <f t="shared" si="253"/>
        <v>4369.474711142715</v>
      </c>
      <c r="E211" s="15">
        <f t="shared" si="254"/>
        <v>1.4480607826609766E-6</v>
      </c>
      <c r="F211" s="15">
        <f t="shared" si="255"/>
        <v>2.8527768422539245E-6</v>
      </c>
      <c r="G211" s="15">
        <f t="shared" si="256"/>
        <v>5.8238424440889582E-6</v>
      </c>
      <c r="H211" s="5">
        <f t="shared" si="257"/>
        <v>262014.78766232441</v>
      </c>
      <c r="I211" s="5">
        <f t="shared" si="258"/>
        <v>110852.22547408847</v>
      </c>
      <c r="J211" s="5">
        <f t="shared" si="259"/>
        <v>39614.204517816012</v>
      </c>
      <c r="K211" s="5">
        <f t="shared" si="260"/>
        <v>224833.26972238859</v>
      </c>
      <c r="L211" s="5">
        <f t="shared" si="261"/>
        <v>37399.411675111704</v>
      </c>
      <c r="M211" s="5">
        <f t="shared" si="262"/>
        <v>9066.1251378328761</v>
      </c>
      <c r="N211" s="15">
        <f t="shared" si="263"/>
        <v>3.0514088767652492E-3</v>
      </c>
      <c r="O211" s="15">
        <f t="shared" si="264"/>
        <v>5.409304099604606E-3</v>
      </c>
      <c r="P211" s="15">
        <f t="shared" si="265"/>
        <v>5.0237797313588128E-3</v>
      </c>
      <c r="Q211" s="5">
        <f t="shared" si="266"/>
        <v>6918.3869574812497</v>
      </c>
      <c r="R211" s="5">
        <f t="shared" si="267"/>
        <v>9942.0149545164404</v>
      </c>
      <c r="S211" s="5">
        <f t="shared" si="268"/>
        <v>5708.1304833536187</v>
      </c>
      <c r="T211" s="5">
        <f t="shared" si="269"/>
        <v>26.404566777343224</v>
      </c>
      <c r="U211" s="5">
        <f t="shared" si="270"/>
        <v>89.687102915587118</v>
      </c>
      <c r="V211" s="5">
        <f t="shared" si="271"/>
        <v>144.09302301618743</v>
      </c>
      <c r="W211" s="15">
        <f t="shared" si="272"/>
        <v>-1.0734613539272964E-2</v>
      </c>
      <c r="X211" s="15">
        <f t="shared" si="273"/>
        <v>-1.217998157191269E-2</v>
      </c>
      <c r="Y211" s="15">
        <f t="shared" si="274"/>
        <v>-9.7425357312937999E-3</v>
      </c>
      <c r="Z211" s="5">
        <f t="shared" si="289"/>
        <v>8375.1044521806452</v>
      </c>
      <c r="AA211" s="5">
        <f t="shared" si="290"/>
        <v>28954.670823119141</v>
      </c>
      <c r="AB211" s="5">
        <f t="shared" si="291"/>
        <v>59355.998449886465</v>
      </c>
      <c r="AC211" s="16">
        <f t="shared" si="275"/>
        <v>1.2339967074982763</v>
      </c>
      <c r="AD211" s="16">
        <f t="shared" si="276"/>
        <v>3.0107640187955802</v>
      </c>
      <c r="AE211" s="16">
        <f t="shared" si="277"/>
        <v>10.633771180577044</v>
      </c>
      <c r="AF211" s="15">
        <f t="shared" si="278"/>
        <v>-4.0504037456468023E-3</v>
      </c>
      <c r="AG211" s="15">
        <f t="shared" si="279"/>
        <v>2.9673830763510267E-4</v>
      </c>
      <c r="AH211" s="15">
        <f t="shared" si="280"/>
        <v>9.7937136394747881E-3</v>
      </c>
      <c r="AI211" s="1">
        <f t="shared" si="244"/>
        <v>505538.54396760795</v>
      </c>
      <c r="AJ211" s="1">
        <f t="shared" si="245"/>
        <v>208990.48940534575</v>
      </c>
      <c r="AK211" s="1">
        <f t="shared" si="246"/>
        <v>74999.679100655179</v>
      </c>
      <c r="AL211" s="14">
        <f t="shared" si="281"/>
        <v>75.696138136001778</v>
      </c>
      <c r="AM211" s="14">
        <f t="shared" si="282"/>
        <v>17.630102330385519</v>
      </c>
      <c r="AN211" s="14">
        <f t="shared" si="283"/>
        <v>5.6473974021931133</v>
      </c>
      <c r="AO211" s="11">
        <f t="shared" si="284"/>
        <v>4.342776031806197E-3</v>
      </c>
      <c r="AP211" s="11">
        <f t="shared" si="285"/>
        <v>5.4707524079530521E-3</v>
      </c>
      <c r="AQ211" s="11">
        <f t="shared" si="286"/>
        <v>4.9626627022921754E-3</v>
      </c>
      <c r="AR211" s="1">
        <f t="shared" si="292"/>
        <v>262014.78766232441</v>
      </c>
      <c r="AS211" s="1">
        <f t="shared" si="287"/>
        <v>110852.22547408847</v>
      </c>
      <c r="AT211" s="1">
        <f t="shared" si="288"/>
        <v>39614.204517816012</v>
      </c>
      <c r="AU211" s="1">
        <f t="shared" si="247"/>
        <v>52402.957532464883</v>
      </c>
      <c r="AV211" s="1">
        <f t="shared" si="248"/>
        <v>22170.445094817696</v>
      </c>
      <c r="AW211" s="1">
        <f t="shared" si="249"/>
        <v>7922.840903563203</v>
      </c>
      <c r="AX211" s="1">
        <f t="shared" si="308"/>
        <v>179866.61577791089</v>
      </c>
      <c r="AY211" s="1">
        <f t="shared" si="295"/>
        <v>29919.529340089357</v>
      </c>
      <c r="AZ211" s="1">
        <f t="shared" si="296"/>
        <v>7252.9001102663005</v>
      </c>
      <c r="BA211" s="1">
        <f t="shared" si="309"/>
        <v>14100.988221666386</v>
      </c>
      <c r="BB211" s="1">
        <f t="shared" si="310"/>
        <v>30547.876263377802</v>
      </c>
      <c r="BC211" s="1">
        <f t="shared" si="311"/>
        <v>38840.945330073213</v>
      </c>
      <c r="BD211" s="1">
        <f t="shared" si="312"/>
        <v>990.94549123468767</v>
      </c>
      <c r="BE211" s="2">
        <f t="shared" si="318"/>
        <v>2.6562624979233451E-2</v>
      </c>
      <c r="BF211" s="2">
        <f t="shared" si="319"/>
        <v>3.9296297366806017E-2</v>
      </c>
      <c r="BG211" s="2">
        <f t="shared" si="320"/>
        <v>2.6781393583393952E-2</v>
      </c>
      <c r="BH211" s="2">
        <f t="shared" si="297"/>
        <v>3.0510305248782899E-2</v>
      </c>
      <c r="BI211" s="2">
        <f t="shared" si="313"/>
        <v>7.0557304578739693E-5</v>
      </c>
      <c r="BJ211" s="2">
        <f t="shared" si="298"/>
        <v>1.5441989867404456E-4</v>
      </c>
      <c r="BK211" s="2">
        <f t="shared" si="299"/>
        <v>7.1724304226865481E-5</v>
      </c>
      <c r="BL211" s="2">
        <f t="shared" si="300"/>
        <v>18.487057177224429</v>
      </c>
      <c r="BM211" s="2">
        <f t="shared" si="301"/>
        <v>17.117789425501083</v>
      </c>
      <c r="BN211" s="2">
        <f t="shared" si="302"/>
        <v>2.8413012565411044</v>
      </c>
      <c r="BO211" s="2">
        <f t="shared" si="314"/>
        <v>166.20211923149611</v>
      </c>
      <c r="BP211" s="2">
        <f t="shared" si="315"/>
        <v>30.088976266474095</v>
      </c>
      <c r="BQ211" s="2">
        <f t="shared" si="316"/>
        <v>3.5747814218993152</v>
      </c>
      <c r="BR211" s="11">
        <f t="shared" si="317"/>
        <v>3.3871370023125652E-2</v>
      </c>
      <c r="BS211" s="17">
        <f t="shared" si="293"/>
        <v>1.9561132060228626E-3</v>
      </c>
      <c r="BT211" s="17">
        <f t="shared" si="294"/>
        <v>1.1869059151399077E-2</v>
      </c>
      <c r="BU211" s="12">
        <f>(BU$3*temperature!$I321+BU$4*temperature!$I321^2+BU$5*temperature!$I321^6)*(K211/K$56)^$BW$1</f>
        <v>-12.000574241551291</v>
      </c>
      <c r="BV211" s="12">
        <f>(BV$3*temperature!$I321+BV$4*temperature!$I321^2+BV$5*temperature!$I321^6)*(L211/L$56)^$BW$1</f>
        <v>-9.5362672722443396</v>
      </c>
      <c r="BW211" s="12">
        <f>(BW$3*temperature!$I321+BW$4*temperature!$I321^2+BW$5*temperature!$I321^6)*(M211/M$56)^$BW$1</f>
        <v>-9.1732010906140324</v>
      </c>
      <c r="BX211" s="12">
        <f>(BX$3*temperature!$M321+BX$4*temperature!$M321^2+BX$5*temperature!$M321^6)*(K211/K$56)^$BW$1</f>
        <v>-12.000580806262843</v>
      </c>
      <c r="BY211" s="12">
        <f>(BY$3*temperature!$M321+BY$4*temperature!$M321^2+BY$5*temperature!$M321^6)*(L211/L$56)^$BW$1</f>
        <v>-9.5362717840251694</v>
      </c>
      <c r="BZ211" s="12">
        <f>(BZ$3*temperature!$M321+BZ$4*temperature!$M321^2+BZ$5*temperature!$M321^6)*(M211/M$56)^$BW$1</f>
        <v>-9.1732048961136954</v>
      </c>
      <c r="CA211" s="19">
        <f t="shared" si="303"/>
        <v>-6.5647115512490473E-6</v>
      </c>
      <c r="CB211" s="19">
        <f t="shared" si="304"/>
        <v>-4.5117808298300588E-6</v>
      </c>
      <c r="CC211" s="19">
        <f t="shared" si="305"/>
        <v>-3.8054996629455218E-6</v>
      </c>
      <c r="CD211" s="19">
        <f t="shared" si="306"/>
        <v>-2.3709442909433231E-2</v>
      </c>
      <c r="CE211" s="19">
        <f t="shared" si="307"/>
        <v>-4.6378354382587466E-5</v>
      </c>
      <c r="CF211" s="19"/>
      <c r="CG211" s="19"/>
      <c r="CH211" s="19"/>
    </row>
    <row r="212" spans="1:86" x14ac:dyDescent="0.25">
      <c r="A212" s="2">
        <f t="shared" si="250"/>
        <v>2166</v>
      </c>
      <c r="B212" s="5">
        <f t="shared" si="251"/>
        <v>1165.3753398174454</v>
      </c>
      <c r="C212" s="5">
        <f t="shared" si="252"/>
        <v>2964.0179065353186</v>
      </c>
      <c r="D212" s="5">
        <f t="shared" si="253"/>
        <v>4369.4988859183823</v>
      </c>
      <c r="E212" s="15">
        <f t="shared" si="254"/>
        <v>1.3756577435279278E-6</v>
      </c>
      <c r="F212" s="15">
        <f t="shared" si="255"/>
        <v>2.7101380001412282E-6</v>
      </c>
      <c r="G212" s="15">
        <f t="shared" si="256"/>
        <v>5.53265032188451E-6</v>
      </c>
      <c r="H212" s="5">
        <f t="shared" si="257"/>
        <v>262798.30300053174</v>
      </c>
      <c r="I212" s="5">
        <f t="shared" si="258"/>
        <v>111444.27882621868</v>
      </c>
      <c r="J212" s="5">
        <f t="shared" si="259"/>
        <v>39810.908852029926</v>
      </c>
      <c r="K212" s="5">
        <f t="shared" si="260"/>
        <v>225505.28917292759</v>
      </c>
      <c r="L212" s="5">
        <f t="shared" si="261"/>
        <v>37599.057205591394</v>
      </c>
      <c r="M212" s="5">
        <f t="shared" si="262"/>
        <v>9111.0925741001683</v>
      </c>
      <c r="N212" s="15">
        <f t="shared" si="263"/>
        <v>2.9889680089105752E-3</v>
      </c>
      <c r="O212" s="15">
        <f t="shared" si="264"/>
        <v>5.3381997613761722E-3</v>
      </c>
      <c r="P212" s="15">
        <f t="shared" si="265"/>
        <v>4.9599399504913766E-3</v>
      </c>
      <c r="Q212" s="5">
        <f t="shared" si="266"/>
        <v>6864.5870484493153</v>
      </c>
      <c r="R212" s="5">
        <f t="shared" si="267"/>
        <v>9873.37419396722</v>
      </c>
      <c r="S212" s="5">
        <f t="shared" si="268"/>
        <v>5680.5864005920521</v>
      </c>
      <c r="T212" s="5">
        <f t="shared" si="269"/>
        <v>26.121123957316517</v>
      </c>
      <c r="U212" s="5">
        <f t="shared" si="270"/>
        <v>88.594715654837032</v>
      </c>
      <c r="V212" s="5">
        <f t="shared" si="271"/>
        <v>142.68919159082208</v>
      </c>
      <c r="W212" s="15">
        <f t="shared" si="272"/>
        <v>-1.0734613539272964E-2</v>
      </c>
      <c r="X212" s="15">
        <f t="shared" si="273"/>
        <v>-1.217998157191269E-2</v>
      </c>
      <c r="Y212" s="15">
        <f t="shared" si="274"/>
        <v>-9.7425357312937999E-3</v>
      </c>
      <c r="Z212" s="5">
        <f t="shared" si="289"/>
        <v>8276.8336542201559</v>
      </c>
      <c r="AA212" s="5">
        <f t="shared" si="290"/>
        <v>28765.335682072906</v>
      </c>
      <c r="AB212" s="5">
        <f t="shared" si="291"/>
        <v>59651.898349096082</v>
      </c>
      <c r="AC212" s="16">
        <f t="shared" si="275"/>
        <v>1.2289985226121094</v>
      </c>
      <c r="AD212" s="16">
        <f t="shared" si="276"/>
        <v>3.0116574278152064</v>
      </c>
      <c r="AE212" s="16">
        <f t="shared" si="277"/>
        <v>10.737915290427315</v>
      </c>
      <c r="AF212" s="15">
        <f t="shared" si="278"/>
        <v>-4.0504037456468023E-3</v>
      </c>
      <c r="AG212" s="15">
        <f t="shared" si="279"/>
        <v>2.9673830763510267E-4</v>
      </c>
      <c r="AH212" s="15">
        <f t="shared" si="280"/>
        <v>9.7937136394747881E-3</v>
      </c>
      <c r="AI212" s="1">
        <f t="shared" si="244"/>
        <v>507387.64710331202</v>
      </c>
      <c r="AJ212" s="1">
        <f t="shared" si="245"/>
        <v>210261.88555962889</v>
      </c>
      <c r="AK212" s="1">
        <f t="shared" si="246"/>
        <v>75422.552094152867</v>
      </c>
      <c r="AL212" s="14">
        <f t="shared" si="281"/>
        <v>76.021582196655132</v>
      </c>
      <c r="AM212" s="14">
        <f t="shared" si="282"/>
        <v>17.725587755914173</v>
      </c>
      <c r="AN212" s="14">
        <f t="shared" si="283"/>
        <v>5.6751432693614694</v>
      </c>
      <c r="AO212" s="11">
        <f t="shared" si="284"/>
        <v>4.2993482714881346E-3</v>
      </c>
      <c r="AP212" s="11">
        <f t="shared" si="285"/>
        <v>5.4160448838735213E-3</v>
      </c>
      <c r="AQ212" s="11">
        <f t="shared" si="286"/>
        <v>4.9130360752692535E-3</v>
      </c>
      <c r="AR212" s="1">
        <f t="shared" si="292"/>
        <v>262798.30300053174</v>
      </c>
      <c r="AS212" s="1">
        <f t="shared" si="287"/>
        <v>111444.27882621868</v>
      </c>
      <c r="AT212" s="1">
        <f t="shared" si="288"/>
        <v>39810.908852029926</v>
      </c>
      <c r="AU212" s="1">
        <f t="shared" si="247"/>
        <v>52559.660600106348</v>
      </c>
      <c r="AV212" s="1">
        <f t="shared" si="248"/>
        <v>22288.855765243738</v>
      </c>
      <c r="AW212" s="1">
        <f t="shared" si="249"/>
        <v>7962.1817704059858</v>
      </c>
      <c r="AX212" s="1">
        <f t="shared" si="308"/>
        <v>180404.23133834204</v>
      </c>
      <c r="AY212" s="1">
        <f t="shared" si="295"/>
        <v>30079.245764473115</v>
      </c>
      <c r="AZ212" s="1">
        <f t="shared" si="296"/>
        <v>7288.8740592801332</v>
      </c>
      <c r="BA212" s="1">
        <f t="shared" si="309"/>
        <v>14104.485694068295</v>
      </c>
      <c r="BB212" s="1">
        <f t="shared" si="310"/>
        <v>30563.739489829739</v>
      </c>
      <c r="BC212" s="1">
        <f t="shared" si="311"/>
        <v>38862.779105562186</v>
      </c>
      <c r="BD212" s="1">
        <f t="shared" si="312"/>
        <v>962.55769989065368</v>
      </c>
      <c r="BE212" s="2">
        <f t="shared" si="318"/>
        <v>2.6562624979233451E-2</v>
      </c>
      <c r="BF212" s="2">
        <f t="shared" si="319"/>
        <v>3.9296297366806017E-2</v>
      </c>
      <c r="BG212" s="2">
        <f t="shared" si="320"/>
        <v>2.6781393583393952E-2</v>
      </c>
      <c r="BH212" s="2">
        <f t="shared" si="297"/>
        <v>3.0485702499000913E-2</v>
      </c>
      <c r="BI212" s="2">
        <f t="shared" si="313"/>
        <v>7.0557304578739693E-5</v>
      </c>
      <c r="BJ212" s="2">
        <f t="shared" si="298"/>
        <v>1.5441989867404456E-4</v>
      </c>
      <c r="BK212" s="2">
        <f t="shared" si="299"/>
        <v>7.1724304226865481E-5</v>
      </c>
      <c r="BL212" s="2">
        <f t="shared" si="300"/>
        <v>18.542339907584438</v>
      </c>
      <c r="BM212" s="2">
        <f t="shared" si="301"/>
        <v>17.209214244146658</v>
      </c>
      <c r="BN212" s="2">
        <f t="shared" si="302"/>
        <v>2.8554097380510064</v>
      </c>
      <c r="BO212" s="2">
        <f t="shared" si="314"/>
        <v>168.67833907046909</v>
      </c>
      <c r="BP212" s="2">
        <f t="shared" si="315"/>
        <v>30.448784390954447</v>
      </c>
      <c r="BQ212" s="2">
        <f t="shared" si="316"/>
        <v>3.5747114455243216</v>
      </c>
      <c r="BR212" s="11">
        <f t="shared" si="317"/>
        <v>3.3807751104005773E-2</v>
      </c>
      <c r="BS212" s="17">
        <f t="shared" si="293"/>
        <v>1.8920276378086649E-3</v>
      </c>
      <c r="BT212" s="17">
        <f t="shared" si="294"/>
        <v>1.1523358399416579E-2</v>
      </c>
      <c r="BU212" s="12">
        <f>(BU$3*temperature!$I322+BU$4*temperature!$I322^2+BU$5*temperature!$I322^6)*(K212/K$56)^$BW$1</f>
        <v>-12.179946494781021</v>
      </c>
      <c r="BV212" s="12">
        <f>(BV$3*temperature!$I322+BV$4*temperature!$I322^2+BV$5*temperature!$I322^6)*(L212/L$56)^$BW$1</f>
        <v>-9.6529092981025357</v>
      </c>
      <c r="BW212" s="12">
        <f>(BW$3*temperature!$I322+BW$4*temperature!$I322^2+BW$5*temperature!$I322^6)*(M212/M$56)^$BW$1</f>
        <v>-9.2709286222120948</v>
      </c>
      <c r="BX212" s="12">
        <f>(BX$3*temperature!$M322+BX$4*temperature!$M322^2+BX$5*temperature!$M322^6)*(K212/K$56)^$BW$1</f>
        <v>-12.179953052996016</v>
      </c>
      <c r="BY212" s="12">
        <f>(BY$3*temperature!$M322+BY$4*temperature!$M322^2+BY$5*temperature!$M322^6)*(L212/L$56)^$BW$1</f>
        <v>-9.652913800832108</v>
      </c>
      <c r="BZ212" s="12">
        <f>(BZ$3*temperature!$M322+BZ$4*temperature!$M322^2+BZ$5*temperature!$M322^6)*(M212/M$56)^$BW$1</f>
        <v>-9.270932418724076</v>
      </c>
      <c r="CA212" s="19">
        <f t="shared" si="303"/>
        <v>-6.5582149950671464E-6</v>
      </c>
      <c r="CB212" s="19">
        <f t="shared" si="304"/>
        <v>-4.5027295723087946E-6</v>
      </c>
      <c r="CC212" s="19">
        <f t="shared" si="305"/>
        <v>-3.7965119812355397E-6</v>
      </c>
      <c r="CD212" s="19">
        <f t="shared" si="306"/>
        <v>-2.3764338137923363E-2</v>
      </c>
      <c r="CE212" s="19">
        <f t="shared" si="307"/>
        <v>-4.4962784551181509E-5</v>
      </c>
      <c r="CF212" s="19"/>
      <c r="CG212" s="19"/>
      <c r="CH212" s="19"/>
    </row>
    <row r="213" spans="1:86" x14ac:dyDescent="0.25">
      <c r="A213" s="2">
        <f t="shared" si="250"/>
        <v>2167</v>
      </c>
      <c r="B213" s="5">
        <f t="shared" si="251"/>
        <v>1165.3768628171752</v>
      </c>
      <c r="C213" s="5">
        <f t="shared" si="252"/>
        <v>2964.0255377880021</v>
      </c>
      <c r="D213" s="5">
        <f t="shared" si="253"/>
        <v>4369.5218520823291</v>
      </c>
      <c r="E213" s="15">
        <f t="shared" si="254"/>
        <v>1.3068748563515314E-6</v>
      </c>
      <c r="F213" s="15">
        <f t="shared" si="255"/>
        <v>2.5746311001341667E-6</v>
      </c>
      <c r="G213" s="15">
        <f t="shared" si="256"/>
        <v>5.2560178057902845E-6</v>
      </c>
      <c r="H213" s="5">
        <f t="shared" si="257"/>
        <v>263567.91770191025</v>
      </c>
      <c r="I213" s="5">
        <f t="shared" si="258"/>
        <v>112031.64367512605</v>
      </c>
      <c r="J213" s="5">
        <f t="shared" si="259"/>
        <v>40006.065789020431</v>
      </c>
      <c r="K213" s="5">
        <f t="shared" si="260"/>
        <v>226165.39431267127</v>
      </c>
      <c r="L213" s="5">
        <f t="shared" si="261"/>
        <v>37797.124973063903</v>
      </c>
      <c r="M213" s="5">
        <f t="shared" si="262"/>
        <v>9155.7079111425519</v>
      </c>
      <c r="N213" s="15">
        <f t="shared" si="263"/>
        <v>2.9272268609072949E-3</v>
      </c>
      <c r="O213" s="15">
        <f t="shared" si="264"/>
        <v>5.267891862007934E-3</v>
      </c>
      <c r="P213" s="15">
        <f t="shared" si="265"/>
        <v>4.8968152479549332E-3</v>
      </c>
      <c r="Q213" s="5">
        <f t="shared" si="266"/>
        <v>6810.7857602978047</v>
      </c>
      <c r="R213" s="5">
        <f t="shared" si="267"/>
        <v>9804.5202851684298</v>
      </c>
      <c r="S213" s="5">
        <f t="shared" si="268"/>
        <v>5652.8185718786581</v>
      </c>
      <c r="T213" s="5">
        <f t="shared" si="269"/>
        <v>25.840723786423279</v>
      </c>
      <c r="U213" s="5">
        <f t="shared" si="270"/>
        <v>87.515633650792267</v>
      </c>
      <c r="V213" s="5">
        <f t="shared" si="271"/>
        <v>141.29903704327907</v>
      </c>
      <c r="W213" s="15">
        <f t="shared" si="272"/>
        <v>-1.0734613539272964E-2</v>
      </c>
      <c r="X213" s="15">
        <f t="shared" si="273"/>
        <v>-1.217998157191269E-2</v>
      </c>
      <c r="Y213" s="15">
        <f t="shared" si="274"/>
        <v>-9.7425357312937999E-3</v>
      </c>
      <c r="Z213" s="5">
        <f t="shared" si="289"/>
        <v>8179.2061473850972</v>
      </c>
      <c r="AA213" s="5">
        <f t="shared" si="290"/>
        <v>28575.213497920464</v>
      </c>
      <c r="AB213" s="5">
        <f t="shared" si="291"/>
        <v>59945.44788700869</v>
      </c>
      <c r="AC213" s="16">
        <f t="shared" si="275"/>
        <v>1.2240205823927268</v>
      </c>
      <c r="AD213" s="16">
        <f t="shared" si="276"/>
        <v>3.0125511019435129</v>
      </c>
      <c r="AE213" s="16">
        <f t="shared" si="277"/>
        <v>10.843079357866698</v>
      </c>
      <c r="AF213" s="15">
        <f t="shared" si="278"/>
        <v>-4.0504037456468023E-3</v>
      </c>
      <c r="AG213" s="15">
        <f t="shared" si="279"/>
        <v>2.9673830763510267E-4</v>
      </c>
      <c r="AH213" s="15">
        <f t="shared" si="280"/>
        <v>9.7937136394747881E-3</v>
      </c>
      <c r="AI213" s="1">
        <f t="shared" si="244"/>
        <v>509208.54299308715</v>
      </c>
      <c r="AJ213" s="1">
        <f t="shared" si="245"/>
        <v>211524.55276890975</v>
      </c>
      <c r="AK213" s="1">
        <f t="shared" si="246"/>
        <v>75842.478655143568</v>
      </c>
      <c r="AL213" s="14">
        <f t="shared" si="281"/>
        <v>76.345157022087989</v>
      </c>
      <c r="AM213" s="14">
        <f t="shared" si="282"/>
        <v>17.82063030900445</v>
      </c>
      <c r="AN213" s="14">
        <f t="shared" si="283"/>
        <v>5.702746631140017</v>
      </c>
      <c r="AO213" s="11">
        <f t="shared" si="284"/>
        <v>4.2563547887732528E-3</v>
      </c>
      <c r="AP213" s="11">
        <f t="shared" si="285"/>
        <v>5.3618844350347859E-3</v>
      </c>
      <c r="AQ213" s="11">
        <f t="shared" si="286"/>
        <v>4.8639057145165605E-3</v>
      </c>
      <c r="AR213" s="1">
        <f t="shared" si="292"/>
        <v>263567.91770191025</v>
      </c>
      <c r="AS213" s="1">
        <f t="shared" si="287"/>
        <v>112031.64367512605</v>
      </c>
      <c r="AT213" s="1">
        <f t="shared" si="288"/>
        <v>40006.065789020431</v>
      </c>
      <c r="AU213" s="1">
        <f t="shared" si="247"/>
        <v>52713.583540382053</v>
      </c>
      <c r="AV213" s="1">
        <f t="shared" si="248"/>
        <v>22406.32873502521</v>
      </c>
      <c r="AW213" s="1">
        <f t="shared" si="249"/>
        <v>8001.2131578040862</v>
      </c>
      <c r="AX213" s="1">
        <f t="shared" si="308"/>
        <v>180932.31545013702</v>
      </c>
      <c r="AY213" s="1">
        <f t="shared" si="295"/>
        <v>30237.699978451117</v>
      </c>
      <c r="AZ213" s="1">
        <f t="shared" si="296"/>
        <v>7324.5663289140412</v>
      </c>
      <c r="BA213" s="1">
        <f t="shared" si="309"/>
        <v>14107.91046618671</v>
      </c>
      <c r="BB213" s="1">
        <f t="shared" si="310"/>
        <v>30579.391363190578</v>
      </c>
      <c r="BC213" s="1">
        <f t="shared" si="311"/>
        <v>38884.327892705413</v>
      </c>
      <c r="BD213" s="1">
        <f t="shared" si="312"/>
        <v>934.9765449620329</v>
      </c>
      <c r="BE213" s="2">
        <f t="shared" si="318"/>
        <v>2.6562624979233451E-2</v>
      </c>
      <c r="BF213" s="2">
        <f t="shared" si="319"/>
        <v>3.9296297366806017E-2</v>
      </c>
      <c r="BG213" s="2">
        <f t="shared" si="320"/>
        <v>2.6781393583393952E-2</v>
      </c>
      <c r="BH213" s="2">
        <f t="shared" si="297"/>
        <v>3.0461095563192646E-2</v>
      </c>
      <c r="BI213" s="2">
        <f t="shared" si="313"/>
        <v>7.0557304578739693E-5</v>
      </c>
      <c r="BJ213" s="2">
        <f t="shared" si="298"/>
        <v>1.5441989867404456E-4</v>
      </c>
      <c r="BK213" s="2">
        <f t="shared" si="299"/>
        <v>7.1724304226865481E-5</v>
      </c>
      <c r="BL213" s="2">
        <f t="shared" si="300"/>
        <v>18.59664184647788</v>
      </c>
      <c r="BM213" s="2">
        <f t="shared" si="301"/>
        <v>17.299915064599631</v>
      </c>
      <c r="BN213" s="2">
        <f t="shared" si="302"/>
        <v>2.8694072335716965</v>
      </c>
      <c r="BO213" s="2">
        <f t="shared" si="314"/>
        <v>171.19157112115471</v>
      </c>
      <c r="BP213" s="2">
        <f t="shared" si="315"/>
        <v>30.812919628195871</v>
      </c>
      <c r="BQ213" s="2">
        <f t="shared" si="316"/>
        <v>3.5746440518333493</v>
      </c>
      <c r="BR213" s="11">
        <f t="shared" si="317"/>
        <v>3.3744844090713516E-2</v>
      </c>
      <c r="BS213" s="17">
        <f t="shared" si="293"/>
        <v>1.8301542388206745E-3</v>
      </c>
      <c r="BT213" s="17">
        <f t="shared" si="294"/>
        <v>1.118772660137532E-2</v>
      </c>
      <c r="BU213" s="12">
        <f>(BU$3*temperature!$I323+BU$4*temperature!$I323^2+BU$5*temperature!$I323^6)*(K213/K$56)^$BW$1</f>
        <v>-12.35938443241618</v>
      </c>
      <c r="BV213" s="12">
        <f>(BV$3*temperature!$I323+BV$4*temperature!$I323^2+BV$5*temperature!$I323^6)*(L213/L$56)^$BW$1</f>
        <v>-9.7694422566343793</v>
      </c>
      <c r="BW213" s="12">
        <f>(BW$3*temperature!$I323+BW$4*temperature!$I323^2+BW$5*temperature!$I323^6)*(M213/M$56)^$BW$1</f>
        <v>-9.3685388747351954</v>
      </c>
      <c r="BX213" s="12">
        <f>(BX$3*temperature!$M323+BX$4*temperature!$M323^2+BX$5*temperature!$M323^6)*(K213/K$56)^$BW$1</f>
        <v>-12.359390984002955</v>
      </c>
      <c r="BY213" s="12">
        <f>(BY$3*temperature!$M323+BY$4*temperature!$M323^2+BY$5*temperature!$M323^6)*(L213/L$56)^$BW$1</f>
        <v>-9.7694467502807658</v>
      </c>
      <c r="BZ213" s="12">
        <f>(BZ$3*temperature!$M323+BZ$4*temperature!$M323^2+BZ$5*temperature!$M323^6)*(M213/M$56)^$BW$1</f>
        <v>-9.3685426622611665</v>
      </c>
      <c r="CA213" s="19">
        <f t="shared" si="303"/>
        <v>-6.5515867753163093E-6</v>
      </c>
      <c r="CB213" s="19">
        <f t="shared" si="304"/>
        <v>-4.4936463865496989E-6</v>
      </c>
      <c r="CC213" s="19">
        <f t="shared" si="305"/>
        <v>-3.7875259710773435E-6</v>
      </c>
      <c r="CD213" s="19">
        <f t="shared" si="306"/>
        <v>-2.3817426879699899E-2</v>
      </c>
      <c r="CE213" s="19">
        <f t="shared" si="307"/>
        <v>-4.3589564761684242E-5</v>
      </c>
      <c r="CF213" s="19"/>
      <c r="CG213" s="19"/>
      <c r="CH213" s="19"/>
    </row>
    <row r="214" spans="1:86" x14ac:dyDescent="0.25">
      <c r="A214" s="2">
        <f t="shared" si="250"/>
        <v>2168</v>
      </c>
      <c r="B214" s="5">
        <f t="shared" si="251"/>
        <v>1165.3783096688092</v>
      </c>
      <c r="C214" s="5">
        <f t="shared" si="252"/>
        <v>2964.0327874967165</v>
      </c>
      <c r="D214" s="5">
        <f t="shared" si="253"/>
        <v>4369.5436700527534</v>
      </c>
      <c r="E214" s="15">
        <f t="shared" si="254"/>
        <v>1.2415311135339547E-6</v>
      </c>
      <c r="F214" s="15">
        <f t="shared" si="255"/>
        <v>2.4458995451274582E-6</v>
      </c>
      <c r="G214" s="15">
        <f t="shared" si="256"/>
        <v>4.9932169155007705E-6</v>
      </c>
      <c r="H214" s="5">
        <f t="shared" si="257"/>
        <v>264323.67797686096</v>
      </c>
      <c r="I214" s="5">
        <f t="shared" si="258"/>
        <v>112614.30113523752</v>
      </c>
      <c r="J214" s="5">
        <f t="shared" si="259"/>
        <v>40199.671716786928</v>
      </c>
      <c r="K214" s="5">
        <f t="shared" si="260"/>
        <v>226813.62419726135</v>
      </c>
      <c r="L214" s="5">
        <f t="shared" si="261"/>
        <v>37993.608441270408</v>
      </c>
      <c r="M214" s="5">
        <f t="shared" si="262"/>
        <v>9199.9702376934019</v>
      </c>
      <c r="N214" s="15">
        <f t="shared" si="263"/>
        <v>2.8661762625536991E-3</v>
      </c>
      <c r="O214" s="15">
        <f t="shared" si="264"/>
        <v>5.1983707318090655E-3</v>
      </c>
      <c r="P214" s="15">
        <f t="shared" si="265"/>
        <v>4.8343969663975361E-3</v>
      </c>
      <c r="Q214" s="5">
        <f t="shared" si="266"/>
        <v>6756.9943592946856</v>
      </c>
      <c r="R214" s="5">
        <f t="shared" si="267"/>
        <v>9735.4719683998246</v>
      </c>
      <c r="S214" s="5">
        <f t="shared" si="268"/>
        <v>5624.8355960850886</v>
      </c>
      <c r="T214" s="5">
        <f t="shared" si="269"/>
        <v>25.563333603000927</v>
      </c>
      <c r="U214" s="5">
        <f t="shared" si="270"/>
        <v>86.44969484567136</v>
      </c>
      <c r="V214" s="5">
        <f t="shared" si="271"/>
        <v>139.92242612608752</v>
      </c>
      <c r="W214" s="15">
        <f t="shared" si="272"/>
        <v>-1.0734613539272964E-2</v>
      </c>
      <c r="X214" s="15">
        <f t="shared" si="273"/>
        <v>-1.217998157191269E-2</v>
      </c>
      <c r="Y214" s="15">
        <f t="shared" si="274"/>
        <v>-9.7425357312937999E-3</v>
      </c>
      <c r="Z214" s="5">
        <f t="shared" si="289"/>
        <v>8082.2320777799359</v>
      </c>
      <c r="AA214" s="5">
        <f t="shared" si="290"/>
        <v>28384.35887769574</v>
      </c>
      <c r="AB214" s="5">
        <f t="shared" si="291"/>
        <v>60236.641439296982</v>
      </c>
      <c r="AC214" s="16">
        <f t="shared" si="275"/>
        <v>1.2190628048410546</v>
      </c>
      <c r="AD214" s="16">
        <f t="shared" si="276"/>
        <v>3.013445041259168</v>
      </c>
      <c r="AE214" s="16">
        <f t="shared" si="277"/>
        <v>10.949273372067744</v>
      </c>
      <c r="AF214" s="15">
        <f t="shared" si="278"/>
        <v>-4.0504037456468023E-3</v>
      </c>
      <c r="AG214" s="15">
        <f t="shared" si="279"/>
        <v>2.9673830763510267E-4</v>
      </c>
      <c r="AH214" s="15">
        <f t="shared" si="280"/>
        <v>9.7937136394747881E-3</v>
      </c>
      <c r="AI214" s="1">
        <f t="shared" si="244"/>
        <v>511001.27223416045</v>
      </c>
      <c r="AJ214" s="1">
        <f t="shared" si="245"/>
        <v>212778.42622704399</v>
      </c>
      <c r="AK214" s="1">
        <f t="shared" si="246"/>
        <v>76259.443947433305</v>
      </c>
      <c r="AL214" s="14">
        <f t="shared" si="281"/>
        <v>76.666859576031698</v>
      </c>
      <c r="AM214" s="14">
        <f t="shared" si="282"/>
        <v>17.915226947678047</v>
      </c>
      <c r="AN214" s="14">
        <f t="shared" si="283"/>
        <v>5.7302068768483823</v>
      </c>
      <c r="AO214" s="11">
        <f t="shared" si="284"/>
        <v>4.2137912408855204E-3</v>
      </c>
      <c r="AP214" s="11">
        <f t="shared" si="285"/>
        <v>5.3082655906844384E-3</v>
      </c>
      <c r="AQ214" s="11">
        <f t="shared" si="286"/>
        <v>4.8152666573713946E-3</v>
      </c>
      <c r="AR214" s="1">
        <f t="shared" si="292"/>
        <v>264323.67797686096</v>
      </c>
      <c r="AS214" s="1">
        <f t="shared" si="287"/>
        <v>112614.30113523752</v>
      </c>
      <c r="AT214" s="1">
        <f t="shared" si="288"/>
        <v>40199.671716786928</v>
      </c>
      <c r="AU214" s="1">
        <f t="shared" si="247"/>
        <v>52864.735595372193</v>
      </c>
      <c r="AV214" s="1">
        <f t="shared" si="248"/>
        <v>22522.860227047506</v>
      </c>
      <c r="AW214" s="1">
        <f t="shared" si="249"/>
        <v>8039.9343433573858</v>
      </c>
      <c r="AX214" s="1">
        <f t="shared" si="308"/>
        <v>181450.8993578091</v>
      </c>
      <c r="AY214" s="1">
        <f t="shared" si="295"/>
        <v>30394.886753016326</v>
      </c>
      <c r="AZ214" s="1">
        <f t="shared" si="296"/>
        <v>7359.9761901547217</v>
      </c>
      <c r="BA214" s="1">
        <f t="shared" si="309"/>
        <v>14111.263383599626</v>
      </c>
      <c r="BB214" s="1">
        <f t="shared" si="310"/>
        <v>30594.834388238112</v>
      </c>
      <c r="BC214" s="1">
        <f t="shared" si="311"/>
        <v>38905.595262061055</v>
      </c>
      <c r="BD214" s="1">
        <f t="shared" si="312"/>
        <v>908.17938091395831</v>
      </c>
      <c r="BE214" s="2">
        <f t="shared" si="318"/>
        <v>2.6562624979233451E-2</v>
      </c>
      <c r="BF214" s="2">
        <f t="shared" si="319"/>
        <v>3.9296297366806017E-2</v>
      </c>
      <c r="BG214" s="2">
        <f t="shared" si="320"/>
        <v>2.6781393583393952E-2</v>
      </c>
      <c r="BH214" s="2">
        <f t="shared" si="297"/>
        <v>3.0436487347324324E-2</v>
      </c>
      <c r="BI214" s="2">
        <f t="shared" si="313"/>
        <v>7.0557304578739693E-5</v>
      </c>
      <c r="BJ214" s="2">
        <f t="shared" si="298"/>
        <v>1.5441989867404456E-4</v>
      </c>
      <c r="BK214" s="2">
        <f t="shared" si="299"/>
        <v>7.1724304226865481E-5</v>
      </c>
      <c r="BL214" s="2">
        <f t="shared" si="300"/>
        <v>18.649966254386086</v>
      </c>
      <c r="BM214" s="2">
        <f t="shared" si="301"/>
        <v>17.38988897055172</v>
      </c>
      <c r="BN214" s="2">
        <f t="shared" si="302"/>
        <v>2.8832934840349456</v>
      </c>
      <c r="BO214" s="2">
        <f t="shared" si="314"/>
        <v>173.74236878284796</v>
      </c>
      <c r="BP214" s="2">
        <f t="shared" si="315"/>
        <v>31.181434001968793</v>
      </c>
      <c r="BQ214" s="2">
        <f t="shared" si="316"/>
        <v>3.5745792077582532</v>
      </c>
      <c r="BR214" s="11">
        <f t="shared" si="317"/>
        <v>3.3682640170100003E-2</v>
      </c>
      <c r="BS214" s="17">
        <f t="shared" si="293"/>
        <v>1.770411963147914E-3</v>
      </c>
      <c r="BT214" s="17">
        <f t="shared" si="294"/>
        <v>1.0861870486772155E-2</v>
      </c>
      <c r="BU214" s="12">
        <f>(BU$3*temperature!$I324+BU$4*temperature!$I324^2+BU$5*temperature!$I324^6)*(K214/K$56)^$BW$1</f>
        <v>-12.538877168041781</v>
      </c>
      <c r="BV214" s="12">
        <f>(BV$3*temperature!$I324+BV$4*temperature!$I324^2+BV$5*temperature!$I324^6)*(L214/L$56)^$BW$1</f>
        <v>-9.8858600872063889</v>
      </c>
      <c r="BW214" s="12">
        <f>(BW$3*temperature!$I324+BW$4*temperature!$I324^2+BW$5*temperature!$I324^6)*(M214/M$56)^$BW$1</f>
        <v>-9.4660270884920745</v>
      </c>
      <c r="BX214" s="12">
        <f>(BX$3*temperature!$M324+BX$4*temperature!$M324^2+BX$5*temperature!$M324^6)*(K214/K$56)^$BW$1</f>
        <v>-12.538883712876729</v>
      </c>
      <c r="BY214" s="12">
        <f>(BY$3*temperature!$M324+BY$4*temperature!$M324^2+BY$5*temperature!$M324^6)*(L214/L$56)^$BW$1</f>
        <v>-9.8858645717421751</v>
      </c>
      <c r="BZ214" s="12">
        <f>(BZ$3*temperature!$M324+BZ$4*temperature!$M324^2+BZ$5*temperature!$M324^6)*(M214/M$56)^$BW$1</f>
        <v>-9.4660308670367463</v>
      </c>
      <c r="CA214" s="19">
        <f t="shared" si="303"/>
        <v>-6.5448349477748025E-6</v>
      </c>
      <c r="CB214" s="19">
        <f t="shared" si="304"/>
        <v>-4.4845357862755009E-6</v>
      </c>
      <c r="CC214" s="19">
        <f t="shared" si="305"/>
        <v>-3.7785446718174853E-6</v>
      </c>
      <c r="CD214" s="19">
        <f t="shared" si="306"/>
        <v>-2.3868739640089887E-2</v>
      </c>
      <c r="CE214" s="19">
        <f t="shared" si="307"/>
        <v>-4.2257502204077971E-5</v>
      </c>
      <c r="CF214" s="19"/>
      <c r="CG214" s="19"/>
      <c r="CH214" s="19"/>
    </row>
    <row r="215" spans="1:86" x14ac:dyDescent="0.25">
      <c r="A215" s="2">
        <f t="shared" si="250"/>
        <v>2169</v>
      </c>
      <c r="B215" s="5">
        <f t="shared" si="251"/>
        <v>1165.3796841795681</v>
      </c>
      <c r="C215" s="5">
        <f t="shared" si="252"/>
        <v>2964.0396747368409</v>
      </c>
      <c r="D215" s="5">
        <f t="shared" si="253"/>
        <v>4369.5643972281514</v>
      </c>
      <c r="E215" s="15">
        <f t="shared" si="254"/>
        <v>1.179454557857257E-6</v>
      </c>
      <c r="F215" s="15">
        <f t="shared" si="255"/>
        <v>2.3236045678710851E-6</v>
      </c>
      <c r="G215" s="15">
        <f t="shared" si="256"/>
        <v>4.7435560697257315E-6</v>
      </c>
      <c r="H215" s="5">
        <f t="shared" si="257"/>
        <v>265065.63186889072</v>
      </c>
      <c r="I215" s="5">
        <f t="shared" si="258"/>
        <v>113192.23348663864</v>
      </c>
      <c r="J215" s="5">
        <f t="shared" si="259"/>
        <v>40391.723346719155</v>
      </c>
      <c r="K215" s="5">
        <f t="shared" si="260"/>
        <v>227450.01948055922</v>
      </c>
      <c r="L215" s="5">
        <f t="shared" si="261"/>
        <v>38188.501473647884</v>
      </c>
      <c r="M215" s="5">
        <f t="shared" si="262"/>
        <v>9243.8787198883674</v>
      </c>
      <c r="N215" s="15">
        <f t="shared" si="263"/>
        <v>2.8058071271079843E-3</v>
      </c>
      <c r="O215" s="15">
        <f t="shared" si="264"/>
        <v>5.1296268075915474E-3</v>
      </c>
      <c r="P215" s="15">
        <f t="shared" si="265"/>
        <v>4.7726765479161326E-3</v>
      </c>
      <c r="Q215" s="5">
        <f t="shared" si="266"/>
        <v>6703.2238495930187</v>
      </c>
      <c r="R215" s="5">
        <f t="shared" si="267"/>
        <v>9666.2476374929993</v>
      </c>
      <c r="S215" s="5">
        <f t="shared" si="268"/>
        <v>5596.6459596739396</v>
      </c>
      <c r="T215" s="5">
        <f t="shared" si="269"/>
        <v>25.288921095997203</v>
      </c>
      <c r="U215" s="5">
        <f t="shared" si="270"/>
        <v>85.396739155553604</v>
      </c>
      <c r="V215" s="5">
        <f t="shared" si="271"/>
        <v>138.5592268899448</v>
      </c>
      <c r="W215" s="15">
        <f t="shared" si="272"/>
        <v>-1.0734613539272964E-2</v>
      </c>
      <c r="X215" s="15">
        <f t="shared" si="273"/>
        <v>-1.217998157191269E-2</v>
      </c>
      <c r="Y215" s="15">
        <f t="shared" si="274"/>
        <v>-9.7425357312937999E-3</v>
      </c>
      <c r="Z215" s="5">
        <f t="shared" si="289"/>
        <v>7985.921075636461</v>
      </c>
      <c r="AA215" s="5">
        <f t="shared" si="290"/>
        <v>28192.825490077834</v>
      </c>
      <c r="AB215" s="5">
        <f t="shared" si="291"/>
        <v>60525.473878598168</v>
      </c>
      <c r="AC215" s="16">
        <f t="shared" si="275"/>
        <v>1.2141251082901476</v>
      </c>
      <c r="AD215" s="16">
        <f t="shared" si="276"/>
        <v>3.0143392458408624</v>
      </c>
      <c r="AE215" s="16">
        <f t="shared" si="277"/>
        <v>11.056507420034102</v>
      </c>
      <c r="AF215" s="15">
        <f t="shared" si="278"/>
        <v>-4.0504037456468023E-3</v>
      </c>
      <c r="AG215" s="15">
        <f t="shared" si="279"/>
        <v>2.9673830763510267E-4</v>
      </c>
      <c r="AH215" s="15">
        <f t="shared" si="280"/>
        <v>9.7937136394747881E-3</v>
      </c>
      <c r="AI215" s="1">
        <f t="shared" si="244"/>
        <v>512765.88060611661</v>
      </c>
      <c r="AJ215" s="1">
        <f t="shared" si="245"/>
        <v>214023.44383138709</v>
      </c>
      <c r="AK215" s="1">
        <f t="shared" si="246"/>
        <v>76673.433896047354</v>
      </c>
      <c r="AL215" s="14">
        <f t="shared" si="281"/>
        <v>76.986687135965894</v>
      </c>
      <c r="AM215" s="14">
        <f t="shared" si="282"/>
        <v>18.009374742606152</v>
      </c>
      <c r="AN215" s="14">
        <f t="shared" si="283"/>
        <v>5.7575234262211712</v>
      </c>
      <c r="AO215" s="11">
        <f t="shared" si="284"/>
        <v>4.1716533284766651E-3</v>
      </c>
      <c r="AP215" s="11">
        <f t="shared" si="285"/>
        <v>5.2551829347775936E-3</v>
      </c>
      <c r="AQ215" s="11">
        <f t="shared" si="286"/>
        <v>4.7671139907976808E-3</v>
      </c>
      <c r="AR215" s="1">
        <f t="shared" si="292"/>
        <v>265065.63186889072</v>
      </c>
      <c r="AS215" s="1">
        <f t="shared" si="287"/>
        <v>113192.23348663864</v>
      </c>
      <c r="AT215" s="1">
        <f t="shared" si="288"/>
        <v>40391.723346719155</v>
      </c>
      <c r="AU215" s="1">
        <f t="shared" si="247"/>
        <v>53013.126373778148</v>
      </c>
      <c r="AV215" s="1">
        <f t="shared" si="248"/>
        <v>22638.44669732773</v>
      </c>
      <c r="AW215" s="1">
        <f t="shared" si="249"/>
        <v>8078.3446693438309</v>
      </c>
      <c r="AX215" s="1">
        <f t="shared" si="308"/>
        <v>181960.01558444736</v>
      </c>
      <c r="AY215" s="1">
        <f t="shared" si="295"/>
        <v>30550.801178918307</v>
      </c>
      <c r="AZ215" s="1">
        <f t="shared" si="296"/>
        <v>7395.102975910695</v>
      </c>
      <c r="BA215" s="1">
        <f t="shared" si="309"/>
        <v>14114.545279122787</v>
      </c>
      <c r="BB215" s="1">
        <f t="shared" si="310"/>
        <v>30610.071032263211</v>
      </c>
      <c r="BC215" s="1">
        <f t="shared" si="311"/>
        <v>38926.584722303349</v>
      </c>
      <c r="BD215" s="1">
        <f t="shared" si="312"/>
        <v>882.14418610764528</v>
      </c>
      <c r="BE215" s="2">
        <f t="shared" si="318"/>
        <v>2.6562624979233451E-2</v>
      </c>
      <c r="BF215" s="2">
        <f t="shared" si="319"/>
        <v>3.9296297366806017E-2</v>
      </c>
      <c r="BG215" s="2">
        <f t="shared" si="320"/>
        <v>2.6781393583393952E-2</v>
      </c>
      <c r="BH215" s="2">
        <f t="shared" si="297"/>
        <v>3.0411880732466947E-2</v>
      </c>
      <c r="BI215" s="2">
        <f t="shared" si="313"/>
        <v>7.0557304578739693E-5</v>
      </c>
      <c r="BJ215" s="2">
        <f t="shared" si="298"/>
        <v>1.5441989867404456E-4</v>
      </c>
      <c r="BK215" s="2">
        <f t="shared" si="299"/>
        <v>7.1724304226865481E-5</v>
      </c>
      <c r="BL215" s="2">
        <f t="shared" si="300"/>
        <v>18.702316521129415</v>
      </c>
      <c r="BM215" s="2">
        <f t="shared" si="301"/>
        <v>17.479133225695531</v>
      </c>
      <c r="BN215" s="2">
        <f t="shared" si="302"/>
        <v>2.8970682535674697</v>
      </c>
      <c r="BO215" s="2">
        <f t="shared" si="314"/>
        <v>176.33129372383024</v>
      </c>
      <c r="BP215" s="2">
        <f t="shared" si="315"/>
        <v>31.554380161501214</v>
      </c>
      <c r="BQ215" s="2">
        <f t="shared" si="316"/>
        <v>3.5745168807098073</v>
      </c>
      <c r="BR215" s="11">
        <f t="shared" si="317"/>
        <v>3.3621130605591104E-2</v>
      </c>
      <c r="BS215" s="17">
        <f t="shared" si="293"/>
        <v>1.7127229328883571E-3</v>
      </c>
      <c r="BT215" s="17">
        <f t="shared" si="294"/>
        <v>1.0545505326963257E-2</v>
      </c>
      <c r="BU215" s="12">
        <f>(BU$3*temperature!$I325+BU$4*temperature!$I325^2+BU$5*temperature!$I325^6)*(K215/K$56)^$BW$1</f>
        <v>-12.718414137662471</v>
      </c>
      <c r="BV215" s="12">
        <f>(BV$3*temperature!$I325+BV$4*temperature!$I325^2+BV$5*temperature!$I325^6)*(L215/L$56)^$BW$1</f>
        <v>-10.002156940978709</v>
      </c>
      <c r="BW215" s="12">
        <f>(BW$3*temperature!$I325+BW$4*temperature!$I325^2+BW$5*temperature!$I325^6)*(M215/M$56)^$BW$1</f>
        <v>-9.5633886739557958</v>
      </c>
      <c r="BX215" s="12">
        <f>(BX$3*temperature!$M325+BX$4*temperature!$M325^2+BX$5*temperature!$M325^6)*(K215/K$56)^$BW$1</f>
        <v>-12.718420675629805</v>
      </c>
      <c r="BY215" s="12">
        <f>(BY$3*temperature!$M325+BY$4*temperature!$M325^2+BY$5*temperature!$M325^6)*(L215/L$56)^$BW$1</f>
        <v>-10.002161416380838</v>
      </c>
      <c r="BZ215" s="12">
        <f>(BZ$3*temperature!$M325+BZ$4*temperature!$M325^2+BZ$5*temperature!$M325^6)*(M215/M$56)^$BW$1</f>
        <v>-9.5633924435267996</v>
      </c>
      <c r="CA215" s="19">
        <f t="shared" si="303"/>
        <v>-6.5379673337417898E-6</v>
      </c>
      <c r="CB215" s="19">
        <f t="shared" si="304"/>
        <v>-4.4754021288895274E-6</v>
      </c>
      <c r="CC215" s="19">
        <f t="shared" si="305"/>
        <v>-3.7695710037866093E-6</v>
      </c>
      <c r="CD215" s="19">
        <f t="shared" si="306"/>
        <v>-2.3918306742970602E-2</v>
      </c>
      <c r="CE215" s="19">
        <f t="shared" si="307"/>
        <v>-4.0965432474543981E-5</v>
      </c>
      <c r="CF215" s="19"/>
      <c r="CG215" s="19"/>
      <c r="CH215" s="19"/>
    </row>
    <row r="216" spans="1:86" x14ac:dyDescent="0.25">
      <c r="A216" s="2">
        <f t="shared" si="250"/>
        <v>2170</v>
      </c>
      <c r="B216" s="5">
        <f t="shared" si="251"/>
        <v>1165.3809899663293</v>
      </c>
      <c r="C216" s="5">
        <f t="shared" si="252"/>
        <v>2964.0462176301621</v>
      </c>
      <c r="D216" s="5">
        <f t="shared" si="253"/>
        <v>4369.5840881381846</v>
      </c>
      <c r="E216" s="15">
        <f t="shared" si="254"/>
        <v>1.120481829964394E-6</v>
      </c>
      <c r="F216" s="15">
        <f t="shared" si="255"/>
        <v>2.2074243394775306E-6</v>
      </c>
      <c r="G216" s="15">
        <f t="shared" si="256"/>
        <v>4.5063782662394447E-6</v>
      </c>
      <c r="H216" s="5">
        <f t="shared" si="257"/>
        <v>265793.82918782305</v>
      </c>
      <c r="I216" s="5">
        <f t="shared" si="258"/>
        <v>113765.42415486259</v>
      </c>
      <c r="J216" s="5">
        <f t="shared" si="259"/>
        <v>40582.217707617936</v>
      </c>
      <c r="K216" s="5">
        <f t="shared" si="260"/>
        <v>228074.6223563356</v>
      </c>
      <c r="L216" s="5">
        <f t="shared" si="261"/>
        <v>38381.798326282929</v>
      </c>
      <c r="M216" s="5">
        <f t="shared" si="262"/>
        <v>9287.4325997716242</v>
      </c>
      <c r="N216" s="15">
        <f t="shared" si="263"/>
        <v>2.7461104518822221E-3</v>
      </c>
      <c r="O216" s="15">
        <f t="shared" si="264"/>
        <v>5.0616506324143717E-3</v>
      </c>
      <c r="P216" s="15">
        <f t="shared" si="265"/>
        <v>4.7116455335518559E-3</v>
      </c>
      <c r="Q216" s="5">
        <f t="shared" si="266"/>
        <v>6649.4849752490509</v>
      </c>
      <c r="R216" s="5">
        <f t="shared" si="267"/>
        <v>9596.8653401632528</v>
      </c>
      <c r="S216" s="5">
        <f t="shared" si="268"/>
        <v>5568.2580360010743</v>
      </c>
      <c r="T216" s="5">
        <f t="shared" si="269"/>
        <v>25.017454301206506</v>
      </c>
      <c r="U216" s="5">
        <f t="shared" si="270"/>
        <v>84.356608446337532</v>
      </c>
      <c r="V216" s="5">
        <f t="shared" si="271"/>
        <v>137.20930867106907</v>
      </c>
      <c r="W216" s="15">
        <f t="shared" si="272"/>
        <v>-1.0734613539272964E-2</v>
      </c>
      <c r="X216" s="15">
        <f t="shared" si="273"/>
        <v>-1.217998157191269E-2</v>
      </c>
      <c r="Y216" s="15">
        <f t="shared" si="274"/>
        <v>-9.7425357312937999E-3</v>
      </c>
      <c r="Z216" s="5">
        <f t="shared" si="289"/>
        <v>7890.2822660297588</v>
      </c>
      <c r="AA216" s="5">
        <f t="shared" si="290"/>
        <v>28000.66606424253</v>
      </c>
      <c r="AB216" s="5">
        <f t="shared" si="291"/>
        <v>60811.940565366152</v>
      </c>
      <c r="AC216" s="16">
        <f t="shared" si="275"/>
        <v>1.2092074114038454</v>
      </c>
      <c r="AD216" s="16">
        <f t="shared" si="276"/>
        <v>3.0152337157673115</v>
      </c>
      <c r="AE216" s="16">
        <f t="shared" si="277"/>
        <v>11.164791687558644</v>
      </c>
      <c r="AF216" s="15">
        <f t="shared" si="278"/>
        <v>-4.0504037456468023E-3</v>
      </c>
      <c r="AG216" s="15">
        <f t="shared" si="279"/>
        <v>2.9673830763510267E-4</v>
      </c>
      <c r="AH216" s="15">
        <f t="shared" si="280"/>
        <v>9.7937136394747881E-3</v>
      </c>
      <c r="AI216" s="1">
        <f t="shared" si="244"/>
        <v>514502.41891928314</v>
      </c>
      <c r="AJ216" s="1">
        <f t="shared" si="245"/>
        <v>215259.54614557611</v>
      </c>
      <c r="AK216" s="1">
        <f t="shared" si="246"/>
        <v>77084.43517578645</v>
      </c>
      <c r="AL216" s="14">
        <f t="shared" si="281"/>
        <v>77.304637287908648</v>
      </c>
      <c r="AM216" s="14">
        <f t="shared" si="282"/>
        <v>18.103070875831378</v>
      </c>
      <c r="AN216" s="14">
        <f t="shared" si="283"/>
        <v>5.7846957289938805</v>
      </c>
      <c r="AO216" s="11">
        <f t="shared" si="284"/>
        <v>4.1299367951918983E-3</v>
      </c>
      <c r="AP216" s="11">
        <f t="shared" si="285"/>
        <v>5.2026311054298177E-3</v>
      </c>
      <c r="AQ216" s="11">
        <f t="shared" si="286"/>
        <v>4.7194428508897041E-3</v>
      </c>
      <c r="AR216" s="1">
        <f t="shared" si="292"/>
        <v>265793.82918782305</v>
      </c>
      <c r="AS216" s="1">
        <f t="shared" si="287"/>
        <v>113765.42415486259</v>
      </c>
      <c r="AT216" s="1">
        <f t="shared" si="288"/>
        <v>40582.217707617936</v>
      </c>
      <c r="AU216" s="1">
        <f t="shared" si="247"/>
        <v>53158.765837564613</v>
      </c>
      <c r="AV216" s="1">
        <f t="shared" si="248"/>
        <v>22753.084830972519</v>
      </c>
      <c r="AW216" s="1">
        <f t="shared" si="249"/>
        <v>8116.4435415235876</v>
      </c>
      <c r="AX216" s="1">
        <f t="shared" si="308"/>
        <v>182459.69788506845</v>
      </c>
      <c r="AY216" s="1">
        <f t="shared" si="295"/>
        <v>30705.438661026343</v>
      </c>
      <c r="AZ216" s="1">
        <f t="shared" si="296"/>
        <v>7429.9460798172986</v>
      </c>
      <c r="BA216" s="1">
        <f t="shared" si="309"/>
        <v>14117.756973018812</v>
      </c>
      <c r="BB216" s="1">
        <f t="shared" si="310"/>
        <v>30625.103725846227</v>
      </c>
      <c r="BC216" s="1">
        <f t="shared" si="311"/>
        <v>38947.299721865311</v>
      </c>
      <c r="BD216" s="1">
        <f t="shared" si="312"/>
        <v>856.84954614681703</v>
      </c>
      <c r="BE216" s="2">
        <f t="shared" si="318"/>
        <v>2.6562624979233451E-2</v>
      </c>
      <c r="BF216" s="2">
        <f t="shared" si="319"/>
        <v>3.9296297366806017E-2</v>
      </c>
      <c r="BG216" s="2">
        <f t="shared" si="320"/>
        <v>2.6781393583393952E-2</v>
      </c>
      <c r="BH216" s="2">
        <f t="shared" si="297"/>
        <v>3.0387278574110117E-2</v>
      </c>
      <c r="BI216" s="2">
        <f t="shared" si="313"/>
        <v>7.0557304578739693E-5</v>
      </c>
      <c r="BJ216" s="2">
        <f t="shared" si="298"/>
        <v>1.5441989867404456E-4</v>
      </c>
      <c r="BK216" s="2">
        <f t="shared" si="299"/>
        <v>7.1724304226865481E-5</v>
      </c>
      <c r="BL216" s="2">
        <f t="shared" si="300"/>
        <v>18.753696161154743</v>
      </c>
      <c r="BM216" s="2">
        <f t="shared" si="301"/>
        <v>17.567645270603581</v>
      </c>
      <c r="BN216" s="2">
        <f t="shared" si="302"/>
        <v>2.9107313290620764</v>
      </c>
      <c r="BO216" s="2">
        <f t="shared" si="314"/>
        <v>178.95891600499431</v>
      </c>
      <c r="BP216" s="2">
        <f t="shared" si="315"/>
        <v>31.931811389010488</v>
      </c>
      <c r="BQ216" s="2">
        <f t="shared" si="316"/>
        <v>3.5744570385694332</v>
      </c>
      <c r="BR216" s="11">
        <f t="shared" si="317"/>
        <v>3.356030673818175E-2</v>
      </c>
      <c r="BS216" s="17">
        <f t="shared" si="293"/>
        <v>1.6570123057419357E-3</v>
      </c>
      <c r="BT216" s="17">
        <f t="shared" si="294"/>
        <v>1.0238354686372094E-2</v>
      </c>
      <c r="BU216" s="12">
        <f>(BU$3*temperature!$I326+BU$4*temperature!$I326^2+BU$5*temperature!$I326^6)*(K216/K$56)^$BW$1</f>
        <v>-12.897985094989922</v>
      </c>
      <c r="BV216" s="12">
        <f>(BV$3*temperature!$I326+BV$4*temperature!$I326^2+BV$5*temperature!$I326^6)*(L216/L$56)^$BW$1</f>
        <v>-10.118327177029816</v>
      </c>
      <c r="BW216" s="12">
        <f>(BW$3*temperature!$I326+BW$4*temperature!$I326^2+BW$5*temperature!$I326^6)*(M216/M$56)^$BW$1</f>
        <v>-9.6606192086313367</v>
      </c>
      <c r="BX216" s="12">
        <f>(BX$3*temperature!$M326+BX$4*temperature!$M326^2+BX$5*temperature!$M326^6)*(K216/K$56)^$BW$1</f>
        <v>-12.897991625981378</v>
      </c>
      <c r="BY216" s="12">
        <f>(BY$3*temperature!$M326+BY$4*temperature!$M326^2+BY$5*temperature!$M326^6)*(L216/L$56)^$BW$1</f>
        <v>-10.118331643279392</v>
      </c>
      <c r="BZ216" s="12">
        <f>(BZ$3*temperature!$M326+BZ$4*temperature!$M326^2+BZ$5*temperature!$M326^6)*(M216/M$56)^$BW$1</f>
        <v>-9.6606229692390908</v>
      </c>
      <c r="CA216" s="19">
        <f t="shared" si="303"/>
        <v>-6.5309914560884863E-6</v>
      </c>
      <c r="CB216" s="19">
        <f t="shared" si="304"/>
        <v>-4.4662495763958532E-6</v>
      </c>
      <c r="CC216" s="19">
        <f t="shared" si="305"/>
        <v>-3.7606077540885963E-6</v>
      </c>
      <c r="CD216" s="19">
        <f t="shared" si="306"/>
        <v>-2.396615807536244E-2</v>
      </c>
      <c r="CE216" s="19">
        <f t="shared" si="307"/>
        <v>-3.9712218852232027E-5</v>
      </c>
      <c r="CF216" s="19"/>
      <c r="CG216" s="19"/>
      <c r="CH216" s="19"/>
    </row>
    <row r="217" spans="1:86" x14ac:dyDescent="0.25">
      <c r="A217" s="2">
        <f t="shared" si="250"/>
        <v>2171</v>
      </c>
      <c r="B217" s="5">
        <f t="shared" si="251"/>
        <v>1165.3822304651421</v>
      </c>
      <c r="C217" s="5">
        <f t="shared" si="252"/>
        <v>2964.0524333925382</v>
      </c>
      <c r="D217" s="5">
        <f t="shared" si="253"/>
        <v>4369.6027945870137</v>
      </c>
      <c r="E217" s="15">
        <f t="shared" si="254"/>
        <v>1.0644577384661743E-6</v>
      </c>
      <c r="F217" s="15">
        <f t="shared" si="255"/>
        <v>2.097053122503654E-6</v>
      </c>
      <c r="G217" s="15">
        <f t="shared" si="256"/>
        <v>4.2810593529274726E-6</v>
      </c>
      <c r="H217" s="5">
        <f t="shared" si="257"/>
        <v>266508.32144424168</v>
      </c>
      <c r="I217" s="5">
        <f t="shared" si="258"/>
        <v>114333.85769072844</v>
      </c>
      <c r="J217" s="5">
        <f t="shared" si="259"/>
        <v>40771.152139743543</v>
      </c>
      <c r="K217" s="5">
        <f t="shared" si="260"/>
        <v>228687.47650105279</v>
      </c>
      <c r="L217" s="5">
        <f t="shared" si="261"/>
        <v>38573.493640888933</v>
      </c>
      <c r="M217" s="5">
        <f t="shared" si="262"/>
        <v>9330.6311938124254</v>
      </c>
      <c r="N217" s="15">
        <f t="shared" si="263"/>
        <v>2.6870773187543939E-3</v>
      </c>
      <c r="O217" s="15">
        <f t="shared" si="264"/>
        <v>4.9944328552926631E-3</v>
      </c>
      <c r="P217" s="15">
        <f t="shared" si="265"/>
        <v>4.6512955627655561E-3</v>
      </c>
      <c r="Q217" s="5">
        <f t="shared" si="266"/>
        <v>6595.7882223508641</v>
      </c>
      <c r="R217" s="5">
        <f t="shared" si="267"/>
        <v>9527.3427785632957</v>
      </c>
      <c r="S217" s="5">
        <f t="shared" si="268"/>
        <v>5539.6800847033674</v>
      </c>
      <c r="T217" s="5">
        <f t="shared" si="269"/>
        <v>24.748901597546631</v>
      </c>
      <c r="U217" s="5">
        <f t="shared" si="270"/>
        <v>83.329146509992086</v>
      </c>
      <c r="V217" s="5">
        <f t="shared" si="271"/>
        <v>135.87254207867505</v>
      </c>
      <c r="W217" s="15">
        <f t="shared" si="272"/>
        <v>-1.0734613539272964E-2</v>
      </c>
      <c r="X217" s="15">
        <f t="shared" si="273"/>
        <v>-1.217998157191269E-2</v>
      </c>
      <c r="Y217" s="15">
        <f t="shared" si="274"/>
        <v>-9.7425357312937999E-3</v>
      </c>
      <c r="Z217" s="5">
        <f t="shared" si="289"/>
        <v>7795.32427958275</v>
      </c>
      <c r="AA217" s="5">
        <f t="shared" si="290"/>
        <v>27807.932389382539</v>
      </c>
      <c r="AB217" s="5">
        <f t="shared" si="291"/>
        <v>61096.037338761947</v>
      </c>
      <c r="AC217" s="16">
        <f t="shared" si="275"/>
        <v>1.2043096331754313</v>
      </c>
      <c r="AD217" s="16">
        <f t="shared" si="276"/>
        <v>3.0161284511172526</v>
      </c>
      <c r="AE217" s="16">
        <f t="shared" si="277"/>
        <v>11.274136460190983</v>
      </c>
      <c r="AF217" s="15">
        <f t="shared" si="278"/>
        <v>-4.0504037456468023E-3</v>
      </c>
      <c r="AG217" s="15">
        <f t="shared" si="279"/>
        <v>2.9673830763510267E-4</v>
      </c>
      <c r="AH217" s="15">
        <f t="shared" si="280"/>
        <v>9.7937136394747881E-3</v>
      </c>
      <c r="AI217" s="1">
        <f t="shared" si="244"/>
        <v>516210.94286491943</v>
      </c>
      <c r="AJ217" s="1">
        <f t="shared" si="245"/>
        <v>216486.67636199101</v>
      </c>
      <c r="AK217" s="1">
        <f t="shared" si="246"/>
        <v>77492.435199731393</v>
      </c>
      <c r="AL217" s="14">
        <f t="shared" si="281"/>
        <v>77.6207079212232</v>
      </c>
      <c r="AM217" s="14">
        <f t="shared" si="282"/>
        <v>18.196312639477355</v>
      </c>
      <c r="AN217" s="14">
        <f t="shared" si="283"/>
        <v>5.8117232644876253</v>
      </c>
      <c r="AO217" s="11">
        <f t="shared" si="284"/>
        <v>4.0886374272399795E-3</v>
      </c>
      <c r="AP217" s="11">
        <f t="shared" si="285"/>
        <v>5.1506047943755198E-3</v>
      </c>
      <c r="AQ217" s="11">
        <f t="shared" si="286"/>
        <v>4.6722484223808069E-3</v>
      </c>
      <c r="AR217" s="1">
        <f t="shared" si="292"/>
        <v>266508.32144424168</v>
      </c>
      <c r="AS217" s="1">
        <f t="shared" si="287"/>
        <v>114333.85769072844</v>
      </c>
      <c r="AT217" s="1">
        <f t="shared" si="288"/>
        <v>40771.152139743543</v>
      </c>
      <c r="AU217" s="1">
        <f t="shared" si="247"/>
        <v>53301.66428884834</v>
      </c>
      <c r="AV217" s="1">
        <f t="shared" si="248"/>
        <v>22866.771538145691</v>
      </c>
      <c r="AW217" s="1">
        <f t="shared" si="249"/>
        <v>8154.2304279487089</v>
      </c>
      <c r="AX217" s="1">
        <f t="shared" si="308"/>
        <v>182949.98120084222</v>
      </c>
      <c r="AY217" s="1">
        <f t="shared" si="295"/>
        <v>30858.794912711146</v>
      </c>
      <c r="AZ217" s="1">
        <f t="shared" si="296"/>
        <v>7464.5049550499416</v>
      </c>
      <c r="BA217" s="1">
        <f t="shared" si="309"/>
        <v>14120.899273201379</v>
      </c>
      <c r="BB217" s="1">
        <f t="shared" si="310"/>
        <v>30639.934863609837</v>
      </c>
      <c r="BC217" s="1">
        <f t="shared" si="311"/>
        <v>38967.743650520322</v>
      </c>
      <c r="BD217" s="1">
        <f t="shared" si="312"/>
        <v>832.27463764290906</v>
      </c>
      <c r="BE217" s="2">
        <f t="shared" si="318"/>
        <v>2.6562624979233451E-2</v>
      </c>
      <c r="BF217" s="2">
        <f t="shared" si="319"/>
        <v>3.9296297366806017E-2</v>
      </c>
      <c r="BG217" s="2">
        <f t="shared" si="320"/>
        <v>2.6781393583393952E-2</v>
      </c>
      <c r="BH217" s="2">
        <f t="shared" si="297"/>
        <v>3.0362683701494031E-2</v>
      </c>
      <c r="BI217" s="2">
        <f t="shared" si="313"/>
        <v>7.0557304578739693E-5</v>
      </c>
      <c r="BJ217" s="2">
        <f t="shared" si="298"/>
        <v>1.5441989867404456E-4</v>
      </c>
      <c r="BK217" s="2">
        <f t="shared" si="299"/>
        <v>7.1724304226865481E-5</v>
      </c>
      <c r="BL217" s="2">
        <f t="shared" si="300"/>
        <v>18.804108808910023</v>
      </c>
      <c r="BM217" s="2">
        <f t="shared" si="301"/>
        <v>17.655422719614918</v>
      </c>
      <c r="BN217" s="2">
        <f t="shared" si="302"/>
        <v>2.9242825197507836</v>
      </c>
      <c r="BO217" s="2">
        <f t="shared" si="314"/>
        <v>181.62581420531512</v>
      </c>
      <c r="BP217" s="2">
        <f t="shared" si="315"/>
        <v>32.313781607325815</v>
      </c>
      <c r="BQ217" s="2">
        <f t="shared" si="316"/>
        <v>3.5743996496812169</v>
      </c>
      <c r="BR217" s="11">
        <f t="shared" si="317"/>
        <v>3.3500159987334771E-2</v>
      </c>
      <c r="BS217" s="17">
        <f t="shared" si="293"/>
        <v>1.603208148512697E-3</v>
      </c>
      <c r="BT217" s="17">
        <f t="shared" si="294"/>
        <v>9.9401501809437808E-3</v>
      </c>
      <c r="BU217" s="12">
        <f>(BU$3*temperature!$I327+BU$4*temperature!$I327^2+BU$5*temperature!$I327^6)*(K217/K$56)^$BW$1</f>
        <v>-13.077580106680305</v>
      </c>
      <c r="BV217" s="12">
        <f>(BV$3*temperature!$I327+BV$4*temperature!$I327^2+BV$5*temperature!$I327^6)*(L217/L$56)^$BW$1</f>
        <v>-10.234365358473841</v>
      </c>
      <c r="BW217" s="12">
        <f>(BW$3*temperature!$I327+BW$4*temperature!$I327^2+BW$5*temperature!$I327^6)*(M217/M$56)^$BW$1</f>
        <v>-9.757714433916858</v>
      </c>
      <c r="BX217" s="12">
        <f>(BX$3*temperature!$M327+BX$4*temperature!$M327^2+BX$5*temperature!$M327^6)*(K217/K$56)^$BW$1</f>
        <v>-13.077586630594839</v>
      </c>
      <c r="BY217" s="12">
        <f>(BY$3*temperature!$M327+BY$4*temperature!$M327^2+BY$5*temperature!$M327^6)*(L217/L$56)^$BW$1</f>
        <v>-10.234369815555942</v>
      </c>
      <c r="BZ217" s="12">
        <f>(BZ$3*temperature!$M327+BZ$4*temperature!$M327^2+BZ$5*temperature!$M327^6)*(M217/M$56)^$BW$1</f>
        <v>-9.7577181855744133</v>
      </c>
      <c r="CA217" s="19">
        <f t="shared" si="303"/>
        <v>-6.5239145339290872E-6</v>
      </c>
      <c r="CB217" s="19">
        <f t="shared" si="304"/>
        <v>-4.4570821007283712E-6</v>
      </c>
      <c r="CC217" s="19">
        <f t="shared" si="305"/>
        <v>-3.7516575552842824E-6</v>
      </c>
      <c r="CD217" s="19">
        <f t="shared" si="306"/>
        <v>-2.4012323032664176E-2</v>
      </c>
      <c r="CE217" s="19">
        <f t="shared" si="307"/>
        <v>-3.849675195068632E-5</v>
      </c>
      <c r="CF217" s="19"/>
      <c r="CG217" s="19"/>
      <c r="CH217" s="19"/>
    </row>
    <row r="218" spans="1:86" x14ac:dyDescent="0.25">
      <c r="A218" s="2">
        <f t="shared" si="250"/>
        <v>2172</v>
      </c>
      <c r="B218" s="5">
        <f t="shared" si="251"/>
        <v>1165.383408940269</v>
      </c>
      <c r="C218" s="5">
        <f t="shared" si="252"/>
        <v>2964.0583383791782</v>
      </c>
      <c r="D218" s="5">
        <f t="shared" si="253"/>
        <v>4369.6205657894798</v>
      </c>
      <c r="E218" s="15">
        <f t="shared" si="254"/>
        <v>1.0112348515428656E-6</v>
      </c>
      <c r="F218" s="15">
        <f t="shared" si="255"/>
        <v>1.9922004663784712E-6</v>
      </c>
      <c r="G218" s="15">
        <f t="shared" si="256"/>
        <v>4.0670063852810989E-6</v>
      </c>
      <c r="H218" s="5">
        <f t="shared" si="257"/>
        <v>267209.16178517364</v>
      </c>
      <c r="I218" s="5">
        <f t="shared" si="258"/>
        <v>114897.51975024061</v>
      </c>
      <c r="J218" s="5">
        <f t="shared" si="259"/>
        <v>40958.524288895176</v>
      </c>
      <c r="K218" s="5">
        <f t="shared" si="260"/>
        <v>229288.62701774508</v>
      </c>
      <c r="L218" s="5">
        <f t="shared" si="261"/>
        <v>38763.582437810408</v>
      </c>
      <c r="M218" s="5">
        <f t="shared" si="262"/>
        <v>9373.4738914327245</v>
      </c>
      <c r="N218" s="15">
        <f t="shared" si="263"/>
        <v>2.62869889462225E-3</v>
      </c>
      <c r="O218" s="15">
        <f t="shared" si="264"/>
        <v>4.9279642308566185E-3</v>
      </c>
      <c r="P218" s="15">
        <f t="shared" si="265"/>
        <v>4.5916183729037829E-3</v>
      </c>
      <c r="Q218" s="5">
        <f t="shared" si="266"/>
        <v>6542.1438212511493</v>
      </c>
      <c r="R218" s="5">
        <f t="shared" si="267"/>
        <v>9457.697310049698</v>
      </c>
      <c r="S218" s="5">
        <f t="shared" si="268"/>
        <v>5510.9202511693438</v>
      </c>
      <c r="T218" s="5">
        <f t="shared" si="269"/>
        <v>24.483231703375473</v>
      </c>
      <c r="U218" s="5">
        <f t="shared" si="270"/>
        <v>82.314199041097169</v>
      </c>
      <c r="V218" s="5">
        <f t="shared" si="271"/>
        <v>134.54879898257184</v>
      </c>
      <c r="W218" s="15">
        <f t="shared" si="272"/>
        <v>-1.0734613539272964E-2</v>
      </c>
      <c r="X218" s="15">
        <f t="shared" si="273"/>
        <v>-1.217998157191269E-2</v>
      </c>
      <c r="Y218" s="15">
        <f t="shared" si="274"/>
        <v>-9.7425357312937999E-3</v>
      </c>
      <c r="Z218" s="5">
        <f t="shared" si="289"/>
        <v>7701.0552631491246</v>
      </c>
      <c r="AA218" s="5">
        <f t="shared" si="290"/>
        <v>27614.675314871154</v>
      </c>
      <c r="AB218" s="5">
        <f t="shared" si="291"/>
        <v>61377.760507588202</v>
      </c>
      <c r="AC218" s="16">
        <f t="shared" si="275"/>
        <v>1.1994316929262989</v>
      </c>
      <c r="AD218" s="16">
        <f t="shared" si="276"/>
        <v>3.0170234519694472</v>
      </c>
      <c r="AE218" s="16">
        <f t="shared" si="277"/>
        <v>11.384552124214455</v>
      </c>
      <c r="AF218" s="15">
        <f t="shared" si="278"/>
        <v>-4.0504037456468023E-3</v>
      </c>
      <c r="AG218" s="15">
        <f t="shared" si="279"/>
        <v>2.9673830763510267E-4</v>
      </c>
      <c r="AH218" s="15">
        <f t="shared" si="280"/>
        <v>9.7937136394747881E-3</v>
      </c>
      <c r="AI218" s="1">
        <f t="shared" si="244"/>
        <v>517891.51286727586</v>
      </c>
      <c r="AJ218" s="1">
        <f t="shared" si="245"/>
        <v>217704.7802639376</v>
      </c>
      <c r="AK218" s="1">
        <f t="shared" si="246"/>
        <v>77897.422107706967</v>
      </c>
      <c r="AL218" s="14">
        <f t="shared" si="281"/>
        <v>77.934897223443414</v>
      </c>
      <c r="AM218" s="14">
        <f t="shared" si="282"/>
        <v>18.289097434446994</v>
      </c>
      <c r="AN218" s="14">
        <f t="shared" si="283"/>
        <v>5.8386055411929032</v>
      </c>
      <c r="AO218" s="11">
        <f t="shared" si="284"/>
        <v>4.0477510529675796E-3</v>
      </c>
      <c r="AP218" s="11">
        <f t="shared" si="285"/>
        <v>5.0990987464317643E-3</v>
      </c>
      <c r="AQ218" s="11">
        <f t="shared" si="286"/>
        <v>4.6255259381569984E-3</v>
      </c>
      <c r="AR218" s="1">
        <f t="shared" si="292"/>
        <v>267209.16178517364</v>
      </c>
      <c r="AS218" s="1">
        <f t="shared" si="287"/>
        <v>114897.51975024061</v>
      </c>
      <c r="AT218" s="1">
        <f t="shared" si="288"/>
        <v>40958.524288895176</v>
      </c>
      <c r="AU218" s="1">
        <f t="shared" si="247"/>
        <v>53441.832357034727</v>
      </c>
      <c r="AV218" s="1">
        <f t="shared" si="248"/>
        <v>22979.503950048122</v>
      </c>
      <c r="AW218" s="1">
        <f t="shared" si="249"/>
        <v>8191.7048577790356</v>
      </c>
      <c r="AX218" s="1">
        <f t="shared" si="308"/>
        <v>183430.90161419607</v>
      </c>
      <c r="AY218" s="1">
        <f t="shared" si="295"/>
        <v>31010.865950248328</v>
      </c>
      <c r="AZ218" s="1">
        <f t="shared" si="296"/>
        <v>7498.779113146179</v>
      </c>
      <c r="BA218" s="1">
        <f t="shared" si="309"/>
        <v>14123.972975434654</v>
      </c>
      <c r="BB218" s="1">
        <f t="shared" si="310"/>
        <v>30654.566804949183</v>
      </c>
      <c r="BC218" s="1">
        <f t="shared" si="311"/>
        <v>38987.919840905277</v>
      </c>
      <c r="BD218" s="1">
        <f t="shared" si="312"/>
        <v>808.3992123898804</v>
      </c>
      <c r="BE218" s="2">
        <f t="shared" si="318"/>
        <v>2.6562624979233451E-2</v>
      </c>
      <c r="BF218" s="2">
        <f t="shared" si="319"/>
        <v>3.9296297366806017E-2</v>
      </c>
      <c r="BG218" s="2">
        <f t="shared" si="320"/>
        <v>2.6781393583393952E-2</v>
      </c>
      <c r="BH218" s="2">
        <f t="shared" si="297"/>
        <v>3.0338098916959894E-2</v>
      </c>
      <c r="BI218" s="2">
        <f t="shared" si="313"/>
        <v>7.0557304578739693E-5</v>
      </c>
      <c r="BJ218" s="2">
        <f t="shared" si="298"/>
        <v>1.5441989867404456E-4</v>
      </c>
      <c r="BK218" s="2">
        <f t="shared" si="299"/>
        <v>7.1724304226865481E-5</v>
      </c>
      <c r="BL218" s="2">
        <f t="shared" si="300"/>
        <v>18.853558214306226</v>
      </c>
      <c r="BM218" s="2">
        <f t="shared" si="301"/>
        <v>17.742463357731189</v>
      </c>
      <c r="BN218" s="2">
        <f t="shared" si="302"/>
        <v>2.9377216567801767</v>
      </c>
      <c r="BO218" s="2">
        <f t="shared" si="314"/>
        <v>184.33257554919703</v>
      </c>
      <c r="BP218" s="2">
        <f t="shared" si="315"/>
        <v>32.70034538760239</v>
      </c>
      <c r="BQ218" s="2">
        <f t="shared" si="316"/>
        <v>3.5743446828441665</v>
      </c>
      <c r="BR218" s="11">
        <f t="shared" si="317"/>
        <v>3.3440681851788695E-2</v>
      </c>
      <c r="BS218" s="17">
        <f t="shared" si="293"/>
        <v>1.5512413162397031E-3</v>
      </c>
      <c r="BT218" s="17">
        <f t="shared" si="294"/>
        <v>9.6506312436347389E-3</v>
      </c>
      <c r="BU218" s="12">
        <f>(BU$3*temperature!$I328+BU$4*temperature!$I328^2+BU$5*temperature!$I328^6)*(K218/K$56)^$BW$1</f>
        <v>-13.257189547528348</v>
      </c>
      <c r="BV218" s="12">
        <f>(BV$3*temperature!$I328+BV$4*temperature!$I328^2+BV$5*temperature!$I328^6)*(L218/L$56)^$BW$1</f>
        <v>-10.350266248574412</v>
      </c>
      <c r="BW218" s="12">
        <f>(BW$3*temperature!$I328+BW$4*temperature!$I328^2+BW$5*temperature!$I328^6)*(M218/M$56)^$BW$1</f>
        <v>-9.854670251961771</v>
      </c>
      <c r="BX218" s="12">
        <f>(BX$3*temperature!$M328+BX$4*temperature!$M328^2+BX$5*temperature!$M328^6)*(K218/K$56)^$BW$1</f>
        <v>-13.257196064271884</v>
      </c>
      <c r="BY218" s="12">
        <f>(BY$3*temperature!$M328+BY$4*temperature!$M328^2+BY$5*temperature!$M328^6)*(L218/L$56)^$BW$1</f>
        <v>-10.350270696477924</v>
      </c>
      <c r="BZ218" s="12">
        <f>(BZ$3*temperature!$M328+BZ$4*temperature!$M328^2+BZ$5*temperature!$M328^6)*(M218/M$56)^$BW$1</f>
        <v>-9.8546739946847097</v>
      </c>
      <c r="CA218" s="19">
        <f t="shared" si="303"/>
        <v>-6.5167435359114734E-6</v>
      </c>
      <c r="CB218" s="19">
        <f t="shared" si="304"/>
        <v>-4.4479035121725019E-6</v>
      </c>
      <c r="CC218" s="19">
        <f t="shared" si="305"/>
        <v>-3.7427229386821637E-6</v>
      </c>
      <c r="CD218" s="19">
        <f t="shared" si="306"/>
        <v>-2.4056830678274767E-2</v>
      </c>
      <c r="CE218" s="19">
        <f t="shared" si="307"/>
        <v>-3.7317949685922623E-5</v>
      </c>
      <c r="CF218" s="19"/>
      <c r="CG218" s="19"/>
      <c r="CH218" s="19"/>
    </row>
    <row r="219" spans="1:86" x14ac:dyDescent="0.25">
      <c r="A219" s="2">
        <f t="shared" si="250"/>
        <v>2173</v>
      </c>
      <c r="B219" s="5">
        <f t="shared" si="251"/>
        <v>1165.3845284927718</v>
      </c>
      <c r="C219" s="5">
        <f t="shared" si="252"/>
        <v>2964.0639481276621</v>
      </c>
      <c r="D219" s="5">
        <f t="shared" si="253"/>
        <v>4369.6374485004844</v>
      </c>
      <c r="E219" s="15">
        <f t="shared" si="254"/>
        <v>9.6067310896572221E-7</v>
      </c>
      <c r="F219" s="15">
        <f t="shared" si="255"/>
        <v>1.8925904430595475E-6</v>
      </c>
      <c r="G219" s="15">
        <f t="shared" si="256"/>
        <v>3.8636560660170436E-6</v>
      </c>
      <c r="H219" s="5">
        <f t="shared" si="257"/>
        <v>267896.40493102022</v>
      </c>
      <c r="I219" s="5">
        <f t="shared" si="258"/>
        <v>115456.3970745627</v>
      </c>
      <c r="J219" s="5">
        <f t="shared" si="259"/>
        <v>41144.332100524312</v>
      </c>
      <c r="K219" s="5">
        <f t="shared" si="260"/>
        <v>229878.12038100336</v>
      </c>
      <c r="L219" s="5">
        <f t="shared" si="261"/>
        <v>38952.060109058759</v>
      </c>
      <c r="M219" s="5">
        <f t="shared" si="262"/>
        <v>9415.9601535463062</v>
      </c>
      <c r="N219" s="15">
        <f t="shared" si="263"/>
        <v>2.5709664318094294E-3</v>
      </c>
      <c r="O219" s="15">
        <f t="shared" si="264"/>
        <v>4.8622356189789162E-3</v>
      </c>
      <c r="P219" s="15">
        <f t="shared" si="265"/>
        <v>4.5326057986263546E-3</v>
      </c>
      <c r="Q219" s="5">
        <f t="shared" si="266"/>
        <v>6488.5617488979078</v>
      </c>
      <c r="R219" s="5">
        <f t="shared" si="267"/>
        <v>9387.9459481532831</v>
      </c>
      <c r="S219" s="5">
        <f t="shared" si="268"/>
        <v>5481.9865660901514</v>
      </c>
      <c r="T219" s="5">
        <f t="shared" si="269"/>
        <v>24.220413672847261</v>
      </c>
      <c r="U219" s="5">
        <f t="shared" si="270"/>
        <v>81.311613613669849</v>
      </c>
      <c r="V219" s="5">
        <f t="shared" si="271"/>
        <v>133.23795250088148</v>
      </c>
      <c r="W219" s="15">
        <f t="shared" si="272"/>
        <v>-1.0734613539272964E-2</v>
      </c>
      <c r="X219" s="15">
        <f t="shared" si="273"/>
        <v>-1.217998157191269E-2</v>
      </c>
      <c r="Y219" s="15">
        <f t="shared" si="274"/>
        <v>-9.7425357312937999E-3</v>
      </c>
      <c r="Z219" s="5">
        <f t="shared" si="289"/>
        <v>7607.482890465224</v>
      </c>
      <c r="AA219" s="5">
        <f t="shared" si="290"/>
        <v>27420.944751044277</v>
      </c>
      <c r="AB219" s="5">
        <f t="shared" si="291"/>
        <v>61657.106841272922</v>
      </c>
      <c r="AC219" s="16">
        <f t="shared" si="275"/>
        <v>1.1945735103046227</v>
      </c>
      <c r="AD219" s="16">
        <f t="shared" si="276"/>
        <v>3.0179187184026799</v>
      </c>
      <c r="AE219" s="16">
        <f t="shared" si="277"/>
        <v>11.496049167632686</v>
      </c>
      <c r="AF219" s="15">
        <f t="shared" si="278"/>
        <v>-4.0504037456468023E-3</v>
      </c>
      <c r="AG219" s="15">
        <f t="shared" si="279"/>
        <v>2.9673830763510267E-4</v>
      </c>
      <c r="AH219" s="15">
        <f t="shared" si="280"/>
        <v>9.7937136394747881E-3</v>
      </c>
      <c r="AI219" s="1">
        <f t="shared" si="244"/>
        <v>519544.19393758301</v>
      </c>
      <c r="AJ219" s="1">
        <f t="shared" si="245"/>
        <v>218913.80618759198</v>
      </c>
      <c r="AK219" s="1">
        <f t="shared" si="246"/>
        <v>78299.384754715313</v>
      </c>
      <c r="AL219" s="14">
        <f t="shared" si="281"/>
        <v>78.247203675119536</v>
      </c>
      <c r="AM219" s="14">
        <f t="shared" si="282"/>
        <v>18.381422769110337</v>
      </c>
      <c r="AN219" s="14">
        <f t="shared" si="283"/>
        <v>5.8653420963526237</v>
      </c>
      <c r="AO219" s="11">
        <f t="shared" si="284"/>
        <v>4.0072735424379041E-3</v>
      </c>
      <c r="AP219" s="11">
        <f t="shared" si="285"/>
        <v>5.0481077589674466E-3</v>
      </c>
      <c r="AQ219" s="11">
        <f t="shared" si="286"/>
        <v>4.5792706787754281E-3</v>
      </c>
      <c r="AR219" s="1">
        <f t="shared" si="292"/>
        <v>267896.40493102022</v>
      </c>
      <c r="AS219" s="1">
        <f t="shared" si="287"/>
        <v>115456.3970745627</v>
      </c>
      <c r="AT219" s="1">
        <f t="shared" si="288"/>
        <v>41144.332100524312</v>
      </c>
      <c r="AU219" s="1">
        <f t="shared" si="247"/>
        <v>53579.280986204045</v>
      </c>
      <c r="AV219" s="1">
        <f t="shared" si="248"/>
        <v>23091.27941491254</v>
      </c>
      <c r="AW219" s="1">
        <f t="shared" si="249"/>
        <v>8228.8664201048632</v>
      </c>
      <c r="AX219" s="1">
        <f t="shared" si="308"/>
        <v>183902.49630480268</v>
      </c>
      <c r="AY219" s="1">
        <f t="shared" si="295"/>
        <v>31161.648087247002</v>
      </c>
      <c r="AZ219" s="1">
        <f t="shared" si="296"/>
        <v>7532.7681228370466</v>
      </c>
      <c r="BA219" s="1">
        <f t="shared" si="309"/>
        <v>14126.978863528124</v>
      </c>
      <c r="BB219" s="1">
        <f t="shared" si="310"/>
        <v>30669.001874740414</v>
      </c>
      <c r="BC219" s="1">
        <f t="shared" si="311"/>
        <v>39007.83156998788</v>
      </c>
      <c r="BD219" s="1">
        <f t="shared" si="312"/>
        <v>785.20358193957372</v>
      </c>
      <c r="BE219" s="2">
        <f t="shared" si="318"/>
        <v>2.6562624979233451E-2</v>
      </c>
      <c r="BF219" s="2">
        <f t="shared" si="319"/>
        <v>3.9296297366806017E-2</v>
      </c>
      <c r="BG219" s="2">
        <f t="shared" si="320"/>
        <v>2.6781393583393952E-2</v>
      </c>
      <c r="BH219" s="2">
        <f t="shared" si="297"/>
        <v>3.0313526995318883E-2</v>
      </c>
      <c r="BI219" s="2">
        <f t="shared" si="313"/>
        <v>7.0557304578739693E-5</v>
      </c>
      <c r="BJ219" s="2">
        <f t="shared" si="298"/>
        <v>1.5441989867404456E-4</v>
      </c>
      <c r="BK219" s="2">
        <f t="shared" si="299"/>
        <v>7.1724304226865481E-5</v>
      </c>
      <c r="BL219" s="2">
        <f t="shared" si="300"/>
        <v>18.902048238267376</v>
      </c>
      <c r="BM219" s="2">
        <f t="shared" si="301"/>
        <v>17.828765137524229</v>
      </c>
      <c r="BN219" s="2">
        <f t="shared" si="302"/>
        <v>2.951048592789193</v>
      </c>
      <c r="BO219" s="2">
        <f t="shared" si="314"/>
        <v>187.0797960357263</v>
      </c>
      <c r="BP219" s="2">
        <f t="shared" si="315"/>
        <v>33.091557957128842</v>
      </c>
      <c r="BQ219" s="2">
        <f t="shared" si="316"/>
        <v>3.5742921073046663</v>
      </c>
      <c r="BR219" s="11">
        <f t="shared" si="317"/>
        <v>3.3381863910293602E-2</v>
      </c>
      <c r="BS219" s="17">
        <f t="shared" si="293"/>
        <v>1.5010453366903307E-3</v>
      </c>
      <c r="BT219" s="17">
        <f t="shared" si="294"/>
        <v>9.3695448967327562E-3</v>
      </c>
      <c r="BU219" s="12">
        <f>(BU$3*temperature!$I329+BU$4*temperature!$I329^2+BU$5*temperature!$I329^6)*(K219/K$56)^$BW$1</f>
        <v>-13.436804095624508</v>
      </c>
      <c r="BV219" s="12">
        <f>(BV$3*temperature!$I329+BV$4*temperature!$I329^2+BV$5*temperature!$I329^6)*(L219/L$56)^$BW$1</f>
        <v>-10.466024806858881</v>
      </c>
      <c r="BW219" s="12">
        <f>(BW$3*temperature!$I329+BW$4*temperature!$I329^2+BW$5*temperature!$I329^6)*(M219/M$56)^$BW$1</f>
        <v>-9.9514827225248546</v>
      </c>
      <c r="BX219" s="12">
        <f>(BX$3*temperature!$M329+BX$4*temperature!$M329^2+BX$5*temperature!$M329^6)*(K219/K$56)^$BW$1</f>
        <v>-13.436810605109672</v>
      </c>
      <c r="BY219" s="12">
        <f>(BY$3*temperature!$M329+BY$4*temperature!$M329^2+BY$5*temperature!$M329^6)*(L219/L$56)^$BW$1</f>
        <v>-10.46602924557633</v>
      </c>
      <c r="BZ219" s="12">
        <f>(BZ$3*temperature!$M329+BZ$4*temperature!$M329^2+BZ$5*temperature!$M329^6)*(M219/M$56)^$BW$1</f>
        <v>-9.9514864563311516</v>
      </c>
      <c r="CA219" s="19">
        <f t="shared" si="303"/>
        <v>-6.50948516423E-6</v>
      </c>
      <c r="CB219" s="19">
        <f t="shared" si="304"/>
        <v>-4.4387174487070524E-6</v>
      </c>
      <c r="CC219" s="19">
        <f t="shared" si="305"/>
        <v>-3.7338062970349029E-6</v>
      </c>
      <c r="CD219" s="19">
        <f t="shared" si="306"/>
        <v>-2.4099709639929731E-2</v>
      </c>
      <c r="CE219" s="19">
        <f t="shared" si="307"/>
        <v>-3.6174756770607534E-5</v>
      </c>
      <c r="CF219" s="19"/>
      <c r="CG219" s="19"/>
      <c r="CH219" s="19"/>
    </row>
    <row r="220" spans="1:86" x14ac:dyDescent="0.25">
      <c r="A220" s="2">
        <f t="shared" si="250"/>
        <v>2174</v>
      </c>
      <c r="B220" s="5">
        <f t="shared" si="251"/>
        <v>1165.385592068671</v>
      </c>
      <c r="C220" s="5">
        <f t="shared" si="252"/>
        <v>2964.0692773988076</v>
      </c>
      <c r="D220" s="5">
        <f t="shared" si="253"/>
        <v>4369.6534871379063</v>
      </c>
      <c r="E220" s="15">
        <f t="shared" si="254"/>
        <v>9.1263945351743604E-7</v>
      </c>
      <c r="F220" s="15">
        <f t="shared" si="255"/>
        <v>1.7979609209065701E-6</v>
      </c>
      <c r="G220" s="15">
        <f t="shared" si="256"/>
        <v>3.6704732627161914E-6</v>
      </c>
      <c r="H220" s="5">
        <f t="shared" si="257"/>
        <v>268570.10711373278</v>
      </c>
      <c r="I220" s="5">
        <f t="shared" si="258"/>
        <v>116010.4774700781</v>
      </c>
      <c r="J220" s="5">
        <f t="shared" si="259"/>
        <v>41328.573813884395</v>
      </c>
      <c r="K220" s="5">
        <f t="shared" si="260"/>
        <v>230456.00438306012</v>
      </c>
      <c r="L220" s="5">
        <f t="shared" si="261"/>
        <v>39138.922411383704</v>
      </c>
      <c r="M220" s="5">
        <f t="shared" si="262"/>
        <v>9458.0895111100308</v>
      </c>
      <c r="N220" s="15">
        <f t="shared" si="263"/>
        <v>2.5138712683876463E-3</v>
      </c>
      <c r="O220" s="15">
        <f t="shared" si="264"/>
        <v>4.7972379843779223E-3</v>
      </c>
      <c r="P220" s="15">
        <f t="shared" si="265"/>
        <v>4.4742497713159413E-3</v>
      </c>
      <c r="Q220" s="5">
        <f t="shared" si="266"/>
        <v>6435.0517312568318</v>
      </c>
      <c r="R220" s="5">
        <f t="shared" si="267"/>
        <v>9318.1053637448058</v>
      </c>
      <c r="S220" s="5">
        <f t="shared" si="268"/>
        <v>5452.8869450883103</v>
      </c>
      <c r="T220" s="5">
        <f t="shared" si="269"/>
        <v>23.960416892307922</v>
      </c>
      <c r="U220" s="5">
        <f t="shared" si="270"/>
        <v>80.321239658272859</v>
      </c>
      <c r="V220" s="5">
        <f t="shared" si="271"/>
        <v>131.9398769878772</v>
      </c>
      <c r="W220" s="15">
        <f t="shared" si="272"/>
        <v>-1.0734613539272964E-2</v>
      </c>
      <c r="X220" s="15">
        <f t="shared" si="273"/>
        <v>-1.217998157191269E-2</v>
      </c>
      <c r="Y220" s="15">
        <f t="shared" si="274"/>
        <v>-9.7425357312937999E-3</v>
      </c>
      <c r="Z220" s="5">
        <f t="shared" si="289"/>
        <v>7514.6143727619146</v>
      </c>
      <c r="AA220" s="5">
        <f t="shared" si="290"/>
        <v>27226.789670576592</v>
      </c>
      <c r="AB220" s="5">
        <f t="shared" si="291"/>
        <v>61934.073560906538</v>
      </c>
      <c r="AC220" s="16">
        <f t="shared" si="275"/>
        <v>1.1897350052840343</v>
      </c>
      <c r="AD220" s="16">
        <f t="shared" si="276"/>
        <v>3.0188142504957591</v>
      </c>
      <c r="AE220" s="16">
        <f t="shared" si="277"/>
        <v>11.608638181165803</v>
      </c>
      <c r="AF220" s="15">
        <f t="shared" si="278"/>
        <v>-4.0504037456468023E-3</v>
      </c>
      <c r="AG220" s="15">
        <f t="shared" si="279"/>
        <v>2.9673830763510267E-4</v>
      </c>
      <c r="AH220" s="15">
        <f t="shared" si="280"/>
        <v>9.7937136394747881E-3</v>
      </c>
      <c r="AI220" s="1">
        <f t="shared" si="244"/>
        <v>521169.05553002877</v>
      </c>
      <c r="AJ220" s="1">
        <f t="shared" si="245"/>
        <v>220113.70498374532</v>
      </c>
      <c r="AK220" s="1">
        <f t="shared" si="246"/>
        <v>78698.312699348651</v>
      </c>
      <c r="AL220" s="14">
        <f t="shared" si="281"/>
        <v>78.557626044686018</v>
      </c>
      <c r="AM220" s="14">
        <f t="shared" si="282"/>
        <v>18.473286257982927</v>
      </c>
      <c r="AN220" s="14">
        <f t="shared" si="283"/>
        <v>5.8919324955446104</v>
      </c>
      <c r="AO220" s="11">
        <f t="shared" si="284"/>
        <v>3.9672008070135252E-3</v>
      </c>
      <c r="AP220" s="11">
        <f t="shared" si="285"/>
        <v>4.9976266813777717E-3</v>
      </c>
      <c r="AQ220" s="11">
        <f t="shared" si="286"/>
        <v>4.5334779719876737E-3</v>
      </c>
      <c r="AR220" s="1">
        <f t="shared" si="292"/>
        <v>268570.10711373278</v>
      </c>
      <c r="AS220" s="1">
        <f t="shared" si="287"/>
        <v>116010.4774700781</v>
      </c>
      <c r="AT220" s="1">
        <f t="shared" si="288"/>
        <v>41328.573813884395</v>
      </c>
      <c r="AU220" s="1">
        <f t="shared" si="247"/>
        <v>53714.021422746562</v>
      </c>
      <c r="AV220" s="1">
        <f t="shared" si="248"/>
        <v>23202.095494015623</v>
      </c>
      <c r="AW220" s="1">
        <f t="shared" si="249"/>
        <v>8265.7147627768791</v>
      </c>
      <c r="AX220" s="1">
        <f t="shared" si="308"/>
        <v>184364.80350644811</v>
      </c>
      <c r="AY220" s="1">
        <f t="shared" si="295"/>
        <v>31311.137929106961</v>
      </c>
      <c r="AZ220" s="1">
        <f t="shared" si="296"/>
        <v>7566.4716088880232</v>
      </c>
      <c r="BA220" s="1">
        <f t="shared" si="309"/>
        <v>14129.917709527057</v>
      </c>
      <c r="BB220" s="1">
        <f t="shared" si="310"/>
        <v>30683.242364028389</v>
      </c>
      <c r="BC220" s="1">
        <f t="shared" si="311"/>
        <v>39027.482060480557</v>
      </c>
      <c r="BD220" s="1">
        <f t="shared" si="312"/>
        <v>762.66860256869347</v>
      </c>
      <c r="BE220" s="2">
        <f t="shared" si="318"/>
        <v>2.6562624979233451E-2</v>
      </c>
      <c r="BF220" s="2">
        <f t="shared" si="319"/>
        <v>3.9296297366806017E-2</v>
      </c>
      <c r="BG220" s="2">
        <f t="shared" si="320"/>
        <v>2.6781393583393952E-2</v>
      </c>
      <c r="BH220" s="2">
        <f t="shared" si="297"/>
        <v>3.0288970683240008E-2</v>
      </c>
      <c r="BI220" s="2">
        <f t="shared" si="313"/>
        <v>7.0557304578739693E-5</v>
      </c>
      <c r="BJ220" s="2">
        <f t="shared" si="298"/>
        <v>1.5441989867404456E-4</v>
      </c>
      <c r="BK220" s="2">
        <f t="shared" si="299"/>
        <v>7.1724304226865481E-5</v>
      </c>
      <c r="BL220" s="2">
        <f t="shared" si="300"/>
        <v>18.949582848368387</v>
      </c>
      <c r="BM220" s="2">
        <f t="shared" si="301"/>
        <v>17.914326176056989</v>
      </c>
      <c r="BN220" s="2">
        <f t="shared" si="302"/>
        <v>2.9642632014895107</v>
      </c>
      <c r="BO220" s="2">
        <f t="shared" si="314"/>
        <v>189.8680805698522</v>
      </c>
      <c r="BP220" s="2">
        <f t="shared" si="315"/>
        <v>33.487475207228833</v>
      </c>
      <c r="BQ220" s="2">
        <f t="shared" si="316"/>
        <v>3.5742418927491131</v>
      </c>
      <c r="BR220" s="11">
        <f t="shared" si="317"/>
        <v>3.3323697822252613E-2</v>
      </c>
      <c r="BS220" s="17">
        <f t="shared" si="293"/>
        <v>1.4525562999629284E-3</v>
      </c>
      <c r="BT220" s="17">
        <f t="shared" si="294"/>
        <v>9.0966455308085017E-3</v>
      </c>
      <c r="BU220" s="12">
        <f>(BU$3*temperature!$I330+BU$4*temperature!$I330^2+BU$5*temperature!$I330^6)*(K220/K$56)^$BW$1</f>
        <v>-13.616414727481443</v>
      </c>
      <c r="BV220" s="12">
        <f>(BV$3*temperature!$I330+BV$4*temperature!$I330^2+BV$5*temperature!$I330^6)*(L220/L$56)^$BW$1</f>
        <v>-10.581636185236537</v>
      </c>
      <c r="BW220" s="12">
        <f>(BW$3*temperature!$I330+BW$4*temperature!$I330^2+BW$5*temperature!$I330^6)*(M220/M$56)^$BW$1</f>
        <v>-10.048148059835244</v>
      </c>
      <c r="BX220" s="12">
        <f>(BX$3*temperature!$M330+BX$4*temperature!$M330^2+BX$5*temperature!$M330^6)*(K220/K$56)^$BW$1</f>
        <v>-13.616421229627296</v>
      </c>
      <c r="BY220" s="12">
        <f>(BY$3*temperature!$M330+BY$4*temperature!$M330^2+BY$5*temperature!$M330^6)*(L220/L$56)^$BW$1</f>
        <v>-10.581640614763915</v>
      </c>
      <c r="BZ220" s="12">
        <f>(BZ$3*temperature!$M330+BZ$4*temperature!$M330^2+BZ$5*temperature!$M330^6)*(M220/M$56)^$BW$1</f>
        <v>-10.048151784745141</v>
      </c>
      <c r="CA220" s="19">
        <f t="shared" si="303"/>
        <v>-6.5021458528491394E-6</v>
      </c>
      <c r="CB220" s="19">
        <f t="shared" si="304"/>
        <v>-4.4295273777805733E-6</v>
      </c>
      <c r="CC220" s="19">
        <f t="shared" si="305"/>
        <v>-3.724909896973827E-6</v>
      </c>
      <c r="CD220" s="19">
        <f t="shared" si="306"/>
        <v>-2.4140988078590653E-2</v>
      </c>
      <c r="CE220" s="19">
        <f t="shared" si="307"/>
        <v>-3.5066144320886804E-5</v>
      </c>
      <c r="CF220" s="19"/>
      <c r="CG220" s="19"/>
      <c r="CH220" s="19"/>
    </row>
    <row r="221" spans="1:86" x14ac:dyDescent="0.25">
      <c r="A221" s="2">
        <f t="shared" si="250"/>
        <v>2175</v>
      </c>
      <c r="B221" s="5">
        <f t="shared" si="251"/>
        <v>1165.3866024666975</v>
      </c>
      <c r="C221" s="5">
        <f t="shared" si="252"/>
        <v>2964.074340215499</v>
      </c>
      <c r="D221" s="5">
        <f t="shared" si="253"/>
        <v>4369.6687238993836</v>
      </c>
      <c r="E221" s="15">
        <f t="shared" si="254"/>
        <v>8.6700748084156423E-7</v>
      </c>
      <c r="F221" s="15">
        <f t="shared" si="255"/>
        <v>1.7080628748612415E-6</v>
      </c>
      <c r="G221" s="15">
        <f t="shared" si="256"/>
        <v>3.4869495995803815E-6</v>
      </c>
      <c r="H221" s="5">
        <f t="shared" si="257"/>
        <v>269230.32601624134</v>
      </c>
      <c r="I221" s="5">
        <f t="shared" si="258"/>
        <v>116559.74978854682</v>
      </c>
      <c r="J221" s="5">
        <f t="shared" si="259"/>
        <v>41511.247956220788</v>
      </c>
      <c r="K221" s="5">
        <f t="shared" si="260"/>
        <v>231022.32808098113</v>
      </c>
      <c r="L221" s="5">
        <f t="shared" si="261"/>
        <v>39324.165459383352</v>
      </c>
      <c r="M221" s="5">
        <f t="shared" si="262"/>
        <v>9499.8615636878731</v>
      </c>
      <c r="N221" s="15">
        <f t="shared" si="263"/>
        <v>2.4574048284706773E-3</v>
      </c>
      <c r="O221" s="15">
        <f t="shared" si="264"/>
        <v>4.7329623961687162E-3</v>
      </c>
      <c r="P221" s="15">
        <f t="shared" si="265"/>
        <v>4.41654231848565E-3</v>
      </c>
      <c r="Q221" s="5">
        <f t="shared" si="266"/>
        <v>6381.6232458195655</v>
      </c>
      <c r="R221" s="5">
        <f t="shared" si="267"/>
        <v>9248.1918863872634</v>
      </c>
      <c r="S221" s="5">
        <f t="shared" si="268"/>
        <v>5423.6291884219236</v>
      </c>
      <c r="T221" s="5">
        <f t="shared" si="269"/>
        <v>23.703211076729129</v>
      </c>
      <c r="U221" s="5">
        <f t="shared" si="270"/>
        <v>79.342928439401916</v>
      </c>
      <c r="V221" s="5">
        <f t="shared" si="271"/>
        <v>130.65444802194028</v>
      </c>
      <c r="W221" s="15">
        <f t="shared" si="272"/>
        <v>-1.0734613539272964E-2</v>
      </c>
      <c r="X221" s="15">
        <f t="shared" si="273"/>
        <v>-1.217998157191269E-2</v>
      </c>
      <c r="Y221" s="15">
        <f t="shared" si="274"/>
        <v>-9.7425357312937999E-3</v>
      </c>
      <c r="Z221" s="5">
        <f t="shared" si="289"/>
        <v>7422.4564693277753</v>
      </c>
      <c r="AA221" s="5">
        <f t="shared" si="290"/>
        <v>27032.258110427938</v>
      </c>
      <c r="AB221" s="5">
        <f t="shared" si="291"/>
        <v>62208.658330336024</v>
      </c>
      <c r="AC221" s="16">
        <f t="shared" si="275"/>
        <v>1.1849160981623048</v>
      </c>
      <c r="AD221" s="16">
        <f t="shared" si="276"/>
        <v>3.0197100483275161</v>
      </c>
      <c r="AE221" s="16">
        <f t="shared" si="277"/>
        <v>11.722329859256414</v>
      </c>
      <c r="AF221" s="15">
        <f t="shared" si="278"/>
        <v>-4.0504037456468023E-3</v>
      </c>
      <c r="AG221" s="15">
        <f t="shared" si="279"/>
        <v>2.9673830763510267E-4</v>
      </c>
      <c r="AH221" s="15">
        <f t="shared" si="280"/>
        <v>9.7937136394747881E-3</v>
      </c>
      <c r="AI221" s="1">
        <f t="shared" si="244"/>
        <v>522766.17139977252</v>
      </c>
      <c r="AJ221" s="1">
        <f t="shared" si="245"/>
        <v>221304.42997938639</v>
      </c>
      <c r="AK221" s="1">
        <f t="shared" si="246"/>
        <v>79094.196192190662</v>
      </c>
      <c r="AL221" s="14">
        <f t="shared" si="281"/>
        <v>78.86616338335314</v>
      </c>
      <c r="AM221" s="14">
        <f t="shared" si="282"/>
        <v>18.564685620395597</v>
      </c>
      <c r="AN221" s="14">
        <f t="shared" si="283"/>
        <v>5.918376332263791</v>
      </c>
      <c r="AO221" s="11">
        <f t="shared" si="284"/>
        <v>3.9275287989433902E-3</v>
      </c>
      <c r="AP221" s="11">
        <f t="shared" si="285"/>
        <v>4.9476504145639939E-3</v>
      </c>
      <c r="AQ221" s="11">
        <f t="shared" si="286"/>
        <v>4.4881431922677972E-3</v>
      </c>
      <c r="AR221" s="1">
        <f t="shared" si="292"/>
        <v>269230.32601624134</v>
      </c>
      <c r="AS221" s="1">
        <f t="shared" si="287"/>
        <v>116559.74978854682</v>
      </c>
      <c r="AT221" s="1">
        <f t="shared" si="288"/>
        <v>41511.247956220788</v>
      </c>
      <c r="AU221" s="1">
        <f t="shared" si="247"/>
        <v>53846.065203248269</v>
      </c>
      <c r="AV221" s="1">
        <f t="shared" si="248"/>
        <v>23311.949957709367</v>
      </c>
      <c r="AW221" s="1">
        <f t="shared" si="249"/>
        <v>8302.2495912441573</v>
      </c>
      <c r="AX221" s="1">
        <f t="shared" si="308"/>
        <v>184817.86246478494</v>
      </c>
      <c r="AY221" s="1">
        <f t="shared" si="295"/>
        <v>31459.332367506679</v>
      </c>
      <c r="AZ221" s="1">
        <f t="shared" si="296"/>
        <v>7599.8892509502975</v>
      </c>
      <c r="BA221" s="1">
        <f t="shared" si="309"/>
        <v>14132.790273898741</v>
      </c>
      <c r="BB221" s="1">
        <f t="shared" si="310"/>
        <v>30697.29053069451</v>
      </c>
      <c r="BC221" s="1">
        <f t="shared" si="311"/>
        <v>39046.874482203464</v>
      </c>
      <c r="BD221" s="1">
        <f t="shared" si="312"/>
        <v>740.77566062860569</v>
      </c>
      <c r="BE221" s="2">
        <f t="shared" si="318"/>
        <v>2.6562624979233451E-2</v>
      </c>
      <c r="BF221" s="2">
        <f t="shared" si="319"/>
        <v>3.9296297366806017E-2</v>
      </c>
      <c r="BG221" s="2">
        <f t="shared" si="320"/>
        <v>2.6781393583393952E-2</v>
      </c>
      <c r="BH221" s="2">
        <f t="shared" si="297"/>
        <v>3.026443269865722E-2</v>
      </c>
      <c r="BI221" s="2">
        <f t="shared" si="313"/>
        <v>7.0557304578739693E-5</v>
      </c>
      <c r="BJ221" s="2">
        <f t="shared" si="298"/>
        <v>1.5441989867404456E-4</v>
      </c>
      <c r="BK221" s="2">
        <f t="shared" si="299"/>
        <v>7.1724304226865481E-5</v>
      </c>
      <c r="BL221" s="2">
        <f t="shared" si="300"/>
        <v>18.996166114561326</v>
      </c>
      <c r="BM221" s="2">
        <f t="shared" si="301"/>
        <v>17.999144751819387</v>
      </c>
      <c r="BN221" s="2">
        <f t="shared" si="302"/>
        <v>2.9773653772488275</v>
      </c>
      <c r="BO221" s="2">
        <f t="shared" si="314"/>
        <v>192.69804309553223</v>
      </c>
      <c r="BP221" s="2">
        <f t="shared" si="315"/>
        <v>33.888153701257558</v>
      </c>
      <c r="BQ221" s="2">
        <f t="shared" si="316"/>
        <v>3.5741940092968463</v>
      </c>
      <c r="BR221" s="11">
        <f t="shared" si="317"/>
        <v>3.326617532830009E-2</v>
      </c>
      <c r="BS221" s="17">
        <f t="shared" si="293"/>
        <v>1.405712752958454E-3</v>
      </c>
      <c r="BT221" s="17">
        <f t="shared" si="294"/>
        <v>8.831694690105342E-3</v>
      </c>
      <c r="BU221" s="12">
        <f>(BU$3*temperature!$I331+BU$4*temperature!$I331^2+BU$5*temperature!$I331^6)*(K221/K$56)^$BW$1</f>
        <v>-13.796012713135555</v>
      </c>
      <c r="BV221" s="12">
        <f>(BV$3*temperature!$I331+BV$4*temperature!$I331^2+BV$5*temperature!$I331^6)*(L221/L$56)^$BW$1</f>
        <v>-10.697095724124223</v>
      </c>
      <c r="BW221" s="12">
        <f>(BW$3*temperature!$I331+BW$4*temperature!$I331^2+BW$5*temperature!$I331^6)*(M221/M$56)^$BW$1</f>
        <v>-10.144662629459086</v>
      </c>
      <c r="BX221" s="12">
        <f>(BX$3*temperature!$M331+BX$4*temperature!$M331^2+BX$5*temperature!$M331^6)*(K221/K$56)^$BW$1</f>
        <v>-13.796019207867356</v>
      </c>
      <c r="BY221" s="12">
        <f>(BY$3*temperature!$M331+BY$4*temperature!$M331^2+BY$5*temperature!$M331^6)*(L221/L$56)^$BW$1</f>
        <v>-10.697100144460848</v>
      </c>
      <c r="BZ221" s="12">
        <f>(BZ$3*temperature!$M331+BZ$4*temperature!$M331^2+BZ$5*temperature!$M331^6)*(M221/M$56)^$BW$1</f>
        <v>-10.144666345495004</v>
      </c>
      <c r="CA221" s="19">
        <f t="shared" si="303"/>
        <v>-6.494731801254261E-6</v>
      </c>
      <c r="CB221" s="19">
        <f t="shared" si="304"/>
        <v>-4.4203366247330678E-6</v>
      </c>
      <c r="CC221" s="19">
        <f t="shared" si="305"/>
        <v>-3.7160359180887781E-6</v>
      </c>
      <c r="CD221" s="19">
        <f t="shared" si="306"/>
        <v>-2.4180693796097771E-2</v>
      </c>
      <c r="CE221" s="19">
        <f t="shared" si="307"/>
        <v>-3.3991109644558007E-5</v>
      </c>
      <c r="CF221" s="19"/>
      <c r="CG221" s="19"/>
      <c r="CH221" s="19"/>
    </row>
    <row r="222" spans="1:86" x14ac:dyDescent="0.25">
      <c r="A222" s="2">
        <f t="shared" si="250"/>
        <v>2176</v>
      </c>
      <c r="B222" s="5">
        <f t="shared" si="251"/>
        <v>1165.3875623456547</v>
      </c>
      <c r="C222" s="5">
        <f t="shared" si="252"/>
        <v>2964.0791498995704</v>
      </c>
      <c r="D222" s="5">
        <f t="shared" si="253"/>
        <v>4369.6831988732602</v>
      </c>
      <c r="E222" s="15">
        <f t="shared" si="254"/>
        <v>8.2365710679948601E-7</v>
      </c>
      <c r="F222" s="15">
        <f t="shared" si="255"/>
        <v>1.6226597311181794E-6</v>
      </c>
      <c r="G222" s="15">
        <f t="shared" si="256"/>
        <v>3.3126021196013625E-6</v>
      </c>
      <c r="H222" s="5">
        <f t="shared" si="257"/>
        <v>269877.12071313063</v>
      </c>
      <c r="I222" s="5">
        <f t="shared" si="258"/>
        <v>117104.20390737118</v>
      </c>
      <c r="J222" s="5">
        <f t="shared" si="259"/>
        <v>41692.353337002234</v>
      </c>
      <c r="K222" s="5">
        <f t="shared" si="260"/>
        <v>231577.14174495789</v>
      </c>
      <c r="L222" s="5">
        <f t="shared" si="261"/>
        <v>39507.785718656982</v>
      </c>
      <c r="M222" s="5">
        <f t="shared" si="262"/>
        <v>9541.2759780280576</v>
      </c>
      <c r="N222" s="15">
        <f t="shared" si="263"/>
        <v>2.4015586224301888E-3</v>
      </c>
      <c r="O222" s="15">
        <f t="shared" si="264"/>
        <v>4.6694000274025704E-3</v>
      </c>
      <c r="P222" s="15">
        <f t="shared" si="265"/>
        <v>4.3594755631477522E-3</v>
      </c>
      <c r="Q222" s="5">
        <f t="shared" si="266"/>
        <v>6328.2855241920151</v>
      </c>
      <c r="R222" s="5">
        <f t="shared" si="267"/>
        <v>9178.2215058666261</v>
      </c>
      <c r="S222" s="5">
        <f t="shared" si="268"/>
        <v>5394.2209807617246</v>
      </c>
      <c r="T222" s="5">
        <f t="shared" si="269"/>
        <v>23.448766266180627</v>
      </c>
      <c r="U222" s="5">
        <f t="shared" si="270"/>
        <v>78.376533033148419</v>
      </c>
      <c r="V222" s="5">
        <f t="shared" si="271"/>
        <v>129.38154239363405</v>
      </c>
      <c r="W222" s="15">
        <f t="shared" si="272"/>
        <v>-1.0734613539272964E-2</v>
      </c>
      <c r="X222" s="15">
        <f t="shared" si="273"/>
        <v>-1.217998157191269E-2</v>
      </c>
      <c r="Y222" s="15">
        <f t="shared" si="274"/>
        <v>-9.7425357312937999E-3</v>
      </c>
      <c r="Z222" s="5">
        <f t="shared" si="289"/>
        <v>7331.0154980156276</v>
      </c>
      <c r="AA222" s="5">
        <f t="shared" si="290"/>
        <v>26837.397174336093</v>
      </c>
      <c r="AB222" s="5">
        <f t="shared" si="291"/>
        <v>62480.8592473221</v>
      </c>
      <c r="AC222" s="16">
        <f t="shared" si="275"/>
        <v>1.1801167095600311</v>
      </c>
      <c r="AD222" s="16">
        <f t="shared" si="276"/>
        <v>3.0206061119768055</v>
      </c>
      <c r="AE222" s="16">
        <f t="shared" si="277"/>
        <v>11.837135001085436</v>
      </c>
      <c r="AF222" s="15">
        <f t="shared" si="278"/>
        <v>-4.0504037456468023E-3</v>
      </c>
      <c r="AG222" s="15">
        <f t="shared" si="279"/>
        <v>2.9673830763510267E-4</v>
      </c>
      <c r="AH222" s="15">
        <f t="shared" si="280"/>
        <v>9.7937136394747881E-3</v>
      </c>
      <c r="AI222" s="1">
        <f t="shared" si="244"/>
        <v>524335.61946304352</v>
      </c>
      <c r="AJ222" s="1">
        <f t="shared" si="245"/>
        <v>222485.93693915714</v>
      </c>
      <c r="AK222" s="1">
        <f t="shared" si="246"/>
        <v>79487.026164215757</v>
      </c>
      <c r="AL222" s="14">
        <f t="shared" si="281"/>
        <v>79.172815020023933</v>
      </c>
      <c r="AM222" s="14">
        <f t="shared" si="282"/>
        <v>18.655618679156536</v>
      </c>
      <c r="AN222" s="14">
        <f t="shared" si="283"/>
        <v>5.9446732275042704</v>
      </c>
      <c r="AO222" s="11">
        <f t="shared" si="284"/>
        <v>3.8882535109539562E-3</v>
      </c>
      <c r="AP222" s="11">
        <f t="shared" si="285"/>
        <v>4.898173910418354E-3</v>
      </c>
      <c r="AQ222" s="11">
        <f t="shared" si="286"/>
        <v>4.4432617603451189E-3</v>
      </c>
      <c r="AR222" s="1">
        <f t="shared" si="292"/>
        <v>269877.12071313063</v>
      </c>
      <c r="AS222" s="1">
        <f t="shared" si="287"/>
        <v>117104.20390737118</v>
      </c>
      <c r="AT222" s="1">
        <f t="shared" si="288"/>
        <v>41692.353337002234</v>
      </c>
      <c r="AU222" s="1">
        <f t="shared" si="247"/>
        <v>53975.424142626129</v>
      </c>
      <c r="AV222" s="1">
        <f t="shared" si="248"/>
        <v>23420.840781474239</v>
      </c>
      <c r="AW222" s="1">
        <f t="shared" si="249"/>
        <v>8338.4706674004465</v>
      </c>
      <c r="AX222" s="1">
        <f t="shared" si="308"/>
        <v>185261.71339596633</v>
      </c>
      <c r="AY222" s="1">
        <f t="shared" si="295"/>
        <v>31606.228574925583</v>
      </c>
      <c r="AZ222" s="1">
        <f t="shared" si="296"/>
        <v>7633.0207824224453</v>
      </c>
      <c r="BA222" s="1">
        <f t="shared" si="309"/>
        <v>14135.597305714662</v>
      </c>
      <c r="BB222" s="1">
        <f t="shared" si="310"/>
        <v>30711.148600105364</v>
      </c>
      <c r="BC222" s="1">
        <f t="shared" si="311"/>
        <v>39066.011953398549</v>
      </c>
      <c r="BD222" s="1">
        <f t="shared" si="312"/>
        <v>719.50665826927764</v>
      </c>
      <c r="BE222" s="2">
        <f t="shared" si="318"/>
        <v>2.6562624979233451E-2</v>
      </c>
      <c r="BF222" s="2">
        <f t="shared" si="319"/>
        <v>3.9296297366806017E-2</v>
      </c>
      <c r="BG222" s="2">
        <f t="shared" si="320"/>
        <v>2.6781393583393952E-2</v>
      </c>
      <c r="BH222" s="2">
        <f t="shared" si="297"/>
        <v>3.023991573019565E-2</v>
      </c>
      <c r="BI222" s="2">
        <f t="shared" si="313"/>
        <v>7.0557304578739693E-5</v>
      </c>
      <c r="BJ222" s="2">
        <f t="shared" si="298"/>
        <v>1.5441989867404456E-4</v>
      </c>
      <c r="BK222" s="2">
        <f t="shared" si="299"/>
        <v>7.1724304226865481E-5</v>
      </c>
      <c r="BL222" s="2">
        <f t="shared" si="300"/>
        <v>19.041802204989658</v>
      </c>
      <c r="BM222" s="2">
        <f t="shared" si="301"/>
        <v>18.083219301680909</v>
      </c>
      <c r="BN222" s="2">
        <f t="shared" si="302"/>
        <v>2.9903550346771186</v>
      </c>
      <c r="BO222" s="2">
        <f t="shared" si="314"/>
        <v>195.57030673086498</v>
      </c>
      <c r="BP222" s="2">
        <f t="shared" si="315"/>
        <v>34.293650682695038</v>
      </c>
      <c r="BQ222" s="2">
        <f t="shared" si="316"/>
        <v>3.5741484274931485</v>
      </c>
      <c r="BR222" s="11">
        <f t="shared" si="317"/>
        <v>3.3209288250793917E-2</v>
      </c>
      <c r="BS222" s="17">
        <f t="shared" si="293"/>
        <v>1.3604555984926307E-3</v>
      </c>
      <c r="BT222" s="17">
        <f t="shared" si="294"/>
        <v>8.5744608641799436E-3</v>
      </c>
      <c r="BU222" s="12">
        <f>(BU$3*temperature!$I332+BU$4*temperature!$I332^2+BU$5*temperature!$I332^6)*(K222/K$56)^$BW$1</f>
        <v>-13.975589611229253</v>
      </c>
      <c r="BV222" s="12">
        <f>(BV$3*temperature!$I332+BV$4*temperature!$I332^2+BV$5*temperature!$I332^6)*(L222/L$56)^$BW$1</f>
        <v>-10.812398948582652</v>
      </c>
      <c r="BW222" s="12">
        <f>(BW$3*temperature!$I332+BW$4*temperature!$I332^2+BW$5*temperature!$I332^6)*(M222/M$56)^$BW$1</f>
        <v>-10.241022945174576</v>
      </c>
      <c r="BX222" s="12">
        <f>(BX$3*temperature!$M332+BX$4*temperature!$M332^2+BX$5*temperature!$M332^6)*(K222/K$56)^$BW$1</f>
        <v>-13.975596098478222</v>
      </c>
      <c r="BY222" s="12">
        <f>(BY$3*temperature!$M332+BY$4*temperature!$M332^2+BY$5*temperature!$M332^6)*(L222/L$56)^$BW$1</f>
        <v>-10.812403359731004</v>
      </c>
      <c r="BZ222" s="12">
        <f>(BZ$3*temperature!$M332+BZ$4*temperature!$M332^2+BZ$5*temperature!$M332^6)*(M222/M$56)^$BW$1</f>
        <v>-10.241026652360976</v>
      </c>
      <c r="CA222" s="19">
        <f t="shared" si="303"/>
        <v>-6.487248969122561E-6</v>
      </c>
      <c r="CB222" s="19">
        <f t="shared" si="304"/>
        <v>-4.4111483514797101E-6</v>
      </c>
      <c r="CC222" s="19">
        <f t="shared" si="305"/>
        <v>-3.7071863996374077E-6</v>
      </c>
      <c r="CD222" s="19">
        <f t="shared" si="306"/>
        <v>-2.4218854144131781E-2</v>
      </c>
      <c r="CE222" s="19">
        <f t="shared" si="307"/>
        <v>-3.2948675709460529E-5</v>
      </c>
      <c r="CF222" s="19"/>
      <c r="CG222" s="19"/>
      <c r="CH222" s="19"/>
    </row>
    <row r="223" spans="1:86" x14ac:dyDescent="0.25">
      <c r="A223" s="2">
        <f t="shared" si="250"/>
        <v>2177</v>
      </c>
      <c r="B223" s="5">
        <f t="shared" si="251"/>
        <v>1165.3884742314151</v>
      </c>
      <c r="C223" s="5">
        <f t="shared" si="252"/>
        <v>2964.0837191068526</v>
      </c>
      <c r="D223" s="5">
        <f t="shared" si="253"/>
        <v>4369.6969501439953</v>
      </c>
      <c r="E223" s="15">
        <f t="shared" si="254"/>
        <v>7.8247425145951167E-7</v>
      </c>
      <c r="F223" s="15">
        <f t="shared" si="255"/>
        <v>1.5415267445622704E-6</v>
      </c>
      <c r="G223" s="15">
        <f t="shared" si="256"/>
        <v>3.1469720136212941E-6</v>
      </c>
      <c r="H223" s="5">
        <f t="shared" si="257"/>
        <v>270510.55161256745</v>
      </c>
      <c r="I223" s="5">
        <f t="shared" si="258"/>
        <v>117643.83070997823</v>
      </c>
      <c r="J223" s="5">
        <f t="shared" si="259"/>
        <v>41871.889042197108</v>
      </c>
      <c r="K223" s="5">
        <f t="shared" si="260"/>
        <v>232120.49680770334</v>
      </c>
      <c r="L223" s="5">
        <f t="shared" si="261"/>
        <v>39689.779999003214</v>
      </c>
      <c r="M223" s="5">
        <f t="shared" si="262"/>
        <v>9582.3324866538624</v>
      </c>
      <c r="N223" s="15">
        <f t="shared" si="263"/>
        <v>2.3463242470791457E-3</v>
      </c>
      <c r="O223" s="15">
        <f t="shared" si="264"/>
        <v>4.6065421545578022E-3</v>
      </c>
      <c r="P223" s="15">
        <f t="shared" si="265"/>
        <v>4.3030417231773033E-3</v>
      </c>
      <c r="Q223" s="5">
        <f t="shared" si="266"/>
        <v>6275.0475547571768</v>
      </c>
      <c r="R223" s="5">
        <f t="shared" si="267"/>
        <v>9108.2098738926725</v>
      </c>
      <c r="S223" s="5">
        <f t="shared" si="268"/>
        <v>5364.6698910386449</v>
      </c>
      <c r="T223" s="5">
        <f t="shared" si="269"/>
        <v>23.197052822340439</v>
      </c>
      <c r="U223" s="5">
        <f t="shared" si="270"/>
        <v>77.421908305134266</v>
      </c>
      <c r="V223" s="5">
        <f t="shared" si="271"/>
        <v>128.12103809389416</v>
      </c>
      <c r="W223" s="15">
        <f t="shared" si="272"/>
        <v>-1.0734613539272964E-2</v>
      </c>
      <c r="X223" s="15">
        <f t="shared" si="273"/>
        <v>-1.217998157191269E-2</v>
      </c>
      <c r="Y223" s="15">
        <f t="shared" si="274"/>
        <v>-9.7425357312937999E-3</v>
      </c>
      <c r="Z223" s="5">
        <f t="shared" si="289"/>
        <v>7240.297345684744</v>
      </c>
      <c r="AA223" s="5">
        <f t="shared" si="290"/>
        <v>26642.253035833062</v>
      </c>
      <c r="AB223" s="5">
        <f t="shared" si="291"/>
        <v>62750.674834761063</v>
      </c>
      <c r="AC223" s="16">
        <f t="shared" si="275"/>
        <v>1.1753367604193288</v>
      </c>
      <c r="AD223" s="16">
        <f t="shared" si="276"/>
        <v>3.0215024415225056</v>
      </c>
      <c r="AE223" s="16">
        <f t="shared" si="277"/>
        <v>11.953064511597871</v>
      </c>
      <c r="AF223" s="15">
        <f t="shared" si="278"/>
        <v>-4.0504037456468023E-3</v>
      </c>
      <c r="AG223" s="15">
        <f t="shared" si="279"/>
        <v>2.9673830763510267E-4</v>
      </c>
      <c r="AH223" s="15">
        <f t="shared" si="280"/>
        <v>9.7937136394747881E-3</v>
      </c>
      <c r="AI223" s="1">
        <f t="shared" si="244"/>
        <v>525877.48165936535</v>
      </c>
      <c r="AJ223" s="1">
        <f t="shared" si="245"/>
        <v>223658.18402671569</v>
      </c>
      <c r="AK223" s="1">
        <f t="shared" si="246"/>
        <v>79876.794215194619</v>
      </c>
      <c r="AL223" s="14">
        <f t="shared" si="281"/>
        <v>79.477580556237911</v>
      </c>
      <c r="AM223" s="14">
        <f t="shared" si="282"/>
        <v>18.746083359206523</v>
      </c>
      <c r="AN223" s="14">
        <f t="shared" si="283"/>
        <v>5.9708228293414924</v>
      </c>
      <c r="AO223" s="11">
        <f t="shared" si="284"/>
        <v>3.8493709758444165E-3</v>
      </c>
      <c r="AP223" s="11">
        <f t="shared" si="285"/>
        <v>4.8491921713141707E-3</v>
      </c>
      <c r="AQ223" s="11">
        <f t="shared" si="286"/>
        <v>4.3988291427416674E-3</v>
      </c>
      <c r="AR223" s="1">
        <f t="shared" si="292"/>
        <v>270510.55161256745</v>
      </c>
      <c r="AS223" s="1">
        <f t="shared" si="287"/>
        <v>117643.83070997823</v>
      </c>
      <c r="AT223" s="1">
        <f t="shared" si="288"/>
        <v>41871.889042197108</v>
      </c>
      <c r="AU223" s="1">
        <f t="shared" si="247"/>
        <v>54102.110322513494</v>
      </c>
      <c r="AV223" s="1">
        <f t="shared" si="248"/>
        <v>23528.766141995646</v>
      </c>
      <c r="AW223" s="1">
        <f t="shared" si="249"/>
        <v>8374.3778084394216</v>
      </c>
      <c r="AX223" s="1">
        <f t="shared" si="308"/>
        <v>185696.39744616265</v>
      </c>
      <c r="AY223" s="1">
        <f t="shared" si="295"/>
        <v>31751.823999202574</v>
      </c>
      <c r="AZ223" s="1">
        <f t="shared" si="296"/>
        <v>7665.8659893230897</v>
      </c>
      <c r="BA223" s="1">
        <f t="shared" si="309"/>
        <v>14138.339542828777</v>
      </c>
      <c r="BB223" s="1">
        <f t="shared" si="310"/>
        <v>30724.818765743075</v>
      </c>
      <c r="BC223" s="1">
        <f t="shared" si="311"/>
        <v>39084.897541997227</v>
      </c>
      <c r="BD223" s="1">
        <f t="shared" si="312"/>
        <v>698.84399952883177</v>
      </c>
      <c r="BE223" s="2">
        <f t="shared" si="318"/>
        <v>2.6562624979233451E-2</v>
      </c>
      <c r="BF223" s="2">
        <f t="shared" si="319"/>
        <v>3.9296297366806017E-2</v>
      </c>
      <c r="BG223" s="2">
        <f t="shared" si="320"/>
        <v>2.6781393583393952E-2</v>
      </c>
      <c r="BH223" s="2">
        <f t="shared" si="297"/>
        <v>3.0215422436617456E-2</v>
      </c>
      <c r="BI223" s="2">
        <f t="shared" si="313"/>
        <v>7.0557304578739693E-5</v>
      </c>
      <c r="BJ223" s="2">
        <f t="shared" si="298"/>
        <v>1.5441989867404456E-4</v>
      </c>
      <c r="BK223" s="2">
        <f t="shared" si="299"/>
        <v>7.1724304226865481E-5</v>
      </c>
      <c r="BL223" s="2">
        <f t="shared" si="300"/>
        <v>19.086495381890806</v>
      </c>
      <c r="BM223" s="2">
        <f t="shared" si="301"/>
        <v>18.166548417861289</v>
      </c>
      <c r="BN223" s="2">
        <f t="shared" si="302"/>
        <v>3.0032321082161006</v>
      </c>
      <c r="BO223" s="2">
        <f t="shared" si="314"/>
        <v>198.48550390524454</v>
      </c>
      <c r="BP223" s="2">
        <f t="shared" si="315"/>
        <v>34.704024083336591</v>
      </c>
      <c r="BQ223" s="2">
        <f t="shared" si="316"/>
        <v>3.5741051183025139</v>
      </c>
      <c r="BR223" s="11">
        <f t="shared" si="317"/>
        <v>3.3153028494250475E-2</v>
      </c>
      <c r="BS223" s="17">
        <f t="shared" si="293"/>
        <v>1.3167279988315428E-3</v>
      </c>
      <c r="BT223" s="17">
        <f t="shared" si="294"/>
        <v>8.3247192856115964E-3</v>
      </c>
      <c r="BU223" s="12">
        <f>(BU$3*temperature!$I333+BU$4*temperature!$I333^2+BU$5*temperature!$I333^6)*(K223/K$56)^$BW$1</f>
        <v>-14.155137264079377</v>
      </c>
      <c r="BV223" s="12">
        <f>(BV$3*temperature!$I333+BV$4*temperature!$I333^2+BV$5*temperature!$I333^6)*(L223/L$56)^$BW$1</f>
        <v>-10.927541564466441</v>
      </c>
      <c r="BW223" s="12">
        <f>(BW$3*temperature!$I333+BW$4*temperature!$I333^2+BW$5*temperature!$I333^6)*(M223/M$56)^$BW$1</f>
        <v>-10.337225665857796</v>
      </c>
      <c r="BX223" s="12">
        <f>(BX$3*temperature!$M333+BX$4*temperature!$M333^2+BX$5*temperature!$M333^6)*(K223/K$56)^$BW$1</f>
        <v>-14.155143743782453</v>
      </c>
      <c r="BY223" s="12">
        <f>(BY$3*temperature!$M333+BY$4*temperature!$M333^2+BY$5*temperature!$M333^6)*(L223/L$56)^$BW$1</f>
        <v>-10.927545966432017</v>
      </c>
      <c r="BZ223" s="12">
        <f>(BZ$3*temperature!$M333+BZ$4*temperature!$M333^2+BZ$5*temperature!$M333^6)*(M223/M$56)^$BW$1</f>
        <v>-10.33722936422109</v>
      </c>
      <c r="CA223" s="19">
        <f t="shared" si="303"/>
        <v>-6.4797030763230623E-6</v>
      </c>
      <c r="CB223" s="19">
        <f t="shared" si="304"/>
        <v>-4.4019655760507703E-6</v>
      </c>
      <c r="CC223" s="19">
        <f t="shared" si="305"/>
        <v>-3.6983632938358824E-6</v>
      </c>
      <c r="CD223" s="19">
        <f t="shared" si="306"/>
        <v>-2.4255496039591012E-2</v>
      </c>
      <c r="CE223" s="19">
        <f t="shared" si="307"/>
        <v>-3.1937890760877083E-5</v>
      </c>
      <c r="CF223" s="19"/>
      <c r="CG223" s="19"/>
      <c r="CH223" s="19"/>
    </row>
    <row r="224" spans="1:86" x14ac:dyDescent="0.25">
      <c r="A224" s="2">
        <f t="shared" si="250"/>
        <v>2178</v>
      </c>
      <c r="B224" s="5">
        <f t="shared" si="251"/>
        <v>1165.3893405235654</v>
      </c>
      <c r="C224" s="5">
        <f t="shared" si="252"/>
        <v>2964.0880598604626</v>
      </c>
      <c r="D224" s="5">
        <f t="shared" si="253"/>
        <v>4369.7100138923042</v>
      </c>
      <c r="E224" s="15">
        <f t="shared" si="254"/>
        <v>7.4335053888653601E-7</v>
      </c>
      <c r="F224" s="15">
        <f t="shared" si="255"/>
        <v>1.4644504073341569E-6</v>
      </c>
      <c r="G224" s="15">
        <f t="shared" si="256"/>
        <v>2.9896234129402294E-6</v>
      </c>
      <c r="H224" s="5">
        <f t="shared" si="257"/>
        <v>271130.68039946933</v>
      </c>
      <c r="I224" s="5">
        <f t="shared" si="258"/>
        <v>118178.62206632964</v>
      </c>
      <c r="J224" s="5">
        <f t="shared" si="259"/>
        <v>42049.854428595943</v>
      </c>
      <c r="K224" s="5">
        <f t="shared" si="260"/>
        <v>232652.4458149416</v>
      </c>
      <c r="L224" s="5">
        <f t="shared" si="261"/>
        <v>39870.145447666968</v>
      </c>
      <c r="M224" s="5">
        <f t="shared" si="262"/>
        <v>9623.0308864684084</v>
      </c>
      <c r="N224" s="15">
        <f t="shared" si="263"/>
        <v>2.2916933857803912E-3</v>
      </c>
      <c r="O224" s="15">
        <f t="shared" si="264"/>
        <v>4.5443801570148601E-3</v>
      </c>
      <c r="P224" s="15">
        <f t="shared" si="265"/>
        <v>4.2472331106471195E-3</v>
      </c>
      <c r="Q224" s="5">
        <f t="shared" si="266"/>
        <v>6221.9180854069846</v>
      </c>
      <c r="R224" s="5">
        <f t="shared" si="267"/>
        <v>9038.1723059620017</v>
      </c>
      <c r="S224" s="5">
        <f t="shared" si="268"/>
        <v>5334.9833723594274</v>
      </c>
      <c r="T224" s="5">
        <f t="shared" si="269"/>
        <v>22.948041425042511</v>
      </c>
      <c r="U224" s="5">
        <f t="shared" si="270"/>
        <v>76.478910888715419</v>
      </c>
      <c r="V224" s="5">
        <f t="shared" si="271"/>
        <v>126.87281430233394</v>
      </c>
      <c r="W224" s="15">
        <f t="shared" si="272"/>
        <v>-1.0734613539272964E-2</v>
      </c>
      <c r="X224" s="15">
        <f t="shared" si="273"/>
        <v>-1.217998157191269E-2</v>
      </c>
      <c r="Y224" s="15">
        <f t="shared" si="274"/>
        <v>-9.7425357312937999E-3</v>
      </c>
      <c r="Z224" s="5">
        <f t="shared" si="289"/>
        <v>7150.307478571568</v>
      </c>
      <c r="AA224" s="5">
        <f t="shared" si="290"/>
        <v>26446.870941762012</v>
      </c>
      <c r="AB224" s="5">
        <f t="shared" si="291"/>
        <v>63018.104031976422</v>
      </c>
      <c r="AC224" s="16">
        <f t="shared" si="275"/>
        <v>1.1705761720025301</v>
      </c>
      <c r="AD224" s="16">
        <f t="shared" si="276"/>
        <v>3.0223990370435181</v>
      </c>
      <c r="AE224" s="16">
        <f t="shared" si="277"/>
        <v>12.07012940253863</v>
      </c>
      <c r="AF224" s="15">
        <f t="shared" si="278"/>
        <v>-4.0504037456468023E-3</v>
      </c>
      <c r="AG224" s="15">
        <f t="shared" si="279"/>
        <v>2.9673830763510267E-4</v>
      </c>
      <c r="AH224" s="15">
        <f t="shared" si="280"/>
        <v>9.7937136394747881E-3</v>
      </c>
      <c r="AI224" s="1">
        <f t="shared" si="244"/>
        <v>527391.84381594229</v>
      </c>
      <c r="AJ224" s="1">
        <f t="shared" si="245"/>
        <v>224821.13176603976</v>
      </c>
      <c r="AK224" s="1">
        <f t="shared" si="246"/>
        <v>80263.492602114595</v>
      </c>
      <c r="AL224" s="14">
        <f t="shared" si="281"/>
        <v>79.780459861143186</v>
      </c>
      <c r="AM224" s="14">
        <f t="shared" si="282"/>
        <v>18.836077686268109</v>
      </c>
      <c r="AN224" s="14">
        <f t="shared" si="283"/>
        <v>5.996824812514669</v>
      </c>
      <c r="AO224" s="11">
        <f t="shared" si="284"/>
        <v>3.8108772660859721E-3</v>
      </c>
      <c r="AP224" s="11">
        <f t="shared" si="285"/>
        <v>4.8007002496010288E-3</v>
      </c>
      <c r="AQ224" s="11">
        <f t="shared" si="286"/>
        <v>4.3548408513142504E-3</v>
      </c>
      <c r="AR224" s="1">
        <f t="shared" si="292"/>
        <v>271130.68039946933</v>
      </c>
      <c r="AS224" s="1">
        <f t="shared" si="287"/>
        <v>118178.62206632964</v>
      </c>
      <c r="AT224" s="1">
        <f t="shared" si="288"/>
        <v>42049.854428595943</v>
      </c>
      <c r="AU224" s="1">
        <f t="shared" si="247"/>
        <v>54226.136079893869</v>
      </c>
      <c r="AV224" s="1">
        <f t="shared" si="248"/>
        <v>23635.724413265929</v>
      </c>
      <c r="AW224" s="1">
        <f t="shared" si="249"/>
        <v>8409.970885719189</v>
      </c>
      <c r="AX224" s="1">
        <f t="shared" si="308"/>
        <v>186121.95665195331</v>
      </c>
      <c r="AY224" s="1">
        <f t="shared" si="295"/>
        <v>31896.116358133575</v>
      </c>
      <c r="AZ224" s="1">
        <f t="shared" si="296"/>
        <v>7698.4247091747275</v>
      </c>
      <c r="BA224" s="1">
        <f t="shared" si="309"/>
        <v>14141.017712052015</v>
      </c>
      <c r="BB224" s="1">
        <f t="shared" si="310"/>
        <v>30738.303189818012</v>
      </c>
      <c r="BC224" s="1">
        <f t="shared" si="311"/>
        <v>39103.534266843279</v>
      </c>
      <c r="BD224" s="1">
        <f t="shared" si="312"/>
        <v>678.77057678030405</v>
      </c>
      <c r="BE224" s="2">
        <f t="shared" si="318"/>
        <v>2.6562624979233451E-2</v>
      </c>
      <c r="BF224" s="2">
        <f t="shared" si="319"/>
        <v>3.9296297366806017E-2</v>
      </c>
      <c r="BG224" s="2">
        <f t="shared" si="320"/>
        <v>2.6781393583393952E-2</v>
      </c>
      <c r="BH224" s="2">
        <f t="shared" si="297"/>
        <v>3.0190955446287273E-2</v>
      </c>
      <c r="BI224" s="2">
        <f t="shared" si="313"/>
        <v>7.0557304578739693E-5</v>
      </c>
      <c r="BJ224" s="2">
        <f t="shared" si="298"/>
        <v>1.5441989867404456E-4</v>
      </c>
      <c r="BK224" s="2">
        <f t="shared" si="299"/>
        <v>7.1724304226865481E-5</v>
      </c>
      <c r="BL224" s="2">
        <f t="shared" si="300"/>
        <v>19.130249997586287</v>
      </c>
      <c r="BM224" s="2">
        <f t="shared" si="301"/>
        <v>18.249130844920831</v>
      </c>
      <c r="BN224" s="2">
        <f t="shared" si="302"/>
        <v>3.0159965517320222</v>
      </c>
      <c r="BO224" s="2">
        <f t="shared" si="314"/>
        <v>201.44427649856127</v>
      </c>
      <c r="BP224" s="2">
        <f t="shared" si="315"/>
        <v>35.119332531582046</v>
      </c>
      <c r="BQ224" s="2">
        <f t="shared" si="316"/>
        <v>3.5740640531020116</v>
      </c>
      <c r="BR224" s="11">
        <f t="shared" si="317"/>
        <v>3.3097388045694814E-2</v>
      </c>
      <c r="BS224" s="17">
        <f t="shared" si="293"/>
        <v>1.274475283444296E-3</v>
      </c>
      <c r="BT224" s="17">
        <f t="shared" si="294"/>
        <v>8.0822517336034908E-3</v>
      </c>
      <c r="BU224" s="12">
        <f>(BU$3*temperature!$I334+BU$4*temperature!$I334^2+BU$5*temperature!$I334^6)*(K224/K$56)^$BW$1</f>
        <v>-14.33464779273676</v>
      </c>
      <c r="BV224" s="12">
        <f>(BV$3*temperature!$I334+BV$4*temperature!$I334^2+BV$5*temperature!$I334^6)*(L224/L$56)^$BW$1</f>
        <v>-11.042519454590831</v>
      </c>
      <c r="BW224" s="12">
        <f>(BW$3*temperature!$I334+BW$4*temperature!$I334^2+BW$5*temperature!$I334^6)*(M224/M$56)^$BW$1</f>
        <v>-10.433267592381796</v>
      </c>
      <c r="BX224" s="12">
        <f>(BX$3*temperature!$M334+BX$4*temperature!$M334^2+BX$5*temperature!$M334^6)*(K224/K$56)^$BW$1</f>
        <v>-14.334654264836381</v>
      </c>
      <c r="BY224" s="12">
        <f>(BY$3*temperature!$M334+BY$4*temperature!$M334^2+BY$5*temperature!$M334^6)*(L224/L$56)^$BW$1</f>
        <v>-11.042523847382011</v>
      </c>
      <c r="BZ224" s="12">
        <f>(BZ$3*temperature!$M334+BZ$4*temperature!$M334^2+BZ$5*temperature!$M334^6)*(M224/M$56)^$BW$1</f>
        <v>-10.433271281950237</v>
      </c>
      <c r="CA224" s="19">
        <f t="shared" si="303"/>
        <v>-6.4720996206801829E-6</v>
      </c>
      <c r="CB224" s="19">
        <f t="shared" si="304"/>
        <v>-4.392791179697042E-6</v>
      </c>
      <c r="CC224" s="19">
        <f t="shared" si="305"/>
        <v>-3.6895684409898877E-6</v>
      </c>
      <c r="CD224" s="19">
        <f t="shared" si="306"/>
        <v>-2.4290645982578553E-2</v>
      </c>
      <c r="CE224" s="19">
        <f t="shared" si="307"/>
        <v>-3.0957827923691852E-5</v>
      </c>
      <c r="CF224" s="19"/>
      <c r="CG224" s="19"/>
      <c r="CH224" s="19"/>
    </row>
    <row r="225" spans="1:86" x14ac:dyDescent="0.25">
      <c r="A225" s="2">
        <f t="shared" si="250"/>
        <v>2179</v>
      </c>
      <c r="B225" s="5">
        <f t="shared" si="251"/>
        <v>1165.3901635017198</v>
      </c>
      <c r="C225" s="5">
        <f t="shared" si="252"/>
        <v>2964.0921835824306</v>
      </c>
      <c r="D225" s="5">
        <f t="shared" si="253"/>
        <v>4369.7224244903009</v>
      </c>
      <c r="E225" s="15">
        <f t="shared" si="254"/>
        <v>7.0618301194220917E-7</v>
      </c>
      <c r="F225" s="15">
        <f t="shared" si="255"/>
        <v>1.3912278869674491E-6</v>
      </c>
      <c r="G225" s="15">
        <f t="shared" si="256"/>
        <v>2.8401422422932177E-6</v>
      </c>
      <c r="H225" s="5">
        <f t="shared" si="257"/>
        <v>271737.5699799186</v>
      </c>
      <c r="I225" s="5">
        <f t="shared" si="258"/>
        <v>118708.57081356712</v>
      </c>
      <c r="J225" s="5">
        <f t="shared" si="259"/>
        <v>42226.249118183223</v>
      </c>
      <c r="K225" s="5">
        <f t="shared" si="260"/>
        <v>233173.0423769941</v>
      </c>
      <c r="L225" s="5">
        <f t="shared" si="261"/>
        <v>40048.879542637835</v>
      </c>
      <c r="M225" s="5">
        <f t="shared" si="262"/>
        <v>9663.3710373739905</v>
      </c>
      <c r="N225" s="15">
        <f t="shared" si="263"/>
        <v>2.2376578085345766E-3</v>
      </c>
      <c r="O225" s="15">
        <f t="shared" si="264"/>
        <v>4.4829055164965492E-3</v>
      </c>
      <c r="P225" s="15">
        <f t="shared" si="265"/>
        <v>4.1920421311654188E-3</v>
      </c>
      <c r="Q225" s="5">
        <f t="shared" si="266"/>
        <v>6168.9056263380708</v>
      </c>
      <c r="R225" s="5">
        <f t="shared" si="267"/>
        <v>8968.1237833753348</v>
      </c>
      <c r="S225" s="5">
        <f t="shared" si="268"/>
        <v>5305.1687619880222</v>
      </c>
      <c r="T225" s="5">
        <f t="shared" si="269"/>
        <v>22.701703068861452</v>
      </c>
      <c r="U225" s="5">
        <f t="shared" si="270"/>
        <v>75.547399163450919</v>
      </c>
      <c r="V225" s="5">
        <f t="shared" si="271"/>
        <v>125.63675137566365</v>
      </c>
      <c r="W225" s="15">
        <f t="shared" si="272"/>
        <v>-1.0734613539272964E-2</v>
      </c>
      <c r="X225" s="15">
        <f t="shared" si="273"/>
        <v>-1.217998157191269E-2</v>
      </c>
      <c r="Y225" s="15">
        <f t="shared" si="274"/>
        <v>-9.7425357312937999E-3</v>
      </c>
      <c r="Z225" s="5">
        <f t="shared" si="289"/>
        <v>7061.0509525821035</v>
      </c>
      <c r="AA225" s="5">
        <f t="shared" si="290"/>
        <v>26251.295216272691</v>
      </c>
      <c r="AB225" s="5">
        <f t="shared" si="291"/>
        <v>63283.1461860825</v>
      </c>
      <c r="AC225" s="16">
        <f t="shared" si="275"/>
        <v>1.1658348658908861</v>
      </c>
      <c r="AD225" s="16">
        <f t="shared" si="276"/>
        <v>3.0232958986187684</v>
      </c>
      <c r="AE225" s="16">
        <f t="shared" si="277"/>
        <v>12.188340793498497</v>
      </c>
      <c r="AF225" s="15">
        <f t="shared" si="278"/>
        <v>-4.0504037456468023E-3</v>
      </c>
      <c r="AG225" s="15">
        <f t="shared" si="279"/>
        <v>2.9673830763510267E-4</v>
      </c>
      <c r="AH225" s="15">
        <f t="shared" si="280"/>
        <v>9.7937136394747881E-3</v>
      </c>
      <c r="AI225" s="1">
        <f t="shared" si="244"/>
        <v>528878.79551424191</v>
      </c>
      <c r="AJ225" s="1">
        <f t="shared" si="245"/>
        <v>225974.74300270173</v>
      </c>
      <c r="AK225" s="1">
        <f t="shared" si="246"/>
        <v>80647.114227622325</v>
      </c>
      <c r="AL225" s="14">
        <f t="shared" si="281"/>
        <v>80.08145306649827</v>
      </c>
      <c r="AM225" s="14">
        <f t="shared" si="282"/>
        <v>18.925599785489577</v>
      </c>
      <c r="AN225" s="14">
        <f t="shared" si="283"/>
        <v>6.0226788780096649</v>
      </c>
      <c r="AO225" s="11">
        <f t="shared" si="284"/>
        <v>3.7727684934251125E-3</v>
      </c>
      <c r="AP225" s="11">
        <f t="shared" si="285"/>
        <v>4.7526932471050184E-3</v>
      </c>
      <c r="AQ225" s="11">
        <f t="shared" si="286"/>
        <v>4.3112924428011078E-3</v>
      </c>
      <c r="AR225" s="1">
        <f t="shared" si="292"/>
        <v>271737.5699799186</v>
      </c>
      <c r="AS225" s="1">
        <f t="shared" si="287"/>
        <v>118708.57081356712</v>
      </c>
      <c r="AT225" s="1">
        <f t="shared" si="288"/>
        <v>42226.249118183223</v>
      </c>
      <c r="AU225" s="1">
        <f t="shared" si="247"/>
        <v>54347.513995983725</v>
      </c>
      <c r="AV225" s="1">
        <f t="shared" si="248"/>
        <v>23741.714162713426</v>
      </c>
      <c r="AW225" s="1">
        <f t="shared" si="249"/>
        <v>8445.2498236366446</v>
      </c>
      <c r="AX225" s="1">
        <f t="shared" si="308"/>
        <v>186538.43390159527</v>
      </c>
      <c r="AY225" s="1">
        <f t="shared" si="295"/>
        <v>32039.10363411027</v>
      </c>
      <c r="AZ225" s="1">
        <f t="shared" si="296"/>
        <v>7730.6968298991915</v>
      </c>
      <c r="BA225" s="1">
        <f t="shared" si="309"/>
        <v>14143.632529323166</v>
      </c>
      <c r="BB225" s="1">
        <f t="shared" si="310"/>
        <v>30751.604003864588</v>
      </c>
      <c r="BC225" s="1">
        <f t="shared" si="311"/>
        <v>39121.925098873209</v>
      </c>
      <c r="BD225" s="1">
        <f t="shared" si="312"/>
        <v>659.26975752734893</v>
      </c>
      <c r="BE225" s="2">
        <f t="shared" si="318"/>
        <v>2.6562624979233451E-2</v>
      </c>
      <c r="BF225" s="2">
        <f t="shared" si="319"/>
        <v>3.9296297366806017E-2</v>
      </c>
      <c r="BG225" s="2">
        <f t="shared" si="320"/>
        <v>2.6781393583393952E-2</v>
      </c>
      <c r="BH225" s="2">
        <f t="shared" si="297"/>
        <v>3.0166517356657499E-2</v>
      </c>
      <c r="BI225" s="2">
        <f t="shared" si="313"/>
        <v>7.0557304578739693E-5</v>
      </c>
      <c r="BJ225" s="2">
        <f t="shared" si="298"/>
        <v>1.5441989867404456E-4</v>
      </c>
      <c r="BK225" s="2">
        <f t="shared" si="299"/>
        <v>7.1724304226865481E-5</v>
      </c>
      <c r="BL225" s="2">
        <f t="shared" si="300"/>
        <v>19.173070490559709</v>
      </c>
      <c r="BM225" s="2">
        <f t="shared" si="301"/>
        <v>18.330965476771677</v>
      </c>
      <c r="BN225" s="2">
        <f t="shared" si="302"/>
        <v>3.0286483381119838</v>
      </c>
      <c r="BO225" s="2">
        <f t="shared" si="314"/>
        <v>204.4472759824871</v>
      </c>
      <c r="BP225" s="2">
        <f t="shared" si="315"/>
        <v>35.539635360824832</v>
      </c>
      <c r="BQ225" s="2">
        <f t="shared" si="316"/>
        <v>3.5740252036748901</v>
      </c>
      <c r="BR225" s="11">
        <f t="shared" si="317"/>
        <v>3.3042358974965075E-2</v>
      </c>
      <c r="BS225" s="17">
        <f t="shared" si="293"/>
        <v>1.2336448607765957E-3</v>
      </c>
      <c r="BT225" s="17">
        <f t="shared" si="294"/>
        <v>7.84684634330436E-3</v>
      </c>
      <c r="BU225" s="12">
        <f>(BU$3*temperature!$I335+BU$4*temperature!$I335^2+BU$5*temperature!$I335^6)*(K225/K$56)^$BW$1</f>
        <v>-14.514113592041946</v>
      </c>
      <c r="BV225" s="12">
        <f>(BV$3*temperature!$I335+BV$4*temperature!$I335^2+BV$5*temperature!$I335^6)*(L225/L$56)^$BW$1</f>
        <v>-11.157328674917895</v>
      </c>
      <c r="BW225" s="12">
        <f>(BW$3*temperature!$I335+BW$4*temperature!$I335^2+BW$5*temperature!$I335^6)*(M225/M$56)^$BW$1</f>
        <v>-10.529145664531155</v>
      </c>
      <c r="BX225" s="12">
        <f>(BX$3*temperature!$M335+BX$4*temperature!$M335^2+BX$5*temperature!$M335^6)*(K225/K$56)^$BW$1</f>
        <v>-14.514120056485805</v>
      </c>
      <c r="BY225" s="12">
        <f>(BY$3*temperature!$M335+BY$4*temperature!$M335^2+BY$5*temperature!$M335^6)*(L225/L$56)^$BW$1</f>
        <v>-11.157333058545778</v>
      </c>
      <c r="BZ225" s="12">
        <f>(BZ$3*temperature!$M335+BZ$4*temperature!$M335^2+BZ$5*temperature!$M335^6)*(M225/M$56)^$BW$1</f>
        <v>-10.529149345334723</v>
      </c>
      <c r="CA225" s="19">
        <f t="shared" si="303"/>
        <v>-6.4644438584338104E-6</v>
      </c>
      <c r="CB225" s="19">
        <f t="shared" si="304"/>
        <v>-4.3836278820208463E-6</v>
      </c>
      <c r="CC225" s="19">
        <f t="shared" si="305"/>
        <v>-3.6808035677182716E-6</v>
      </c>
      <c r="CD225" s="19">
        <f t="shared" si="306"/>
        <v>-2.4324329946211806E-2</v>
      </c>
      <c r="CE225" s="19">
        <f t="shared" si="307"/>
        <v>-3.000758462997844E-5</v>
      </c>
      <c r="CF225" s="19"/>
      <c r="CG225" s="19"/>
      <c r="CH225" s="19"/>
    </row>
    <row r="226" spans="1:86" x14ac:dyDescent="0.25">
      <c r="A226" s="2">
        <f t="shared" si="250"/>
        <v>2180</v>
      </c>
      <c r="B226" s="5">
        <f t="shared" si="251"/>
        <v>1165.3909453315189</v>
      </c>
      <c r="C226" s="5">
        <f t="shared" si="252"/>
        <v>2964.0961011237509</v>
      </c>
      <c r="D226" s="5">
        <f t="shared" si="253"/>
        <v>4369.7342145918838</v>
      </c>
      <c r="E226" s="15">
        <f t="shared" si="254"/>
        <v>6.7087386134509864E-7</v>
      </c>
      <c r="F226" s="15">
        <f t="shared" si="255"/>
        <v>1.3216664926190767E-6</v>
      </c>
      <c r="G226" s="15">
        <f t="shared" si="256"/>
        <v>2.6981351301785565E-6</v>
      </c>
      <c r="H226" s="5">
        <f t="shared" si="257"/>
        <v>272331.2844268101</v>
      </c>
      <c r="I226" s="5">
        <f t="shared" si="258"/>
        <v>119233.67073680174</v>
      </c>
      <c r="J226" s="5">
        <f t="shared" si="259"/>
        <v>42401.072992559559</v>
      </c>
      <c r="K226" s="5">
        <f t="shared" si="260"/>
        <v>233682.34112145088</v>
      </c>
      <c r="L226" s="5">
        <f t="shared" si="261"/>
        <v>40225.980086002528</v>
      </c>
      <c r="M226" s="5">
        <f t="shared" si="262"/>
        <v>9703.3528609061304</v>
      </c>
      <c r="N226" s="15">
        <f t="shared" si="263"/>
        <v>2.1842093719965927E-3</v>
      </c>
      <c r="O226" s="15">
        <f t="shared" si="264"/>
        <v>4.4221098164842765E-3</v>
      </c>
      <c r="P226" s="15">
        <f t="shared" si="265"/>
        <v>4.1374612831801549E-3</v>
      </c>
      <c r="Q226" s="5">
        <f t="shared" si="266"/>
        <v>6116.0184529062699</v>
      </c>
      <c r="R226" s="5">
        <f t="shared" si="267"/>
        <v>8898.07895540149</v>
      </c>
      <c r="S226" s="5">
        <f t="shared" si="268"/>
        <v>5275.2332813903386</v>
      </c>
      <c r="T226" s="5">
        <f t="shared" si="269"/>
        <v>22.458009059733897</v>
      </c>
      <c r="U226" s="5">
        <f t="shared" si="270"/>
        <v>74.627233233834161</v>
      </c>
      <c r="V226" s="5">
        <f t="shared" si="271"/>
        <v>124.41273083622256</v>
      </c>
      <c r="W226" s="15">
        <f t="shared" si="272"/>
        <v>-1.0734613539272964E-2</v>
      </c>
      <c r="X226" s="15">
        <f t="shared" si="273"/>
        <v>-1.217998157191269E-2</v>
      </c>
      <c r="Y226" s="15">
        <f t="shared" si="274"/>
        <v>-9.7425357312937999E-3</v>
      </c>
      <c r="Z226" s="5">
        <f t="shared" si="289"/>
        <v>6972.5324234997761</v>
      </c>
      <c r="AA226" s="5">
        <f t="shared" si="290"/>
        <v>26055.569265273509</v>
      </c>
      <c r="AB226" s="5">
        <f t="shared" si="291"/>
        <v>63545.801043424442</v>
      </c>
      <c r="AC226" s="16">
        <f t="shared" si="275"/>
        <v>1.1611127639832761</v>
      </c>
      <c r="AD226" s="16">
        <f t="shared" si="276"/>
        <v>3.0241930263272048</v>
      </c>
      <c r="AE226" s="16">
        <f t="shared" si="277"/>
        <v>12.307709912970351</v>
      </c>
      <c r="AF226" s="15">
        <f t="shared" si="278"/>
        <v>-4.0504037456468023E-3</v>
      </c>
      <c r="AG226" s="15">
        <f t="shared" si="279"/>
        <v>2.9673830763510267E-4</v>
      </c>
      <c r="AH226" s="15">
        <f t="shared" si="280"/>
        <v>9.7937136394747881E-3</v>
      </c>
      <c r="AI226" s="1">
        <f t="shared" si="244"/>
        <v>530338.42995880148</v>
      </c>
      <c r="AJ226" s="1">
        <f t="shared" si="245"/>
        <v>227118.98286514496</v>
      </c>
      <c r="AK226" s="1">
        <f t="shared" si="246"/>
        <v>81027.652628496726</v>
      </c>
      <c r="AL226" s="14">
        <f t="shared" si="281"/>
        <v>80.380560561704883</v>
      </c>
      <c r="AM226" s="14">
        <f t="shared" si="282"/>
        <v>19.014647880084507</v>
      </c>
      <c r="AN226" s="14">
        <f t="shared" si="283"/>
        <v>6.0483847526425238</v>
      </c>
      <c r="AO226" s="11">
        <f t="shared" si="284"/>
        <v>3.7350408084908613E-3</v>
      </c>
      <c r="AP226" s="11">
        <f t="shared" si="285"/>
        <v>4.7051663146339684E-3</v>
      </c>
      <c r="AQ226" s="11">
        <f t="shared" si="286"/>
        <v>4.2681795183730966E-3</v>
      </c>
      <c r="AR226" s="1">
        <f t="shared" si="292"/>
        <v>272331.2844268101</v>
      </c>
      <c r="AS226" s="1">
        <f t="shared" si="287"/>
        <v>119233.67073680174</v>
      </c>
      <c r="AT226" s="1">
        <f t="shared" si="288"/>
        <v>42401.072992559559</v>
      </c>
      <c r="AU226" s="1">
        <f t="shared" si="247"/>
        <v>54466.256885362025</v>
      </c>
      <c r="AV226" s="1">
        <f t="shared" si="248"/>
        <v>23846.734147360348</v>
      </c>
      <c r="AW226" s="1">
        <f t="shared" si="249"/>
        <v>8480.2145985119114</v>
      </c>
      <c r="AX226" s="1">
        <f t="shared" si="308"/>
        <v>186945.87289716068</v>
      </c>
      <c r="AY226" s="1">
        <f t="shared" si="295"/>
        <v>32180.784068802019</v>
      </c>
      <c r="AZ226" s="1">
        <f t="shared" si="296"/>
        <v>7762.6822887249045</v>
      </c>
      <c r="BA226" s="1">
        <f t="shared" si="309"/>
        <v>14146.184699876261</v>
      </c>
      <c r="BB226" s="1">
        <f t="shared" si="310"/>
        <v>30764.723309320805</v>
      </c>
      <c r="BC226" s="1">
        <f t="shared" si="311"/>
        <v>39140.072962255843</v>
      </c>
      <c r="BD226" s="1">
        <f t="shared" si="312"/>
        <v>640.32537154076658</v>
      </c>
      <c r="BE226" s="2">
        <f t="shared" si="318"/>
        <v>2.6562624979233451E-2</v>
      </c>
      <c r="BF226" s="2">
        <f t="shared" si="319"/>
        <v>3.9296297366806017E-2</v>
      </c>
      <c r="BG226" s="2">
        <f t="shared" si="320"/>
        <v>2.6781393583393952E-2</v>
      </c>
      <c r="BH226" s="2">
        <f t="shared" si="297"/>
        <v>3.0142110733773403E-2</v>
      </c>
      <c r="BI226" s="2">
        <f t="shared" si="313"/>
        <v>7.0557304578739693E-5</v>
      </c>
      <c r="BJ226" s="2">
        <f t="shared" si="298"/>
        <v>1.5441989867404456E-4</v>
      </c>
      <c r="BK226" s="2">
        <f t="shared" si="299"/>
        <v>7.1724304226865481E-5</v>
      </c>
      <c r="BL226" s="2">
        <f t="shared" si="300"/>
        <v>19.21496138162183</v>
      </c>
      <c r="BM226" s="2">
        <f t="shared" si="301"/>
        <v>18.412051353711316</v>
      </c>
      <c r="BN226" s="2">
        <f t="shared" si="302"/>
        <v>3.0411874588638712</v>
      </c>
      <c r="BO226" s="2">
        <f t="shared" si="314"/>
        <v>207.4951635638686</v>
      </c>
      <c r="BP226" s="2">
        <f t="shared" si="315"/>
        <v>35.964992617942052</v>
      </c>
      <c r="BQ226" s="2">
        <f t="shared" si="316"/>
        <v>3.5739885422042632</v>
      </c>
      <c r="BR226" s="11">
        <f t="shared" si="317"/>
        <v>3.2987933434941635E-2</v>
      </c>
      <c r="BS226" s="17">
        <f t="shared" si="293"/>
        <v>1.1941861338587104E-3</v>
      </c>
      <c r="BT226" s="17">
        <f t="shared" si="294"/>
        <v>7.6182974206838441E-3</v>
      </c>
      <c r="BU226" s="12">
        <f>(BU$3*temperature!$I336+BU$4*temperature!$I336^2+BU$5*temperature!$I336^6)*(K226/K$56)^$BW$1</f>
        <v>-14.693527325681494</v>
      </c>
      <c r="BV226" s="12">
        <f>(BV$3*temperature!$I336+BV$4*temperature!$I336^2+BV$5*temperature!$I336^6)*(L226/L$56)^$BW$1</f>
        <v>-11.271965450764597</v>
      </c>
      <c r="BW226" s="12">
        <f>(BW$3*temperature!$I336+BW$4*temperature!$I336^2+BW$5*temperature!$I336^6)*(M226/M$56)^$BW$1</f>
        <v>-10.624856957934012</v>
      </c>
      <c r="BX226" s="12">
        <f>(BX$3*temperature!$M336+BX$4*temperature!$M336^2+BX$5*temperature!$M336^6)*(K226/K$56)^$BW$1</f>
        <v>-14.693533782422369</v>
      </c>
      <c r="BY226" s="12">
        <f>(BY$3*temperature!$M336+BY$4*temperature!$M336^2+BY$5*temperature!$M336^6)*(L226/L$56)^$BW$1</f>
        <v>-11.271969825242904</v>
      </c>
      <c r="BZ226" s="12">
        <f>(BZ$3*temperature!$M336+BZ$4*temperature!$M336^2+BZ$5*temperature!$M336^6)*(M226/M$56)^$BW$1</f>
        <v>-10.624860630004354</v>
      </c>
      <c r="CA226" s="19">
        <f t="shared" si="303"/>
        <v>-6.4567408752935762E-6</v>
      </c>
      <c r="CB226" s="19">
        <f t="shared" si="304"/>
        <v>-4.3744783067012349E-6</v>
      </c>
      <c r="CC226" s="19">
        <f t="shared" si="305"/>
        <v>-3.6720703420201062E-6</v>
      </c>
      <c r="CD226" s="19">
        <f t="shared" si="306"/>
        <v>-2.4356573644520908E-2</v>
      </c>
      <c r="CE226" s="19">
        <f t="shared" si="307"/>
        <v>-2.9086282514595382E-5</v>
      </c>
      <c r="CF226" s="19"/>
      <c r="CG226" s="19"/>
      <c r="CH226" s="19"/>
    </row>
    <row r="227" spans="1:86" x14ac:dyDescent="0.25">
      <c r="A227" s="2">
        <f t="shared" si="250"/>
        <v>2181</v>
      </c>
      <c r="B227" s="5">
        <f t="shared" si="251"/>
        <v>1165.3916880703262</v>
      </c>
      <c r="C227" s="5">
        <f t="shared" si="252"/>
        <v>2964.0998227929235</v>
      </c>
      <c r="D227" s="5">
        <f t="shared" si="253"/>
        <v>4369.7454152186083</v>
      </c>
      <c r="E227" s="15">
        <f t="shared" si="254"/>
        <v>6.3733016827784372E-7</v>
      </c>
      <c r="F227" s="15">
        <f t="shared" si="255"/>
        <v>1.2555831679881227E-6</v>
      </c>
      <c r="G227" s="15">
        <f t="shared" si="256"/>
        <v>2.5632283736696284E-6</v>
      </c>
      <c r="H227" s="5">
        <f t="shared" si="257"/>
        <v>272911.88892672834</v>
      </c>
      <c r="I227" s="5">
        <f t="shared" si="258"/>
        <v>119753.91655005512</v>
      </c>
      <c r="J227" s="5">
        <f t="shared" si="259"/>
        <v>42574.326187416147</v>
      </c>
      <c r="K227" s="5">
        <f t="shared" si="260"/>
        <v>234180.39764692343</v>
      </c>
      <c r="L227" s="5">
        <f t="shared" si="261"/>
        <v>40401.445197354034</v>
      </c>
      <c r="M227" s="5">
        <f t="shared" si="262"/>
        <v>9742.9763388827196</v>
      </c>
      <c r="N227" s="15">
        <f t="shared" si="263"/>
        <v>2.1313400194569176E-3</v>
      </c>
      <c r="O227" s="15">
        <f t="shared" si="264"/>
        <v>4.3619847416114244E-3</v>
      </c>
      <c r="P227" s="15">
        <f t="shared" si="265"/>
        <v>4.0834831572731378E-3</v>
      </c>
      <c r="Q227" s="5">
        <f t="shared" si="266"/>
        <v>6063.2646085349761</v>
      </c>
      <c r="R227" s="5">
        <f t="shared" si="267"/>
        <v>8828.0521415805724</v>
      </c>
      <c r="S227" s="5">
        <f t="shared" si="268"/>
        <v>5245.1840363400715</v>
      </c>
      <c r="T227" s="5">
        <f t="shared" si="269"/>
        <v>22.216931011616161</v>
      </c>
      <c r="U227" s="5">
        <f t="shared" si="270"/>
        <v>73.718274908283234</v>
      </c>
      <c r="V227" s="5">
        <f t="shared" si="271"/>
        <v>123.20063536062283</v>
      </c>
      <c r="W227" s="15">
        <f t="shared" si="272"/>
        <v>-1.0734613539272964E-2</v>
      </c>
      <c r="X227" s="15">
        <f t="shared" si="273"/>
        <v>-1.217998157191269E-2</v>
      </c>
      <c r="Y227" s="15">
        <f t="shared" si="274"/>
        <v>-9.7425357312937999E-3</v>
      </c>
      <c r="Z227" s="5">
        <f t="shared" si="289"/>
        <v>6884.7561571026999</v>
      </c>
      <c r="AA227" s="5">
        <f t="shared" si="290"/>
        <v>25859.735581319044</v>
      </c>
      <c r="AB227" s="5">
        <f t="shared" si="291"/>
        <v>63806.068741096271</v>
      </c>
      <c r="AC227" s="16">
        <f t="shared" si="275"/>
        <v>1.15640978849492</v>
      </c>
      <c r="AD227" s="16">
        <f t="shared" si="276"/>
        <v>3.0250904202477988</v>
      </c>
      <c r="AE227" s="16">
        <f t="shared" si="277"/>
        <v>12.428248099415708</v>
      </c>
      <c r="AF227" s="15">
        <f t="shared" si="278"/>
        <v>-4.0504037456468023E-3</v>
      </c>
      <c r="AG227" s="15">
        <f t="shared" si="279"/>
        <v>2.9673830763510267E-4</v>
      </c>
      <c r="AH227" s="15">
        <f t="shared" si="280"/>
        <v>9.7937136394747881E-3</v>
      </c>
      <c r="AI227" s="1">
        <f t="shared" si="244"/>
        <v>531770.8438482834</v>
      </c>
      <c r="AJ227" s="1">
        <f t="shared" si="245"/>
        <v>228253.81872599083</v>
      </c>
      <c r="AK227" s="1">
        <f t="shared" si="246"/>
        <v>81405.101964158966</v>
      </c>
      <c r="AL227" s="14">
        <f t="shared" si="281"/>
        <v>80.677782988873147</v>
      </c>
      <c r="AM227" s="14">
        <f t="shared" si="282"/>
        <v>19.103220289967609</v>
      </c>
      <c r="AN227" s="14">
        <f t="shared" si="283"/>
        <v>6.0739421886437892</v>
      </c>
      <c r="AO227" s="11">
        <f t="shared" si="284"/>
        <v>3.6976904004059528E-3</v>
      </c>
      <c r="AP227" s="11">
        <f t="shared" si="285"/>
        <v>4.6581146514876283E-3</v>
      </c>
      <c r="AQ227" s="11">
        <f t="shared" si="286"/>
        <v>4.225497723189366E-3</v>
      </c>
      <c r="AR227" s="1">
        <f t="shared" si="292"/>
        <v>272911.88892672834</v>
      </c>
      <c r="AS227" s="1">
        <f t="shared" si="287"/>
        <v>119753.91655005512</v>
      </c>
      <c r="AT227" s="1">
        <f t="shared" si="288"/>
        <v>42574.326187416147</v>
      </c>
      <c r="AU227" s="1">
        <f t="shared" si="247"/>
        <v>54582.37778534567</v>
      </c>
      <c r="AV227" s="1">
        <f t="shared" si="248"/>
        <v>23950.783310011026</v>
      </c>
      <c r="AW227" s="1">
        <f t="shared" si="249"/>
        <v>8514.8652374832291</v>
      </c>
      <c r="AX227" s="1">
        <f t="shared" si="308"/>
        <v>187344.31811753876</v>
      </c>
      <c r="AY227" s="1">
        <f t="shared" si="295"/>
        <v>32321.15615788323</v>
      </c>
      <c r="AZ227" s="1">
        <f t="shared" si="296"/>
        <v>7794.381071106176</v>
      </c>
      <c r="BA227" s="1">
        <f t="shared" si="309"/>
        <v>14148.674918404578</v>
      </c>
      <c r="BB227" s="1">
        <f t="shared" si="310"/>
        <v>30777.663178092185</v>
      </c>
      <c r="BC227" s="1">
        <f t="shared" si="311"/>
        <v>39157.98073549274</v>
      </c>
      <c r="BD227" s="1">
        <f t="shared" si="312"/>
        <v>621.9216983278676</v>
      </c>
      <c r="BE227" s="2">
        <f t="shared" si="318"/>
        <v>2.6562624979233451E-2</v>
      </c>
      <c r="BF227" s="2">
        <f t="shared" si="319"/>
        <v>3.9296297366806017E-2</v>
      </c>
      <c r="BG227" s="2">
        <f t="shared" si="320"/>
        <v>2.6781393583393952E-2</v>
      </c>
      <c r="BH227" s="2">
        <f t="shared" si="297"/>
        <v>3.0117738111798274E-2</v>
      </c>
      <c r="BI227" s="2">
        <f t="shared" si="313"/>
        <v>7.0557304578739693E-5</v>
      </c>
      <c r="BJ227" s="2">
        <f t="shared" si="298"/>
        <v>1.5441989867404456E-4</v>
      </c>
      <c r="BK227" s="2">
        <f t="shared" si="299"/>
        <v>7.1724304226865481E-5</v>
      </c>
      <c r="BL227" s="2">
        <f t="shared" si="300"/>
        <v>19.255927270162349</v>
      </c>
      <c r="BM227" s="2">
        <f t="shared" si="301"/>
        <v>18.492387659479501</v>
      </c>
      <c r="BN227" s="2">
        <f t="shared" si="302"/>
        <v>3.0536139237200417</v>
      </c>
      <c r="BO227" s="2">
        <f t="shared" si="314"/>
        <v>210.58861033026307</v>
      </c>
      <c r="BP227" s="2">
        <f t="shared" si="315"/>
        <v>36.395465071886882</v>
      </c>
      <c r="BQ227" s="2">
        <f t="shared" si="316"/>
        <v>3.5739540412669464</v>
      </c>
      <c r="BR227" s="11">
        <f t="shared" si="317"/>
        <v>3.2934103661719866E-2</v>
      </c>
      <c r="BS227" s="17">
        <f t="shared" si="293"/>
        <v>1.156050419570483E-3</v>
      </c>
      <c r="BT227" s="17">
        <f t="shared" si="294"/>
        <v>7.3964052627998487E-3</v>
      </c>
      <c r="BU227" s="12">
        <f>(BU$3*temperature!$I337+BU$4*temperature!$I337^2+BU$5*temperature!$I337^6)*(K227/K$56)^$BW$1</f>
        <v>-14.872881921249542</v>
      </c>
      <c r="BV227" s="12">
        <f>(BV$3*temperature!$I337+BV$4*temperature!$I337^2+BV$5*temperature!$I337^6)*(L227/L$56)^$BW$1</f>
        <v>-11.386426173035494</v>
      </c>
      <c r="BW227" s="12">
        <f>(BW$3*temperature!$I337+BW$4*temperature!$I337^2+BW$5*temperature!$I337^6)*(M227/M$56)^$BW$1</f>
        <v>-10.720398681013833</v>
      </c>
      <c r="BX227" s="12">
        <f>(BX$3*temperature!$M337+BX$4*temperature!$M337^2+BX$5*temperature!$M337^6)*(K227/K$56)^$BW$1</f>
        <v>-14.872888370245061</v>
      </c>
      <c r="BY227" s="12">
        <f>(BY$3*temperature!$M337+BY$4*temperature!$M337^2+BY$5*temperature!$M337^6)*(L227/L$56)^$BW$1</f>
        <v>-11.386430538380415</v>
      </c>
      <c r="BZ227" s="12">
        <f>(BZ$3*temperature!$M337+BZ$4*temperature!$M337^2+BZ$5*temperature!$M337^6)*(M227/M$56)^$BW$1</f>
        <v>-10.720402344384125</v>
      </c>
      <c r="CA227" s="19">
        <f t="shared" si="303"/>
        <v>-6.4489955189372949E-6</v>
      </c>
      <c r="CB227" s="19">
        <f t="shared" si="304"/>
        <v>-4.3653449210978579E-6</v>
      </c>
      <c r="CC227" s="19">
        <f t="shared" si="305"/>
        <v>-3.6633702915622735E-6</v>
      </c>
      <c r="CD227" s="19">
        <f t="shared" si="306"/>
        <v>-2.4387402218848057E-2</v>
      </c>
      <c r="CE227" s="19">
        <f t="shared" si="307"/>
        <v>-2.8193066567333425E-5</v>
      </c>
      <c r="CF227" s="19"/>
      <c r="CG227" s="19"/>
      <c r="CH227" s="19"/>
    </row>
    <row r="228" spans="1:86" x14ac:dyDescent="0.25">
      <c r="A228" s="2">
        <f t="shared" si="250"/>
        <v>2182</v>
      </c>
      <c r="B228" s="5">
        <f t="shared" si="251"/>
        <v>1165.3923936726428</v>
      </c>
      <c r="C228" s="5">
        <f t="shared" si="252"/>
        <v>2964.1033583830767</v>
      </c>
      <c r="D228" s="5">
        <f t="shared" si="253"/>
        <v>4369.7560558412706</v>
      </c>
      <c r="E228" s="15">
        <f t="shared" si="254"/>
        <v>6.0546365986395154E-7</v>
      </c>
      <c r="F228" s="15">
        <f t="shared" si="255"/>
        <v>1.1928040095887166E-6</v>
      </c>
      <c r="G228" s="15">
        <f t="shared" si="256"/>
        <v>2.4350669549861471E-6</v>
      </c>
      <c r="H228" s="5">
        <f t="shared" si="257"/>
        <v>273479.44972804713</v>
      </c>
      <c r="I228" s="5">
        <f t="shared" si="258"/>
        <v>120269.30387735899</v>
      </c>
      <c r="J228" s="5">
        <f t="shared" si="259"/>
        <v>42746.009087064063</v>
      </c>
      <c r="K228" s="5">
        <f t="shared" si="260"/>
        <v>234667.26847787129</v>
      </c>
      <c r="L228" s="5">
        <f t="shared" si="261"/>
        <v>40575.273307259464</v>
      </c>
      <c r="M228" s="5">
        <f t="shared" si="262"/>
        <v>9782.2415120687001</v>
      </c>
      <c r="N228" s="15">
        <f t="shared" si="263"/>
        <v>2.0790417807809991E-3</v>
      </c>
      <c r="O228" s="15">
        <f t="shared" si="264"/>
        <v>4.3025220770274153E-3</v>
      </c>
      <c r="P228" s="15">
        <f t="shared" si="265"/>
        <v>4.0301004354572623E-3</v>
      </c>
      <c r="Q228" s="5">
        <f t="shared" si="266"/>
        <v>6010.6519076726927</v>
      </c>
      <c r="R228" s="5">
        <f t="shared" si="267"/>
        <v>8758.0573341590334</v>
      </c>
      <c r="S228" s="5">
        <f t="shared" si="268"/>
        <v>5215.0280170834512</v>
      </c>
      <c r="T228" s="5">
        <f t="shared" si="269"/>
        <v>21.978440843177772</v>
      </c>
      <c r="U228" s="5">
        <f t="shared" si="270"/>
        <v>72.820387678387149</v>
      </c>
      <c r="V228" s="5">
        <f t="shared" si="271"/>
        <v>122.00034876850386</v>
      </c>
      <c r="W228" s="15">
        <f t="shared" si="272"/>
        <v>-1.0734613539272964E-2</v>
      </c>
      <c r="X228" s="15">
        <f t="shared" si="273"/>
        <v>-1.217998157191269E-2</v>
      </c>
      <c r="Y228" s="15">
        <f t="shared" si="274"/>
        <v>-9.7425357312937999E-3</v>
      </c>
      <c r="Z228" s="5">
        <f t="shared" si="289"/>
        <v>6797.726039184814</v>
      </c>
      <c r="AA228" s="5">
        <f t="shared" si="290"/>
        <v>25663.835748912214</v>
      </c>
      <c r="AB228" s="5">
        <f t="shared" si="291"/>
        <v>64063.94979853987</v>
      </c>
      <c r="AC228" s="16">
        <f t="shared" si="275"/>
        <v>1.1517258619560975</v>
      </c>
      <c r="AD228" s="16">
        <f t="shared" si="276"/>
        <v>3.0259880804595465</v>
      </c>
      <c r="AE228" s="16">
        <f t="shared" si="277"/>
        <v>12.549966802341732</v>
      </c>
      <c r="AF228" s="15">
        <f t="shared" si="278"/>
        <v>-4.0504037456468023E-3</v>
      </c>
      <c r="AG228" s="15">
        <f t="shared" si="279"/>
        <v>2.9673830763510267E-4</v>
      </c>
      <c r="AH228" s="15">
        <f t="shared" si="280"/>
        <v>9.7937136394747881E-3</v>
      </c>
      <c r="AI228" s="1">
        <f t="shared" si="244"/>
        <v>533176.13724880072</v>
      </c>
      <c r="AJ228" s="1">
        <f t="shared" si="245"/>
        <v>229379.22016340279</v>
      </c>
      <c r="AK228" s="1">
        <f t="shared" si="246"/>
        <v>81779.457005226301</v>
      </c>
      <c r="AL228" s="14">
        <f t="shared" si="281"/>
        <v>80.97312123792031</v>
      </c>
      <c r="AM228" s="14">
        <f t="shared" si="282"/>
        <v>19.191315430387672</v>
      </c>
      <c r="AN228" s="14">
        <f t="shared" si="283"/>
        <v>6.0993509632437979</v>
      </c>
      <c r="AO228" s="11">
        <f t="shared" si="284"/>
        <v>3.660713496401893E-3</v>
      </c>
      <c r="AP228" s="11">
        <f t="shared" si="285"/>
        <v>4.6115335049727521E-3</v>
      </c>
      <c r="AQ228" s="11">
        <f t="shared" si="286"/>
        <v>4.1832427459574722E-3</v>
      </c>
      <c r="AR228" s="1">
        <f t="shared" si="292"/>
        <v>273479.44972804713</v>
      </c>
      <c r="AS228" s="1">
        <f t="shared" si="287"/>
        <v>120269.30387735899</v>
      </c>
      <c r="AT228" s="1">
        <f t="shared" si="288"/>
        <v>42746.009087064063</v>
      </c>
      <c r="AU228" s="1">
        <f t="shared" si="247"/>
        <v>54695.88994560943</v>
      </c>
      <c r="AV228" s="1">
        <f t="shared" si="248"/>
        <v>24053.8607754718</v>
      </c>
      <c r="AW228" s="1">
        <f t="shared" si="249"/>
        <v>8549.2018174128134</v>
      </c>
      <c r="AX228" s="1">
        <f t="shared" si="308"/>
        <v>187733.81478229701</v>
      </c>
      <c r="AY228" s="1">
        <f t="shared" si="295"/>
        <v>32460.218645807574</v>
      </c>
      <c r="AZ228" s="1">
        <f t="shared" si="296"/>
        <v>7825.7932096549594</v>
      </c>
      <c r="BA228" s="1">
        <f t="shared" si="309"/>
        <v>14151.103869221397</v>
      </c>
      <c r="BB228" s="1">
        <f t="shared" si="310"/>
        <v>30790.425653100683</v>
      </c>
      <c r="BC228" s="1">
        <f t="shared" si="311"/>
        <v>39175.651252481468</v>
      </c>
      <c r="BD228" s="1">
        <f t="shared" si="312"/>
        <v>604.04345492683808</v>
      </c>
      <c r="BE228" s="2">
        <f t="shared" si="318"/>
        <v>2.6562624979233451E-2</v>
      </c>
      <c r="BF228" s="2">
        <f t="shared" si="319"/>
        <v>3.9296297366806017E-2</v>
      </c>
      <c r="BG228" s="2">
        <f t="shared" si="320"/>
        <v>2.6781393583393952E-2</v>
      </c>
      <c r="BH228" s="2">
        <f t="shared" si="297"/>
        <v>3.0093401992558683E-2</v>
      </c>
      <c r="BI228" s="2">
        <f t="shared" si="313"/>
        <v>7.0557304578739693E-5</v>
      </c>
      <c r="BJ228" s="2">
        <f t="shared" si="298"/>
        <v>1.5441989867404456E-4</v>
      </c>
      <c r="BK228" s="2">
        <f t="shared" si="299"/>
        <v>7.1724304226865481E-5</v>
      </c>
      <c r="BL228" s="2">
        <f t="shared" si="300"/>
        <v>19.295972830487951</v>
      </c>
      <c r="BM228" s="2">
        <f t="shared" si="301"/>
        <v>18.571973718339652</v>
      </c>
      <c r="BN228" s="2">
        <f t="shared" si="302"/>
        <v>3.0659277602449393</v>
      </c>
      <c r="BO228" s="2">
        <f t="shared" si="314"/>
        <v>213.72829739765112</v>
      </c>
      <c r="BP228" s="2">
        <f t="shared" si="315"/>
        <v>36.83111422238413</v>
      </c>
      <c r="BQ228" s="2">
        <f t="shared" si="316"/>
        <v>3.5739216738275141</v>
      </c>
      <c r="BR228" s="11">
        <f t="shared" si="317"/>
        <v>3.2880861974732029E-2</v>
      </c>
      <c r="BS228" s="17">
        <f t="shared" si="293"/>
        <v>1.1191908713947187E-3</v>
      </c>
      <c r="BT228" s="17">
        <f t="shared" si="294"/>
        <v>7.1809759833008236E-3</v>
      </c>
      <c r="BU228" s="12">
        <f>(BU$3*temperature!$I338+BU$4*temperature!$I338^2+BU$5*temperature!$I338^6)*(K228/K$56)^$BW$1</f>
        <v>-15.052170565318617</v>
      </c>
      <c r="BV228" s="12">
        <f>(BV$3*temperature!$I338+BV$4*temperature!$I338^2+BV$5*temperature!$I338^6)*(L228/L$56)^$BW$1</f>
        <v>-11.500707394482083</v>
      </c>
      <c r="BW228" s="12">
        <f>(BW$3*temperature!$I338+BW$4*temperature!$I338^2+BW$5*temperature!$I338^6)*(M228/M$56)^$BW$1</f>
        <v>-10.815768171962423</v>
      </c>
      <c r="BX228" s="12">
        <f>(BX$3*temperature!$M338+BX$4*temperature!$M338^2+BX$5*temperature!$M338^6)*(K228/K$56)^$BW$1</f>
        <v>-15.052177006531059</v>
      </c>
      <c r="BY228" s="12">
        <f>(BY$3*temperature!$M338+BY$4*temperature!$M338^2+BY$5*temperature!$M338^6)*(L228/L$56)^$BW$1</f>
        <v>-11.500711750712162</v>
      </c>
      <c r="BZ228" s="12">
        <f>(BZ$3*temperature!$M338+BZ$4*temperature!$M338^2+BZ$5*temperature!$M338^6)*(M228/M$56)^$BW$1</f>
        <v>-10.815771826667316</v>
      </c>
      <c r="CA228" s="19">
        <f t="shared" si="303"/>
        <v>-6.441212441643529E-6</v>
      </c>
      <c r="CB228" s="19">
        <f t="shared" si="304"/>
        <v>-4.3562300788835273E-6</v>
      </c>
      <c r="CC228" s="19">
        <f t="shared" si="305"/>
        <v>-3.6547048924973069E-6</v>
      </c>
      <c r="CD228" s="19">
        <f t="shared" si="306"/>
        <v>-2.4416840417842849E-2</v>
      </c>
      <c r="CE228" s="19">
        <f t="shared" si="307"/>
        <v>-2.7327104903951327E-5</v>
      </c>
      <c r="CF228" s="19"/>
      <c r="CG228" s="19"/>
      <c r="CH228" s="19"/>
    </row>
    <row r="229" spans="1:86" x14ac:dyDescent="0.25">
      <c r="A229" s="2">
        <f t="shared" si="250"/>
        <v>2183</v>
      </c>
      <c r="B229" s="5">
        <f t="shared" si="251"/>
        <v>1165.3930639952493</v>
      </c>
      <c r="C229" s="5">
        <f t="shared" si="252"/>
        <v>2964.1067171977288</v>
      </c>
      <c r="D229" s="5">
        <f t="shared" si="253"/>
        <v>4369.7661644574155</v>
      </c>
      <c r="E229" s="15">
        <f t="shared" si="254"/>
        <v>5.7519047687075398E-7</v>
      </c>
      <c r="F229" s="15">
        <f t="shared" si="255"/>
        <v>1.1331638091092807E-6</v>
      </c>
      <c r="G229" s="15">
        <f t="shared" si="256"/>
        <v>2.3133136072368396E-6</v>
      </c>
      <c r="H229" s="5">
        <f t="shared" si="257"/>
        <v>274034.03409024142</v>
      </c>
      <c r="I229" s="5">
        <f t="shared" si="258"/>
        <v>120779.82923402012</v>
      </c>
      <c r="J229" s="5">
        <f t="shared" si="259"/>
        <v>42916.122319018286</v>
      </c>
      <c r="K229" s="5">
        <f t="shared" si="260"/>
        <v>235143.01102049334</v>
      </c>
      <c r="L229" s="5">
        <f t="shared" si="261"/>
        <v>40747.463150788833</v>
      </c>
      <c r="M229" s="5">
        <f t="shared" si="262"/>
        <v>9821.1484788562102</v>
      </c>
      <c r="N229" s="15">
        <f t="shared" si="263"/>
        <v>2.027306772298898E-3</v>
      </c>
      <c r="O229" s="15">
        <f t="shared" si="264"/>
        <v>4.2437137077413478E-3</v>
      </c>
      <c r="P229" s="15">
        <f t="shared" si="265"/>
        <v>3.977305890424887E-3</v>
      </c>
      <c r="Q229" s="5">
        <f t="shared" si="266"/>
        <v>5958.1879387951285</v>
      </c>
      <c r="R229" s="5">
        <f t="shared" si="267"/>
        <v>8688.1082006495344</v>
      </c>
      <c r="S229" s="5">
        <f t="shared" si="268"/>
        <v>5184.7720985604801</v>
      </c>
      <c r="T229" s="5">
        <f t="shared" si="269"/>
        <v>21.742510774530487</v>
      </c>
      <c r="U229" s="5">
        <f t="shared" si="270"/>
        <v>71.933436698404861</v>
      </c>
      <c r="V229" s="5">
        <f t="shared" si="271"/>
        <v>120.8117560113964</v>
      </c>
      <c r="W229" s="15">
        <f t="shared" si="272"/>
        <v>-1.0734613539272964E-2</v>
      </c>
      <c r="X229" s="15">
        <f t="shared" si="273"/>
        <v>-1.217998157191269E-2</v>
      </c>
      <c r="Y229" s="15">
        <f t="shared" si="274"/>
        <v>-9.7425357312937999E-3</v>
      </c>
      <c r="Z229" s="5">
        <f t="shared" si="289"/>
        <v>6711.4455854758016</v>
      </c>
      <c r="AA229" s="5">
        <f t="shared" si="290"/>
        <v>25467.910450200532</v>
      </c>
      <c r="AB229" s="5">
        <f t="shared" si="291"/>
        <v>64319.445109228793</v>
      </c>
      <c r="AC229" s="16">
        <f t="shared" si="275"/>
        <v>1.1470609072108722</v>
      </c>
      <c r="AD229" s="16">
        <f t="shared" si="276"/>
        <v>3.0268860070414658</v>
      </c>
      <c r="AE229" s="16">
        <f t="shared" si="277"/>
        <v>12.672877583388782</v>
      </c>
      <c r="AF229" s="15">
        <f t="shared" si="278"/>
        <v>-4.0504037456468023E-3</v>
      </c>
      <c r="AG229" s="15">
        <f t="shared" si="279"/>
        <v>2.9673830763510267E-4</v>
      </c>
      <c r="AH229" s="15">
        <f t="shared" si="280"/>
        <v>9.7937136394747881E-3</v>
      </c>
      <c r="AI229" s="1">
        <f t="shared" si="244"/>
        <v>534554.41346953006</v>
      </c>
      <c r="AJ229" s="1">
        <f t="shared" si="245"/>
        <v>230495.15892253432</v>
      </c>
      <c r="AK229" s="1">
        <f t="shared" si="246"/>
        <v>82150.713122116489</v>
      </c>
      <c r="AL229" s="14">
        <f t="shared" si="281"/>
        <v>81.266576441704146</v>
      </c>
      <c r="AM229" s="14">
        <f t="shared" si="282"/>
        <v>19.278931810558287</v>
      </c>
      <c r="AN229" s="14">
        <f t="shared" si="283"/>
        <v>6.1246108782591149</v>
      </c>
      <c r="AO229" s="11">
        <f t="shared" si="284"/>
        <v>3.6241063614378742E-3</v>
      </c>
      <c r="AP229" s="11">
        <f t="shared" si="285"/>
        <v>4.5654181699230243E-3</v>
      </c>
      <c r="AQ229" s="11">
        <f t="shared" si="286"/>
        <v>4.1414103184978972E-3</v>
      </c>
      <c r="AR229" s="1">
        <f t="shared" si="292"/>
        <v>274034.03409024142</v>
      </c>
      <c r="AS229" s="1">
        <f t="shared" si="287"/>
        <v>120779.82923402012</v>
      </c>
      <c r="AT229" s="1">
        <f t="shared" si="288"/>
        <v>42916.122319018286</v>
      </c>
      <c r="AU229" s="1">
        <f t="shared" si="247"/>
        <v>54806.806818048288</v>
      </c>
      <c r="AV229" s="1">
        <f t="shared" si="248"/>
        <v>24155.965846804025</v>
      </c>
      <c r="AW229" s="1">
        <f t="shared" si="249"/>
        <v>8583.2244638036573</v>
      </c>
      <c r="AX229" s="1">
        <f t="shared" si="308"/>
        <v>188114.40881639466</v>
      </c>
      <c r="AY229" s="1">
        <f t="shared" si="295"/>
        <v>32597.970520631065</v>
      </c>
      <c r="AZ229" s="1">
        <f t="shared" si="296"/>
        <v>7856.9187830849687</v>
      </c>
      <c r="BA229" s="1">
        <f t="shared" si="309"/>
        <v>14153.472226417578</v>
      </c>
      <c r="BB229" s="1">
        <f t="shared" si="310"/>
        <v>30803.012748819176</v>
      </c>
      <c r="BC229" s="1">
        <f t="shared" si="311"/>
        <v>39193.087303542961</v>
      </c>
      <c r="BD229" s="1">
        <f t="shared" si="312"/>
        <v>586.67578401840183</v>
      </c>
      <c r="BE229" s="2">
        <f t="shared" si="318"/>
        <v>2.6562624979233451E-2</v>
      </c>
      <c r="BF229" s="2">
        <f t="shared" si="319"/>
        <v>3.9296297366806017E-2</v>
      </c>
      <c r="BG229" s="2">
        <f t="shared" si="320"/>
        <v>2.6781393583393952E-2</v>
      </c>
      <c r="BH229" s="2">
        <f t="shared" si="297"/>
        <v>3.0069104845109773E-2</v>
      </c>
      <c r="BI229" s="2">
        <f t="shared" si="313"/>
        <v>7.0557304578739693E-5</v>
      </c>
      <c r="BJ229" s="2">
        <f t="shared" si="298"/>
        <v>1.5441989867404456E-4</v>
      </c>
      <c r="BK229" s="2">
        <f t="shared" si="299"/>
        <v>7.1724304226865481E-5</v>
      </c>
      <c r="BL229" s="2">
        <f t="shared" si="300"/>
        <v>19.3351028082459</v>
      </c>
      <c r="BM229" s="2">
        <f t="shared" si="301"/>
        <v>18.650808992185791</v>
      </c>
      <c r="BN229" s="2">
        <f t="shared" si="302"/>
        <v>3.0781290134466395</v>
      </c>
      <c r="BO229" s="2">
        <f t="shared" si="314"/>
        <v>216.91491606035322</v>
      </c>
      <c r="BP229" s="2">
        <f t="shared" si="315"/>
        <v>37.272002308730698</v>
      </c>
      <c r="BQ229" s="2">
        <f t="shared" si="316"/>
        <v>3.5738914132323347</v>
      </c>
      <c r="BR229" s="11">
        <f t="shared" si="317"/>
        <v>3.2828200776805233E-2</v>
      </c>
      <c r="BS229" s="17">
        <f t="shared" si="293"/>
        <v>1.0835624054985134E-3</v>
      </c>
      <c r="BT229" s="17">
        <f t="shared" si="294"/>
        <v>6.9718213430105085E-3</v>
      </c>
      <c r="BU229" s="12">
        <f>(BU$3*temperature!$I339+BU$4*temperature!$I339^2+BU$5*temperature!$I339^6)*(K229/K$56)^$BW$1</f>
        <v>-15.231386698523711</v>
      </c>
      <c r="BV229" s="12">
        <f>(BV$3*temperature!$I339+BV$4*temperature!$I339^2+BV$5*temperature!$I339^6)*(L229/L$56)^$BW$1</f>
        <v>-11.614805825991096</v>
      </c>
      <c r="BW229" s="12">
        <f>(BW$3*temperature!$I339+BW$4*temperature!$I339^2+BW$5*temperature!$I339^6)*(M229/M$56)^$BW$1</f>
        <v>-10.910962895736347</v>
      </c>
      <c r="BX229" s="12">
        <f>(BX$3*temperature!$M339+BX$4*temperature!$M339^2+BX$5*temperature!$M339^6)*(K229/K$56)^$BW$1</f>
        <v>-15.231393131919836</v>
      </c>
      <c r="BY229" s="12">
        <f>(BY$3*temperature!$M339+BY$4*temperature!$M339^2+BY$5*temperature!$M339^6)*(L229/L$56)^$BW$1</f>
        <v>-11.614810173127118</v>
      </c>
      <c r="BZ229" s="12">
        <f>(BZ$3*temperature!$M339+BZ$4*temperature!$M339^2+BZ$5*temperature!$M339^6)*(M229/M$56)^$BW$1</f>
        <v>-10.910966541811863</v>
      </c>
      <c r="CA229" s="19">
        <f t="shared" si="303"/>
        <v>-6.4333961251605842E-6</v>
      </c>
      <c r="CB229" s="19">
        <f t="shared" si="304"/>
        <v>-4.3471360218205746E-6</v>
      </c>
      <c r="CC229" s="19">
        <f t="shared" si="305"/>
        <v>-3.6460755161726865E-6</v>
      </c>
      <c r="CD229" s="19">
        <f t="shared" si="306"/>
        <v>-2.4444912622872742E-2</v>
      </c>
      <c r="CE229" s="19">
        <f t="shared" si="307"/>
        <v>-2.6487588323840964E-5</v>
      </c>
      <c r="CF229" s="19"/>
      <c r="CG229" s="19"/>
      <c r="CH229" s="19"/>
    </row>
    <row r="230" spans="1:86" x14ac:dyDescent="0.25">
      <c r="A230" s="2">
        <f t="shared" si="250"/>
        <v>2184</v>
      </c>
      <c r="B230" s="5">
        <f t="shared" si="251"/>
        <v>1165.3937008020919</v>
      </c>
      <c r="C230" s="5">
        <f t="shared" si="252"/>
        <v>2964.1099080752642</v>
      </c>
      <c r="D230" s="5">
        <f t="shared" si="253"/>
        <v>4369.775767664968</v>
      </c>
      <c r="E230" s="15">
        <f t="shared" si="254"/>
        <v>5.4643095302721625E-7</v>
      </c>
      <c r="F230" s="15">
        <f t="shared" si="255"/>
        <v>1.0765056186538167E-6</v>
      </c>
      <c r="G230" s="15">
        <f t="shared" si="256"/>
        <v>2.1976479268749977E-6</v>
      </c>
      <c r="H230" s="5">
        <f t="shared" si="257"/>
        <v>274575.71023440373</v>
      </c>
      <c r="I230" s="5">
        <f t="shared" si="258"/>
        <v>121285.49000805698</v>
      </c>
      <c r="J230" s="5">
        <f t="shared" si="259"/>
        <v>43084.666748639524</v>
      </c>
      <c r="K230" s="5">
        <f t="shared" si="260"/>
        <v>235607.68351967642</v>
      </c>
      <c r="L230" s="5">
        <f t="shared" si="261"/>
        <v>40918.013761106908</v>
      </c>
      <c r="M230" s="5">
        <f t="shared" si="262"/>
        <v>9859.6973939608415</v>
      </c>
      <c r="N230" s="15">
        <f t="shared" si="263"/>
        <v>1.9761271966640681E-3</v>
      </c>
      <c r="O230" s="15">
        <f t="shared" si="264"/>
        <v>4.1855516179483132E-3</v>
      </c>
      <c r="P230" s="15">
        <f t="shared" si="265"/>
        <v>3.9250923848288544E-3</v>
      </c>
      <c r="Q230" s="5">
        <f t="shared" si="266"/>
        <v>5905.880067447496</v>
      </c>
      <c r="R230" s="5">
        <f t="shared" si="267"/>
        <v>8618.2180865087175</v>
      </c>
      <c r="S230" s="5">
        <f t="shared" si="268"/>
        <v>5154.423040680711</v>
      </c>
      <c r="T230" s="5">
        <f t="shared" si="269"/>
        <v>21.509113323992423</v>
      </c>
      <c r="U230" s="5">
        <f t="shared" si="270"/>
        <v>71.057288765013936</v>
      </c>
      <c r="V230" s="5">
        <f t="shared" si="271"/>
        <v>119.63474316169501</v>
      </c>
      <c r="W230" s="15">
        <f t="shared" si="272"/>
        <v>-1.0734613539272964E-2</v>
      </c>
      <c r="X230" s="15">
        <f t="shared" si="273"/>
        <v>-1.217998157191269E-2</v>
      </c>
      <c r="Y230" s="15">
        <f t="shared" si="274"/>
        <v>-9.7425357312937999E-3</v>
      </c>
      <c r="Z230" s="5">
        <f t="shared" si="289"/>
        <v>6625.9179514548669</v>
      </c>
      <c r="AA230" s="5">
        <f t="shared" si="290"/>
        <v>25271.999471046831</v>
      </c>
      <c r="AB230" s="5">
        <f t="shared" si="291"/>
        <v>64572.555932436306</v>
      </c>
      <c r="AC230" s="16">
        <f t="shared" si="275"/>
        <v>1.1424148474158202</v>
      </c>
      <c r="AD230" s="16">
        <f t="shared" si="276"/>
        <v>3.0277842000725999</v>
      </c>
      <c r="AE230" s="16">
        <f t="shared" si="277"/>
        <v>12.796992117428612</v>
      </c>
      <c r="AF230" s="15">
        <f t="shared" si="278"/>
        <v>-4.0504037456468023E-3</v>
      </c>
      <c r="AG230" s="15">
        <f t="shared" si="279"/>
        <v>2.9673830763510267E-4</v>
      </c>
      <c r="AH230" s="15">
        <f t="shared" si="280"/>
        <v>9.7937136394747881E-3</v>
      </c>
      <c r="AI230" s="1">
        <f t="shared" si="244"/>
        <v>535905.77894062537</v>
      </c>
      <c r="AJ230" s="1">
        <f t="shared" si="245"/>
        <v>231601.60887708492</v>
      </c>
      <c r="AK230" s="1">
        <f t="shared" si="246"/>
        <v>82518.866273708496</v>
      </c>
      <c r="AL230" s="14">
        <f t="shared" si="281"/>
        <v>81.55814997119225</v>
      </c>
      <c r="AM230" s="14">
        <f t="shared" si="282"/>
        <v>19.366068032287071</v>
      </c>
      <c r="AN230" s="14">
        <f t="shared" si="283"/>
        <v>6.1497217596802418</v>
      </c>
      <c r="AO230" s="11">
        <f t="shared" si="284"/>
        <v>3.5878652978234954E-3</v>
      </c>
      <c r="AP230" s="11">
        <f t="shared" si="285"/>
        <v>4.519763988223794E-3</v>
      </c>
      <c r="AQ230" s="11">
        <f t="shared" si="286"/>
        <v>4.0999962153129184E-3</v>
      </c>
      <c r="AR230" s="1">
        <f t="shared" si="292"/>
        <v>274575.71023440373</v>
      </c>
      <c r="AS230" s="1">
        <f t="shared" si="287"/>
        <v>121285.49000805698</v>
      </c>
      <c r="AT230" s="1">
        <f t="shared" si="288"/>
        <v>43084.666748639524</v>
      </c>
      <c r="AU230" s="1">
        <f t="shared" si="247"/>
        <v>54915.142046880748</v>
      </c>
      <c r="AV230" s="1">
        <f t="shared" si="248"/>
        <v>24257.098001611397</v>
      </c>
      <c r="AW230" s="1">
        <f t="shared" si="249"/>
        <v>8616.9333497279058</v>
      </c>
      <c r="AX230" s="1">
        <f t="shared" si="308"/>
        <v>188486.14681574114</v>
      </c>
      <c r="AY230" s="1">
        <f t="shared" si="295"/>
        <v>32734.411008885523</v>
      </c>
      <c r="AZ230" s="1">
        <f t="shared" si="296"/>
        <v>7887.7579151686732</v>
      </c>
      <c r="BA230" s="1">
        <f t="shared" si="309"/>
        <v>14155.780654016133</v>
      </c>
      <c r="BB230" s="1">
        <f t="shared" si="310"/>
        <v>30815.426451792027</v>
      </c>
      <c r="BC230" s="1">
        <f t="shared" si="311"/>
        <v>39210.291636414739</v>
      </c>
      <c r="BD230" s="1">
        <f t="shared" si="312"/>
        <v>569.80424234722511</v>
      </c>
      <c r="BE230" s="2">
        <f t="shared" si="318"/>
        <v>2.6562624979233451E-2</v>
      </c>
      <c r="BF230" s="2">
        <f t="shared" si="319"/>
        <v>3.9296297366806017E-2</v>
      </c>
      <c r="BG230" s="2">
        <f t="shared" si="320"/>
        <v>2.6781393583393952E-2</v>
      </c>
      <c r="BH230" s="2">
        <f t="shared" si="297"/>
        <v>3.0044849105320806E-2</v>
      </c>
      <c r="BI230" s="2">
        <f t="shared" si="313"/>
        <v>7.0557304578739693E-5</v>
      </c>
      <c r="BJ230" s="2">
        <f t="shared" si="298"/>
        <v>1.5441989867404456E-4</v>
      </c>
      <c r="BK230" s="2">
        <f t="shared" si="299"/>
        <v>7.1724304226865481E-5</v>
      </c>
      <c r="BL230" s="2">
        <f t="shared" si="300"/>
        <v>19.373322016932597</v>
      </c>
      <c r="BM230" s="2">
        <f t="shared" si="301"/>
        <v>18.728893077676002</v>
      </c>
      <c r="BN230" s="2">
        <f t="shared" si="302"/>
        <v>3.0902177453925366</v>
      </c>
      <c r="BO230" s="2">
        <f t="shared" si="314"/>
        <v>220.1491679431889</v>
      </c>
      <c r="BP230" s="2">
        <f t="shared" si="315"/>
        <v>37.718192318701909</v>
      </c>
      <c r="BQ230" s="2">
        <f t="shared" si="316"/>
        <v>3.5738632332038969</v>
      </c>
      <c r="BR230" s="11">
        <f t="shared" si="317"/>
        <v>3.277611255417831E-2</v>
      </c>
      <c r="BS230" s="17">
        <f t="shared" si="293"/>
        <v>1.0491216299899154E-3</v>
      </c>
      <c r="BT230" s="17">
        <f t="shared" si="294"/>
        <v>6.768758585447095E-3</v>
      </c>
      <c r="BU230" s="12">
        <f>(BU$3*temperature!$I340+BU$4*temperature!$I340^2+BU$5*temperature!$I340^6)*(K230/K$56)^$BW$1</f>
        <v>-15.410524010663456</v>
      </c>
      <c r="BV230" s="12">
        <f>(BV$3*temperature!$I340+BV$4*temperature!$I340^2+BV$5*temperature!$I340^6)*(L230/L$56)^$BW$1</f>
        <v>-11.728718332903728</v>
      </c>
      <c r="BW230" s="12">
        <f>(BW$3*temperature!$I340+BW$4*temperature!$I340^2+BW$5*temperature!$I340^6)*(M230/M$56)^$BW$1</f>
        <v>-11.005980441078034</v>
      </c>
      <c r="BX230" s="12">
        <f>(BX$3*temperature!$M340+BX$4*temperature!$M340^2+BX$5*temperature!$M340^6)*(K230/K$56)^$BW$1</f>
        <v>-15.410530436214307</v>
      </c>
      <c r="BY230" s="12">
        <f>(BY$3*temperature!$M340+BY$4*temperature!$M340^2+BY$5*temperature!$M340^6)*(L230/L$56)^$BW$1</f>
        <v>-11.728722670968594</v>
      </c>
      <c r="BZ230" s="12">
        <f>(BZ$3*temperature!$M340+BZ$4*temperature!$M340^2+BZ$5*temperature!$M340^6)*(M230/M$56)^$BW$1</f>
        <v>-11.005984078561498</v>
      </c>
      <c r="CA230" s="19">
        <f t="shared" si="303"/>
        <v>-6.4255508505084435E-6</v>
      </c>
      <c r="CB230" s="19">
        <f t="shared" si="304"/>
        <v>-4.3380648655499954E-6</v>
      </c>
      <c r="CC230" s="19">
        <f t="shared" si="305"/>
        <v>-3.6374834646579757E-6</v>
      </c>
      <c r="CD230" s="19">
        <f t="shared" si="306"/>
        <v>-2.4471642742090759E-2</v>
      </c>
      <c r="CE230" s="19">
        <f t="shared" si="307"/>
        <v>-2.5673729722113139E-5</v>
      </c>
      <c r="CF230" s="19"/>
      <c r="CG230" s="19"/>
      <c r="CH230" s="19"/>
    </row>
    <row r="231" spans="1:86" x14ac:dyDescent="0.25">
      <c r="A231" s="2">
        <f t="shared" si="250"/>
        <v>2185</v>
      </c>
      <c r="B231" s="5">
        <f t="shared" si="251"/>
        <v>1165.394305768923</v>
      </c>
      <c r="C231" s="5">
        <f t="shared" si="252"/>
        <v>2964.1129394121863</v>
      </c>
      <c r="D231" s="5">
        <f t="shared" si="253"/>
        <v>4369.7848907321913</v>
      </c>
      <c r="E231" s="15">
        <f t="shared" si="254"/>
        <v>5.1910940537585537E-7</v>
      </c>
      <c r="F231" s="15">
        <f t="shared" si="255"/>
        <v>1.0226803377211258E-6</v>
      </c>
      <c r="G231" s="15">
        <f t="shared" si="256"/>
        <v>2.0877655305312479E-6</v>
      </c>
      <c r="H231" s="5">
        <f t="shared" si="257"/>
        <v>275104.54729495145</v>
      </c>
      <c r="I231" s="5">
        <f t="shared" si="258"/>
        <v>121786.28444181409</v>
      </c>
      <c r="J231" s="5">
        <f t="shared" si="259"/>
        <v>43251.643473833923</v>
      </c>
      <c r="K231" s="5">
        <f t="shared" si="260"/>
        <v>236061.34501698843</v>
      </c>
      <c r="L231" s="5">
        <f t="shared" si="261"/>
        <v>41086.924463129784</v>
      </c>
      <c r="M231" s="5">
        <f t="shared" si="262"/>
        <v>9897.8884671338528</v>
      </c>
      <c r="N231" s="15">
        <f t="shared" si="263"/>
        <v>1.9254953426599553E-3</v>
      </c>
      <c r="O231" s="15">
        <f t="shared" si="264"/>
        <v>4.1280278903328416E-3</v>
      </c>
      <c r="P231" s="15">
        <f t="shared" si="265"/>
        <v>3.8734528705113291E-3</v>
      </c>
      <c r="Q231" s="5">
        <f t="shared" si="266"/>
        <v>5853.7354393227115</v>
      </c>
      <c r="R231" s="5">
        <f t="shared" si="267"/>
        <v>8548.4000179261311</v>
      </c>
      <c r="S231" s="5">
        <f t="shared" si="268"/>
        <v>5123.9874886512262</v>
      </c>
      <c r="T231" s="5">
        <f t="shared" si="269"/>
        <v>21.278221304886937</v>
      </c>
      <c r="U231" s="5">
        <f t="shared" si="270"/>
        <v>70.191812297305987</v>
      </c>
      <c r="V231" s="5">
        <f t="shared" si="271"/>
        <v>118.46919740173804</v>
      </c>
      <c r="W231" s="15">
        <f t="shared" si="272"/>
        <v>-1.0734613539272964E-2</v>
      </c>
      <c r="X231" s="15">
        <f t="shared" si="273"/>
        <v>-1.217998157191269E-2</v>
      </c>
      <c r="Y231" s="15">
        <f t="shared" si="274"/>
        <v>-9.7425357312937999E-3</v>
      </c>
      <c r="Z231" s="5">
        <f t="shared" si="289"/>
        <v>6541.1459420540086</v>
      </c>
      <c r="AA231" s="5">
        <f t="shared" si="290"/>
        <v>25076.141707455012</v>
      </c>
      <c r="AB231" s="5">
        <f t="shared" si="291"/>
        <v>64823.283885093093</v>
      </c>
      <c r="AC231" s="16">
        <f t="shared" si="275"/>
        <v>1.1377876060387646</v>
      </c>
      <c r="AD231" s="16">
        <f t="shared" si="276"/>
        <v>3.0286826596320138</v>
      </c>
      <c r="AE231" s="16">
        <f t="shared" si="277"/>
        <v>12.922322193673324</v>
      </c>
      <c r="AF231" s="15">
        <f t="shared" si="278"/>
        <v>-4.0504037456468023E-3</v>
      </c>
      <c r="AG231" s="15">
        <f t="shared" si="279"/>
        <v>2.9673830763510267E-4</v>
      </c>
      <c r="AH231" s="15">
        <f t="shared" si="280"/>
        <v>9.7937136394747881E-3</v>
      </c>
      <c r="AI231" s="1">
        <f t="shared" si="244"/>
        <v>537230.34309344366</v>
      </c>
      <c r="AJ231" s="1">
        <f t="shared" si="245"/>
        <v>232698.54599098783</v>
      </c>
      <c r="AK231" s="1">
        <f t="shared" si="246"/>
        <v>82883.912996065555</v>
      </c>
      <c r="AL231" s="14">
        <f t="shared" si="281"/>
        <v>81.847843430668206</v>
      </c>
      <c r="AM231" s="14">
        <f t="shared" si="282"/>
        <v>19.452722788604039</v>
      </c>
      <c r="AN231" s="14">
        <f t="shared" si="283"/>
        <v>6.1746834572607598</v>
      </c>
      <c r="AO231" s="11">
        <f t="shared" si="284"/>
        <v>3.5519866448452606E-3</v>
      </c>
      <c r="AP231" s="11">
        <f t="shared" si="285"/>
        <v>4.4745663483415563E-3</v>
      </c>
      <c r="AQ231" s="11">
        <f t="shared" si="286"/>
        <v>4.0589962531597888E-3</v>
      </c>
      <c r="AR231" s="1">
        <f t="shared" si="292"/>
        <v>275104.54729495145</v>
      </c>
      <c r="AS231" s="1">
        <f t="shared" si="287"/>
        <v>121786.28444181409</v>
      </c>
      <c r="AT231" s="1">
        <f t="shared" si="288"/>
        <v>43251.643473833923</v>
      </c>
      <c r="AU231" s="1">
        <f t="shared" si="247"/>
        <v>55020.909458990296</v>
      </c>
      <c r="AV231" s="1">
        <f t="shared" si="248"/>
        <v>24357.256888362819</v>
      </c>
      <c r="AW231" s="1">
        <f t="shared" si="249"/>
        <v>8650.3286947667857</v>
      </c>
      <c r="AX231" s="1">
        <f t="shared" si="308"/>
        <v>188849.07601359073</v>
      </c>
      <c r="AY231" s="1">
        <f t="shared" si="295"/>
        <v>32869.539570503832</v>
      </c>
      <c r="AZ231" s="1">
        <f t="shared" si="296"/>
        <v>7918.3107737070823</v>
      </c>
      <c r="BA231" s="1">
        <f t="shared" si="309"/>
        <v>14158.029806123795</v>
      </c>
      <c r="BB231" s="1">
        <f t="shared" si="310"/>
        <v>30827.668721142312</v>
      </c>
      <c r="BC231" s="1">
        <f t="shared" si="311"/>
        <v>39227.266957211272</v>
      </c>
      <c r="BD231" s="1">
        <f t="shared" si="312"/>
        <v>553.41478944564665</v>
      </c>
      <c r="BE231" s="2">
        <f t="shared" si="318"/>
        <v>2.6562624979233451E-2</v>
      </c>
      <c r="BF231" s="2">
        <f t="shared" si="319"/>
        <v>3.9296297366806017E-2</v>
      </c>
      <c r="BG231" s="2">
        <f t="shared" si="320"/>
        <v>2.6781393583393952E-2</v>
      </c>
      <c r="BH231" s="2">
        <f t="shared" si="297"/>
        <v>3.0020637175480792E-2</v>
      </c>
      <c r="BI231" s="2">
        <f t="shared" si="313"/>
        <v>7.0557304578739693E-5</v>
      </c>
      <c r="BJ231" s="2">
        <f t="shared" si="298"/>
        <v>1.5441989867404456E-4</v>
      </c>
      <c r="BK231" s="2">
        <f t="shared" si="299"/>
        <v>7.1724304226865481E-5</v>
      </c>
      <c r="BL231" s="2">
        <f t="shared" si="300"/>
        <v>19.410635334486187</v>
      </c>
      <c r="BM231" s="2">
        <f t="shared" si="301"/>
        <v>18.806225703393302</v>
      </c>
      <c r="BN231" s="2">
        <f t="shared" si="302"/>
        <v>3.1021940348291852</v>
      </c>
      <c r="BO231" s="2">
        <f t="shared" si="314"/>
        <v>223.43176515590582</v>
      </c>
      <c r="BP231" s="2">
        <f t="shared" si="315"/>
        <v>38.169747997565096</v>
      </c>
      <c r="BQ231" s="2">
        <f t="shared" si="316"/>
        <v>3.5738371078351161</v>
      </c>
      <c r="BR231" s="11">
        <f t="shared" si="317"/>
        <v>3.2724589876458293E-2</v>
      </c>
      <c r="BS231" s="17">
        <f t="shared" si="293"/>
        <v>1.0158267772047056E-3</v>
      </c>
      <c r="BT231" s="17">
        <f t="shared" si="294"/>
        <v>6.5716102771331015E-3</v>
      </c>
      <c r="BU231" s="12">
        <f>(BU$3*temperature!$I341+BU$4*temperature!$I341^2+BU$5*temperature!$I341^6)*(K231/K$56)^$BW$1</f>
        <v>-15.589576435821932</v>
      </c>
      <c r="BV231" s="12">
        <f>(BV$3*temperature!$I341+BV$4*temperature!$I341^2+BV$5*temperature!$I341^6)*(L231/L$56)^$BW$1</f>
        <v>-11.842441931367658</v>
      </c>
      <c r="BW231" s="12">
        <f>(BW$3*temperature!$I341+BW$4*temperature!$I341^2+BW$5*temperature!$I341^6)*(M231/M$56)^$BW$1</f>
        <v>-11.100818517563411</v>
      </c>
      <c r="BX231" s="12">
        <f>(BX$3*temperature!$M341+BX$4*temperature!$M341^2+BX$5*temperature!$M341^6)*(K231/K$56)^$BW$1</f>
        <v>-15.58958285350265</v>
      </c>
      <c r="BY231" s="12">
        <f>(BY$3*temperature!$M341+BY$4*temperature!$M341^2+BY$5*temperature!$M341^6)*(L231/L$56)^$BW$1</f>
        <v>-11.842446260386279</v>
      </c>
      <c r="BZ231" s="12">
        <f>(BZ$3*temperature!$M341+BZ$4*temperature!$M341^2+BZ$5*temperature!$M341^6)*(M231/M$56)^$BW$1</f>
        <v>-11.100822146493359</v>
      </c>
      <c r="CA231" s="19">
        <f t="shared" si="303"/>
        <v>-6.4176807175186923E-6</v>
      </c>
      <c r="CB231" s="19">
        <f t="shared" si="304"/>
        <v>-4.3290186209077319E-6</v>
      </c>
      <c r="CC231" s="19">
        <f t="shared" si="305"/>
        <v>-3.6289299476521819E-6</v>
      </c>
      <c r="CD231" s="19">
        <f t="shared" si="306"/>
        <v>-2.4497054258836689E-2</v>
      </c>
      <c r="CE231" s="19">
        <f t="shared" si="307"/>
        <v>-2.4884763678762881E-5</v>
      </c>
      <c r="CF231" s="19"/>
      <c r="CG231" s="19"/>
      <c r="CH231" s="19"/>
    </row>
    <row r="232" spans="1:86" x14ac:dyDescent="0.25">
      <c r="A232" s="2">
        <f t="shared" si="250"/>
        <v>2186</v>
      </c>
      <c r="B232" s="5">
        <f t="shared" si="251"/>
        <v>1165.3948804877107</v>
      </c>
      <c r="C232" s="5">
        <f t="shared" si="252"/>
        <v>2964.1158191852069</v>
      </c>
      <c r="D232" s="5">
        <f t="shared" si="253"/>
        <v>4369.7935576641485</v>
      </c>
      <c r="E232" s="15">
        <f t="shared" si="254"/>
        <v>4.9315393510706261E-7</v>
      </c>
      <c r="F232" s="15">
        <f t="shared" si="255"/>
        <v>9.7154632083506949E-7</v>
      </c>
      <c r="G232" s="15">
        <f t="shared" si="256"/>
        <v>1.9833772540046856E-6</v>
      </c>
      <c r="H232" s="5">
        <f t="shared" si="257"/>
        <v>275620.61527251842</v>
      </c>
      <c r="I232" s="5">
        <f t="shared" si="258"/>
        <v>122282.21161375729</v>
      </c>
      <c r="J232" s="5">
        <f t="shared" si="259"/>
        <v>43417.053819812412</v>
      </c>
      <c r="K232" s="5">
        <f t="shared" si="260"/>
        <v>236504.05530971003</v>
      </c>
      <c r="L232" s="5">
        <f t="shared" si="261"/>
        <v>41254.194867247432</v>
      </c>
      <c r="M232" s="5">
        <f t="shared" si="262"/>
        <v>9935.7219618907548</v>
      </c>
      <c r="N232" s="15">
        <f t="shared" si="263"/>
        <v>1.8754035849866124E-3</v>
      </c>
      <c r="O232" s="15">
        <f t="shared" si="264"/>
        <v>4.071134705342816E-3</v>
      </c>
      <c r="P232" s="15">
        <f t="shared" si="265"/>
        <v>3.8223803877492912E-3</v>
      </c>
      <c r="Q232" s="5">
        <f t="shared" si="266"/>
        <v>5801.7609833715023</v>
      </c>
      <c r="R232" s="5">
        <f t="shared" si="267"/>
        <v>8478.6667047176561</v>
      </c>
      <c r="S232" s="5">
        <f t="shared" si="268"/>
        <v>5093.4719733548272</v>
      </c>
      <c r="T232" s="5">
        <f t="shared" si="269"/>
        <v>21.04980782237585</v>
      </c>
      <c r="U232" s="5">
        <f t="shared" si="270"/>
        <v>69.336877317025639</v>
      </c>
      <c r="V232" s="5">
        <f t="shared" si="271"/>
        <v>117.31500701299392</v>
      </c>
      <c r="W232" s="15">
        <f t="shared" si="272"/>
        <v>-1.0734613539272964E-2</v>
      </c>
      <c r="X232" s="15">
        <f t="shared" si="273"/>
        <v>-1.217998157191269E-2</v>
      </c>
      <c r="Y232" s="15">
        <f t="shared" si="274"/>
        <v>-9.7425357312937999E-3</v>
      </c>
      <c r="Z232" s="5">
        <f t="shared" si="289"/>
        <v>6457.1320212465844</v>
      </c>
      <c r="AA232" s="5">
        <f t="shared" si="290"/>
        <v>24880.375172332002</v>
      </c>
      <c r="AB232" s="5">
        <f t="shared" si="291"/>
        <v>65071.630933733621</v>
      </c>
      <c r="AC232" s="16">
        <f t="shared" si="275"/>
        <v>1.1331791068575148</v>
      </c>
      <c r="AD232" s="16">
        <f t="shared" si="276"/>
        <v>3.0295813857987968</v>
      </c>
      <c r="AE232" s="16">
        <f t="shared" si="277"/>
        <v>13.04887971679519</v>
      </c>
      <c r="AF232" s="15">
        <f t="shared" si="278"/>
        <v>-4.0504037456468023E-3</v>
      </c>
      <c r="AG232" s="15">
        <f t="shared" si="279"/>
        <v>2.9673830763510267E-4</v>
      </c>
      <c r="AH232" s="15">
        <f t="shared" si="280"/>
        <v>9.7937136394747881E-3</v>
      </c>
      <c r="AI232" s="1">
        <f t="shared" si="244"/>
        <v>538528.21824308962</v>
      </c>
      <c r="AJ232" s="1">
        <f t="shared" si="245"/>
        <v>233785.94828025185</v>
      </c>
      <c r="AK232" s="1">
        <f t="shared" si="246"/>
        <v>83245.850391225787</v>
      </c>
      <c r="AL232" s="14">
        <f t="shared" si="281"/>
        <v>82.135658652975579</v>
      </c>
      <c r="AM232" s="14">
        <f t="shared" si="282"/>
        <v>19.538894862389807</v>
      </c>
      <c r="AN232" s="14">
        <f t="shared" si="283"/>
        <v>6.1994958441080534</v>
      </c>
      <c r="AO232" s="11">
        <f t="shared" si="284"/>
        <v>3.5164667783968077E-3</v>
      </c>
      <c r="AP232" s="11">
        <f t="shared" si="285"/>
        <v>4.4298206848581408E-3</v>
      </c>
      <c r="AQ232" s="11">
        <f t="shared" si="286"/>
        <v>4.0184062906281912E-3</v>
      </c>
      <c r="AR232" s="1">
        <f t="shared" si="292"/>
        <v>275620.61527251842</v>
      </c>
      <c r="AS232" s="1">
        <f t="shared" si="287"/>
        <v>122282.21161375729</v>
      </c>
      <c r="AT232" s="1">
        <f t="shared" si="288"/>
        <v>43417.053819812412</v>
      </c>
      <c r="AU232" s="1">
        <f t="shared" si="247"/>
        <v>55124.123054503689</v>
      </c>
      <c r="AV232" s="1">
        <f t="shared" si="248"/>
        <v>24456.44232275146</v>
      </c>
      <c r="AW232" s="1">
        <f t="shared" si="249"/>
        <v>8683.4107639624835</v>
      </c>
      <c r="AX232" s="1">
        <f t="shared" si="308"/>
        <v>189203.24424776799</v>
      </c>
      <c r="AY232" s="1">
        <f t="shared" si="295"/>
        <v>33003.355893797947</v>
      </c>
      <c r="AZ232" s="1">
        <f t="shared" si="296"/>
        <v>7948.5775695126031</v>
      </c>
      <c r="BA232" s="1">
        <f t="shared" si="309"/>
        <v>14160.220327079771</v>
      </c>
      <c r="BB232" s="1">
        <f t="shared" si="310"/>
        <v>30839.741489066113</v>
      </c>
      <c r="BC232" s="1">
        <f t="shared" si="311"/>
        <v>39244.015931353075</v>
      </c>
      <c r="BD232" s="1">
        <f t="shared" si="312"/>
        <v>537.49377665246254</v>
      </c>
      <c r="BE232" s="2">
        <f t="shared" si="318"/>
        <v>2.6562624979233451E-2</v>
      </c>
      <c r="BF232" s="2">
        <f t="shared" si="319"/>
        <v>3.9296297366806017E-2</v>
      </c>
      <c r="BG232" s="2">
        <f t="shared" si="320"/>
        <v>2.6781393583393952E-2</v>
      </c>
      <c r="BH232" s="2">
        <f t="shared" si="297"/>
        <v>2.9996471423924403E-2</v>
      </c>
      <c r="BI232" s="2">
        <f t="shared" si="313"/>
        <v>7.0557304578739693E-5</v>
      </c>
      <c r="BJ232" s="2">
        <f t="shared" si="298"/>
        <v>1.5441989867404456E-4</v>
      </c>
      <c r="BK232" s="2">
        <f t="shared" si="299"/>
        <v>7.1724304226865481E-5</v>
      </c>
      <c r="BL232" s="2">
        <f t="shared" si="300"/>
        <v>19.447047699962717</v>
      </c>
      <c r="BM232" s="2">
        <f t="shared" si="301"/>
        <v>18.882806727034477</v>
      </c>
      <c r="BN232" s="2">
        <f t="shared" si="302"/>
        <v>3.1140579768064174</v>
      </c>
      <c r="BO232" s="2">
        <f t="shared" si="314"/>
        <v>226.76343044991953</v>
      </c>
      <c r="BP232" s="2">
        <f t="shared" si="315"/>
        <v>38.62673385720106</v>
      </c>
      <c r="BQ232" s="2">
        <f t="shared" si="316"/>
        <v>3.5738130115838418</v>
      </c>
      <c r="BR232" s="11">
        <f t="shared" si="317"/>
        <v>3.2673625396541145E-2</v>
      </c>
      <c r="BS232" s="17">
        <f t="shared" si="293"/>
        <v>9.836376388851415E-4</v>
      </c>
      <c r="BT232" s="17">
        <f t="shared" si="294"/>
        <v>6.3802041525564089E-3</v>
      </c>
      <c r="BU232" s="12">
        <f>(BU$3*temperature!$I342+BU$4*temperature!$I342^2+BU$5*temperature!$I342^6)*(K232/K$56)^$BW$1</f>
        <v>-15.768538147514388</v>
      </c>
      <c r="BV232" s="12">
        <f>(BV$3*temperature!$I342+BV$4*temperature!$I342^2+BV$5*temperature!$I342^6)*(L232/L$56)^$BW$1</f>
        <v>-11.955973784723692</v>
      </c>
      <c r="BW232" s="12">
        <f>(BW$3*temperature!$I342+BW$4*temperature!$I342^2+BW$5*temperature!$I342^6)*(M232/M$56)^$BW$1</f>
        <v>-11.195474952677325</v>
      </c>
      <c r="BX232" s="12">
        <f>(BX$3*temperature!$M342+BX$4*temperature!$M342^2+BX$5*temperature!$M342^6)*(K232/K$56)^$BW$1</f>
        <v>-15.768544557304011</v>
      </c>
      <c r="BY232" s="12">
        <f>(BY$3*temperature!$M342+BY$4*temperature!$M342^2+BY$5*temperature!$M342^6)*(L232/L$56)^$BW$1</f>
        <v>-11.955978104722869</v>
      </c>
      <c r="BZ232" s="12">
        <f>(BZ$3*temperature!$M342+BZ$4*temperature!$M342^2+BZ$5*temperature!$M342^6)*(M232/M$56)^$BW$1</f>
        <v>-11.195478573093414</v>
      </c>
      <c r="CA232" s="19">
        <f t="shared" si="303"/>
        <v>-6.4097896235182361E-6</v>
      </c>
      <c r="CB232" s="19">
        <f t="shared" si="304"/>
        <v>-4.3199991761611045E-6</v>
      </c>
      <c r="CC232" s="19">
        <f t="shared" si="305"/>
        <v>-3.6204160895891846E-6</v>
      </c>
      <c r="CD232" s="19">
        <f t="shared" si="306"/>
        <v>-2.4521170134438979E-2</v>
      </c>
      <c r="CE232" s="19">
        <f t="shared" si="307"/>
        <v>-2.4119945893740406E-5</v>
      </c>
      <c r="CF232" s="19"/>
      <c r="CG232" s="19"/>
      <c r="CH232" s="19"/>
    </row>
    <row r="233" spans="1:86" x14ac:dyDescent="0.25">
      <c r="A233" s="2">
        <f t="shared" si="250"/>
        <v>2187</v>
      </c>
      <c r="B233" s="5">
        <f t="shared" si="251"/>
        <v>1165.3954264708282</v>
      </c>
      <c r="C233" s="5">
        <f t="shared" si="252"/>
        <v>2964.1185549722345</v>
      </c>
      <c r="D233" s="5">
        <f t="shared" si="253"/>
        <v>4369.8017912658379</v>
      </c>
      <c r="E233" s="15">
        <f t="shared" si="254"/>
        <v>4.6849623835170947E-7</v>
      </c>
      <c r="F233" s="15">
        <f t="shared" si="255"/>
        <v>9.2296900479331592E-7</v>
      </c>
      <c r="G233" s="15">
        <f t="shared" si="256"/>
        <v>1.8842083913044511E-6</v>
      </c>
      <c r="H233" s="5">
        <f t="shared" si="257"/>
        <v>276123.98498801322</v>
      </c>
      <c r="I233" s="5">
        <f t="shared" si="258"/>
        <v>122773.27142045852</v>
      </c>
      <c r="J233" s="5">
        <f t="shared" si="259"/>
        <v>43580.899333910813</v>
      </c>
      <c r="K233" s="5">
        <f t="shared" si="260"/>
        <v>236935.87491088809</v>
      </c>
      <c r="L233" s="5">
        <f t="shared" si="261"/>
        <v>41419.824863114685</v>
      </c>
      <c r="M233" s="5">
        <f t="shared" si="262"/>
        <v>9973.1981942563943</v>
      </c>
      <c r="N233" s="15">
        <f t="shared" si="263"/>
        <v>1.8258443839898053E-3</v>
      </c>
      <c r="O233" s="15">
        <f t="shared" si="264"/>
        <v>4.0148643404684936E-3</v>
      </c>
      <c r="P233" s="15">
        <f t="shared" si="265"/>
        <v>3.7718680644831526E-3</v>
      </c>
      <c r="Q233" s="5">
        <f t="shared" si="266"/>
        <v>5749.9634149403792</v>
      </c>
      <c r="R233" s="5">
        <f t="shared" si="267"/>
        <v>8409.0305433173071</v>
      </c>
      <c r="S233" s="5">
        <f t="shared" si="268"/>
        <v>5062.8829117763516</v>
      </c>
      <c r="T233" s="5">
        <f t="shared" si="269"/>
        <v>20.82384627032668</v>
      </c>
      <c r="U233" s="5">
        <f t="shared" si="270"/>
        <v>68.492355429050292</v>
      </c>
      <c r="V233" s="5">
        <f t="shared" si="271"/>
        <v>116.17206136535285</v>
      </c>
      <c r="W233" s="15">
        <f t="shared" si="272"/>
        <v>-1.0734613539272964E-2</v>
      </c>
      <c r="X233" s="15">
        <f t="shared" si="273"/>
        <v>-1.217998157191269E-2</v>
      </c>
      <c r="Y233" s="15">
        <f t="shared" si="274"/>
        <v>-9.7425357312937999E-3</v>
      </c>
      <c r="Z233" s="5">
        <f t="shared" si="289"/>
        <v>6373.8783215174926</v>
      </c>
      <c r="AA233" s="5">
        <f t="shared" si="290"/>
        <v>24684.737002567181</v>
      </c>
      <c r="AB233" s="5">
        <f t="shared" si="291"/>
        <v>65317.59938653477</v>
      </c>
      <c r="AC233" s="16">
        <f t="shared" si="275"/>
        <v>1.1285892739586103</v>
      </c>
      <c r="AD233" s="16">
        <f t="shared" si="276"/>
        <v>3.0304803786520615</v>
      </c>
      <c r="AE233" s="16">
        <f t="shared" si="277"/>
        <v>13.176676708057432</v>
      </c>
      <c r="AF233" s="15">
        <f t="shared" si="278"/>
        <v>-4.0504037456468023E-3</v>
      </c>
      <c r="AG233" s="15">
        <f t="shared" si="279"/>
        <v>2.9673830763510267E-4</v>
      </c>
      <c r="AH233" s="15">
        <f t="shared" si="280"/>
        <v>9.7937136394747881E-3</v>
      </c>
      <c r="AI233" s="1">
        <f t="shared" si="244"/>
        <v>539799.51947328437</v>
      </c>
      <c r="AJ233" s="1">
        <f t="shared" si="245"/>
        <v>234863.79577497812</v>
      </c>
      <c r="AK233" s="1">
        <f t="shared" si="246"/>
        <v>83604.67611606569</v>
      </c>
      <c r="AL233" s="14">
        <f t="shared" si="281"/>
        <v>82.421597694800752</v>
      </c>
      <c r="AM233" s="14">
        <f t="shared" si="282"/>
        <v>19.624583125004282</v>
      </c>
      <c r="AN233" s="14">
        <f t="shared" si="283"/>
        <v>6.2241588162757528</v>
      </c>
      <c r="AO233" s="11">
        <f t="shared" si="284"/>
        <v>3.4813021106128396E-3</v>
      </c>
      <c r="AP233" s="11">
        <f t="shared" si="285"/>
        <v>4.3855224780095592E-3</v>
      </c>
      <c r="AQ233" s="11">
        <f t="shared" si="286"/>
        <v>3.978222227721909E-3</v>
      </c>
      <c r="AR233" s="1">
        <f t="shared" si="292"/>
        <v>276123.98498801322</v>
      </c>
      <c r="AS233" s="1">
        <f t="shared" si="287"/>
        <v>122773.27142045852</v>
      </c>
      <c r="AT233" s="1">
        <f t="shared" si="288"/>
        <v>43580.899333910813</v>
      </c>
      <c r="AU233" s="1">
        <f t="shared" si="247"/>
        <v>55224.796997602651</v>
      </c>
      <c r="AV233" s="1">
        <f t="shared" si="248"/>
        <v>24554.654284091706</v>
      </c>
      <c r="AW233" s="1">
        <f t="shared" si="249"/>
        <v>8716.1798667821622</v>
      </c>
      <c r="AX233" s="1">
        <f t="shared" si="308"/>
        <v>189548.69992871047</v>
      </c>
      <c r="AY233" s="1">
        <f t="shared" si="295"/>
        <v>33135.859890491745</v>
      </c>
      <c r="AZ233" s="1">
        <f t="shared" si="296"/>
        <v>7978.5585554051149</v>
      </c>
      <c r="BA233" s="1">
        <f t="shared" si="309"/>
        <v>14162.352851601701</v>
      </c>
      <c r="BB233" s="1">
        <f t="shared" si="310"/>
        <v>30851.64666131452</v>
      </c>
      <c r="BC233" s="1">
        <f t="shared" si="311"/>
        <v>39260.541184465568</v>
      </c>
      <c r="BD233" s="1">
        <f t="shared" si="312"/>
        <v>522.02793641963046</v>
      </c>
      <c r="BE233" s="2">
        <f t="shared" si="318"/>
        <v>2.6562624979233451E-2</v>
      </c>
      <c r="BF233" s="2">
        <f t="shared" si="319"/>
        <v>3.9296297366806017E-2</v>
      </c>
      <c r="BG233" s="2">
        <f t="shared" si="320"/>
        <v>2.6781393583393952E-2</v>
      </c>
      <c r="BH233" s="2">
        <f t="shared" si="297"/>
        <v>2.9972354184677936E-2</v>
      </c>
      <c r="BI233" s="2">
        <f t="shared" si="313"/>
        <v>7.0557304578739693E-5</v>
      </c>
      <c r="BJ233" s="2">
        <f t="shared" si="298"/>
        <v>1.5441989867404456E-4</v>
      </c>
      <c r="BK233" s="2">
        <f t="shared" si="299"/>
        <v>7.1724304226865481E-5</v>
      </c>
      <c r="BL233" s="2">
        <f t="shared" si="300"/>
        <v>19.482564110294597</v>
      </c>
      <c r="BM233" s="2">
        <f t="shared" si="301"/>
        <v>18.958636132628175</v>
      </c>
      <c r="BN233" s="2">
        <f t="shared" si="302"/>
        <v>3.1258096823058183</v>
      </c>
      <c r="BO233" s="2">
        <f t="shared" si="314"/>
        <v>230.14489737739038</v>
      </c>
      <c r="BP233" s="2">
        <f t="shared" si="315"/>
        <v>39.089215185336421</v>
      </c>
      <c r="BQ233" s="2">
        <f t="shared" si="316"/>
        <v>3.5737909192674535</v>
      </c>
      <c r="BR233" s="11">
        <f t="shared" si="317"/>
        <v>3.2623211850478312E-2</v>
      </c>
      <c r="BS233" s="17">
        <f t="shared" si="293"/>
        <v>9.5251550411915465E-4</v>
      </c>
      <c r="BT233" s="17">
        <f t="shared" si="294"/>
        <v>6.1943729636469991E-3</v>
      </c>
      <c r="BU233" s="12">
        <f>(BU$3*temperature!$I343+BU$4*temperature!$I343^2+BU$5*temperature!$I343^6)*(K233/K$56)^$BW$1</f>
        <v>-15.947403553860198</v>
      </c>
      <c r="BV233" s="12">
        <f>(BV$3*temperature!$I343+BV$4*temperature!$I343^2+BV$5*temperature!$I343^6)*(L233/L$56)^$BW$1</f>
        <v>-12.069311199928549</v>
      </c>
      <c r="BW233" s="12">
        <f>(BW$3*temperature!$I343+BW$4*temperature!$I343^2+BW$5*temperature!$I343^6)*(M233/M$56)^$BW$1</f>
        <v>-11.289947688918106</v>
      </c>
      <c r="BX233" s="12">
        <f>(BX$3*temperature!$M343+BX$4*temperature!$M343^2+BX$5*temperature!$M343^6)*(K233/K$56)^$BW$1</f>
        <v>-15.947409955741565</v>
      </c>
      <c r="BY233" s="12">
        <f>(BY$3*temperature!$M343+BY$4*temperature!$M343^2+BY$5*temperature!$M343^6)*(L233/L$56)^$BW$1</f>
        <v>-12.069315510936899</v>
      </c>
      <c r="BZ233" s="12">
        <f>(BZ$3*temperature!$M343+BZ$4*temperature!$M343^2+BZ$5*temperature!$M343^6)*(M233/M$56)^$BW$1</f>
        <v>-11.289951300861077</v>
      </c>
      <c r="CA233" s="19">
        <f t="shared" si="303"/>
        <v>-6.4018813663579976E-6</v>
      </c>
      <c r="CB233" s="19">
        <f t="shared" si="304"/>
        <v>-4.3110083502995167E-6</v>
      </c>
      <c r="CC233" s="19">
        <f t="shared" si="305"/>
        <v>-3.6119429704939421E-6</v>
      </c>
      <c r="CD233" s="19">
        <f t="shared" si="306"/>
        <v>-2.4544013155833863E-2</v>
      </c>
      <c r="CE233" s="19">
        <f t="shared" si="307"/>
        <v>-2.3378553064236256E-5</v>
      </c>
      <c r="CF233" s="19"/>
      <c r="CG233" s="19"/>
      <c r="CH233" s="19"/>
    </row>
    <row r="234" spans="1:86" x14ac:dyDescent="0.25">
      <c r="A234" s="2">
        <f t="shared" si="250"/>
        <v>2188</v>
      </c>
      <c r="B234" s="5">
        <f t="shared" si="251"/>
        <v>1165.3959451550329</v>
      </c>
      <c r="C234" s="5">
        <f t="shared" si="252"/>
        <v>2964.1211539723099</v>
      </c>
      <c r="D234" s="5">
        <f t="shared" si="253"/>
        <v>4369.8096132021819</v>
      </c>
      <c r="E234" s="15">
        <f t="shared" si="254"/>
        <v>4.4507142643412396E-7</v>
      </c>
      <c r="F234" s="15">
        <f t="shared" si="255"/>
        <v>8.768205545536501E-7</v>
      </c>
      <c r="G234" s="15">
        <f t="shared" si="256"/>
        <v>1.7899979717392285E-6</v>
      </c>
      <c r="H234" s="5">
        <f t="shared" si="257"/>
        <v>276614.72803783615</v>
      </c>
      <c r="I234" s="5">
        <f t="shared" si="258"/>
        <v>123259.4645587711</v>
      </c>
      <c r="J234" s="5">
        <f t="shared" si="259"/>
        <v>43743.181780470928</v>
      </c>
      <c r="K234" s="5">
        <f t="shared" si="260"/>
        <v>237356.8650104047</v>
      </c>
      <c r="L234" s="5">
        <f t="shared" si="261"/>
        <v>41583.814613511087</v>
      </c>
      <c r="M234" s="5">
        <f t="shared" si="262"/>
        <v>10010.317531526522</v>
      </c>
      <c r="N234" s="15">
        <f t="shared" si="263"/>
        <v>1.7768102853776835E-3</v>
      </c>
      <c r="O234" s="15">
        <f t="shared" si="264"/>
        <v>3.9592091694824472E-3</v>
      </c>
      <c r="P234" s="15">
        <f t="shared" si="265"/>
        <v>3.7219091155236139E-3</v>
      </c>
      <c r="Q234" s="5">
        <f t="shared" si="266"/>
        <v>5698.3492389338026</v>
      </c>
      <c r="R234" s="5">
        <f t="shared" si="267"/>
        <v>8339.5036198609669</v>
      </c>
      <c r="S234" s="5">
        <f t="shared" si="268"/>
        <v>5032.2266074750141</v>
      </c>
      <c r="T234" s="5">
        <f t="shared" si="269"/>
        <v>20.600310328213492</v>
      </c>
      <c r="U234" s="5">
        <f t="shared" si="270"/>
        <v>67.658119802107564</v>
      </c>
      <c r="V234" s="5">
        <f t="shared" si="271"/>
        <v>115.04025090652284</v>
      </c>
      <c r="W234" s="15">
        <f t="shared" si="272"/>
        <v>-1.0734613539272964E-2</v>
      </c>
      <c r="X234" s="15">
        <f t="shared" si="273"/>
        <v>-1.217998157191269E-2</v>
      </c>
      <c r="Y234" s="15">
        <f t="shared" si="274"/>
        <v>-9.7425357312937999E-3</v>
      </c>
      <c r="Z234" s="5">
        <f t="shared" si="289"/>
        <v>6291.3866532113707</v>
      </c>
      <c r="AA234" s="5">
        <f t="shared" si="290"/>
        <v>24489.263466412074</v>
      </c>
      <c r="AB234" s="5">
        <f t="shared" si="291"/>
        <v>65561.191885447814</v>
      </c>
      <c r="AC234" s="16">
        <f t="shared" si="275"/>
        <v>1.1240180317360715</v>
      </c>
      <c r="AD234" s="16">
        <f t="shared" si="276"/>
        <v>3.0313796382709444</v>
      </c>
      <c r="AE234" s="16">
        <f t="shared" si="277"/>
        <v>13.305725306456084</v>
      </c>
      <c r="AF234" s="15">
        <f t="shared" si="278"/>
        <v>-4.0504037456468023E-3</v>
      </c>
      <c r="AG234" s="15">
        <f t="shared" si="279"/>
        <v>2.9673830763510267E-4</v>
      </c>
      <c r="AH234" s="15">
        <f t="shared" si="280"/>
        <v>9.7937136394747881E-3</v>
      </c>
      <c r="AI234" s="1">
        <f t="shared" si="244"/>
        <v>541044.36452355864</v>
      </c>
      <c r="AJ234" s="1">
        <f t="shared" si="245"/>
        <v>235932.07048157201</v>
      </c>
      <c r="AK234" s="1">
        <f t="shared" si="246"/>
        <v>83960.388371241279</v>
      </c>
      <c r="AL234" s="14">
        <f t="shared" si="281"/>
        <v>82.705662831995596</v>
      </c>
      <c r="AM234" s="14">
        <f t="shared" si="282"/>
        <v>19.709786534916393</v>
      </c>
      <c r="AN234" s="14">
        <f t="shared" si="283"/>
        <v>6.2486722923580151</v>
      </c>
      <c r="AO234" s="11">
        <f t="shared" si="284"/>
        <v>3.4464890895067111E-3</v>
      </c>
      <c r="AP234" s="11">
        <f t="shared" si="285"/>
        <v>4.3416672532294639E-3</v>
      </c>
      <c r="AQ234" s="11">
        <f t="shared" si="286"/>
        <v>3.9384400054446895E-3</v>
      </c>
      <c r="AR234" s="1">
        <f t="shared" si="292"/>
        <v>276614.72803783615</v>
      </c>
      <c r="AS234" s="1">
        <f t="shared" si="287"/>
        <v>123259.4645587711</v>
      </c>
      <c r="AT234" s="1">
        <f t="shared" si="288"/>
        <v>43743.181780470928</v>
      </c>
      <c r="AU234" s="1">
        <f t="shared" si="247"/>
        <v>55322.945607567235</v>
      </c>
      <c r="AV234" s="1">
        <f t="shared" si="248"/>
        <v>24651.892911754221</v>
      </c>
      <c r="AW234" s="1">
        <f t="shared" si="249"/>
        <v>8748.6363560941863</v>
      </c>
      <c r="AX234" s="1">
        <f t="shared" si="308"/>
        <v>189885.49200832375</v>
      </c>
      <c r="AY234" s="1">
        <f t="shared" si="295"/>
        <v>33267.051690808876</v>
      </c>
      <c r="AZ234" s="1">
        <f t="shared" si="296"/>
        <v>8008.2540252212184</v>
      </c>
      <c r="BA234" s="1">
        <f t="shared" si="309"/>
        <v>14164.428004928941</v>
      </c>
      <c r="BB234" s="1">
        <f t="shared" si="310"/>
        <v>30863.386117663547</v>
      </c>
      <c r="BC234" s="1">
        <f t="shared" si="311"/>
        <v>39276.845303249262</v>
      </c>
      <c r="BD234" s="1">
        <f t="shared" si="312"/>
        <v>507.00437189990521</v>
      </c>
      <c r="BE234" s="2">
        <f t="shared" si="318"/>
        <v>2.6562624979233451E-2</v>
      </c>
      <c r="BF234" s="2">
        <f t="shared" si="319"/>
        <v>3.9296297366806017E-2</v>
      </c>
      <c r="BG234" s="2">
        <f t="shared" si="320"/>
        <v>2.6781393583393952E-2</v>
      </c>
      <c r="BH234" s="2">
        <f t="shared" si="297"/>
        <v>2.9948287757125425E-2</v>
      </c>
      <c r="BI234" s="2">
        <f t="shared" si="313"/>
        <v>7.0557304578739693E-5</v>
      </c>
      <c r="BJ234" s="2">
        <f t="shared" si="298"/>
        <v>1.5441989867404456E-4</v>
      </c>
      <c r="BK234" s="2">
        <f t="shared" si="299"/>
        <v>7.1724304226865481E-5</v>
      </c>
      <c r="BL234" s="2">
        <f t="shared" si="300"/>
        <v>19.51718961713085</v>
      </c>
      <c r="BM234" s="2">
        <f t="shared" si="301"/>
        <v>19.03371402778242</v>
      </c>
      <c r="BN234" s="2">
        <f t="shared" si="302"/>
        <v>3.1374492778735759</v>
      </c>
      <c r="BO234" s="2">
        <f t="shared" si="314"/>
        <v>233.5769104526801</v>
      </c>
      <c r="BP234" s="2">
        <f t="shared" si="315"/>
        <v>39.557258054885871</v>
      </c>
      <c r="BQ234" s="2">
        <f t="shared" si="316"/>
        <v>3.5737708060575097</v>
      </c>
      <c r="BR234" s="11">
        <f t="shared" si="317"/>
        <v>3.2573342057306859E-2</v>
      </c>
      <c r="BS234" s="17">
        <f t="shared" si="293"/>
        <v>9.2242309991485733E-4</v>
      </c>
      <c r="BT234" s="17">
        <f t="shared" si="294"/>
        <v>6.0139543336378632E-3</v>
      </c>
      <c r="BU234" s="12">
        <f>(BU$3*temperature!$I344+BU$4*temperature!$I344^2+BU$5*temperature!$I344^6)*(K234/K$56)^$BW$1</f>
        <v>-16.126167292786054</v>
      </c>
      <c r="BV234" s="12">
        <f>(BV$3*temperature!$I344+BV$4*temperature!$I344^2+BV$5*temperature!$I344^6)*(L234/L$56)^$BW$1</f>
        <v>-12.182451624015462</v>
      </c>
      <c r="BW234" s="12">
        <f>(BW$3*temperature!$I344+BW$4*temperature!$I344^2+BW$5*temperature!$I344^6)*(M234/M$56)^$BW$1</f>
        <v>-11.384234780932703</v>
      </c>
      <c r="BX234" s="12">
        <f>(BX$3*temperature!$M344+BX$4*temperature!$M344^2+BX$5*temperature!$M344^6)*(K234/K$56)^$BW$1</f>
        <v>-16.12617368674556</v>
      </c>
      <c r="BY234" s="12">
        <f>(BY$3*temperature!$M344+BY$4*temperature!$M344^2+BY$5*temperature!$M344^6)*(L234/L$56)^$BW$1</f>
        <v>-12.182455926063282</v>
      </c>
      <c r="BZ234" s="12">
        <f>(BZ$3*temperature!$M344+BZ$4*temperature!$M344^2+BZ$5*temperature!$M344^6)*(M234/M$56)^$BW$1</f>
        <v>-11.384238384444275</v>
      </c>
      <c r="CA234" s="19">
        <f t="shared" si="303"/>
        <v>-6.3939595058570831E-6</v>
      </c>
      <c r="CB234" s="19">
        <f t="shared" si="304"/>
        <v>-4.3020478202038248E-6</v>
      </c>
      <c r="CC234" s="19">
        <f t="shared" si="305"/>
        <v>-3.6035115726917866E-6</v>
      </c>
      <c r="CD234" s="19">
        <f t="shared" si="306"/>
        <v>-2.4565605423944335E-2</v>
      </c>
      <c r="CE234" s="19">
        <f t="shared" si="307"/>
        <v>-2.2659881906439967E-5</v>
      </c>
      <c r="CF234" s="19"/>
      <c r="CG234" s="19"/>
      <c r="CH234" s="19"/>
    </row>
    <row r="235" spans="1:86" x14ac:dyDescent="0.25">
      <c r="A235" s="2">
        <f t="shared" si="250"/>
        <v>2189</v>
      </c>
      <c r="B235" s="5">
        <f t="shared" si="251"/>
        <v>1165.3964379052468</v>
      </c>
      <c r="C235" s="5">
        <f t="shared" si="252"/>
        <v>2964.1236230245463</v>
      </c>
      <c r="D235" s="5">
        <f t="shared" si="253"/>
        <v>4369.8170440550093</v>
      </c>
      <c r="E235" s="15">
        <f t="shared" si="254"/>
        <v>4.2281785511241776E-7</v>
      </c>
      <c r="F235" s="15">
        <f t="shared" si="255"/>
        <v>8.3297952682596752E-7</v>
      </c>
      <c r="G235" s="15">
        <f t="shared" si="256"/>
        <v>1.700498073152267E-6</v>
      </c>
      <c r="H235" s="5">
        <f t="shared" si="257"/>
        <v>277092.91675023764</v>
      </c>
      <c r="I235" s="5">
        <f t="shared" si="258"/>
        <v>123740.79250820057</v>
      </c>
      <c r="J235" s="5">
        <f t="shared" si="259"/>
        <v>43903.903135784283</v>
      </c>
      <c r="K235" s="5">
        <f t="shared" si="260"/>
        <v>237767.08743704503</v>
      </c>
      <c r="L235" s="5">
        <f t="shared" si="261"/>
        <v>41746.164548271227</v>
      </c>
      <c r="M235" s="5">
        <f t="shared" si="262"/>
        <v>10047.080391046138</v>
      </c>
      <c r="N235" s="15">
        <f t="shared" si="263"/>
        <v>1.7282939198846048E-3</v>
      </c>
      <c r="O235" s="15">
        <f t="shared" si="264"/>
        <v>3.9041616616717345E-3</v>
      </c>
      <c r="P235" s="15">
        <f t="shared" si="265"/>
        <v>3.672496841766959E-3</v>
      </c>
      <c r="Q235" s="5">
        <f t="shared" si="266"/>
        <v>5646.9247529968443</v>
      </c>
      <c r="R235" s="5">
        <f t="shared" si="267"/>
        <v>8270.0977133561555</v>
      </c>
      <c r="S235" s="5">
        <f t="shared" si="268"/>
        <v>5001.5092511008907</v>
      </c>
      <c r="T235" s="5">
        <f t="shared" si="269"/>
        <v>20.379173958051027</v>
      </c>
      <c r="U235" s="5">
        <f t="shared" si="270"/>
        <v>66.834045149727629</v>
      </c>
      <c r="V235" s="5">
        <f t="shared" si="271"/>
        <v>113.91946715152903</v>
      </c>
      <c r="W235" s="15">
        <f t="shared" si="272"/>
        <v>-1.0734613539272964E-2</v>
      </c>
      <c r="X235" s="15">
        <f t="shared" si="273"/>
        <v>-1.217998157191269E-2</v>
      </c>
      <c r="Y235" s="15">
        <f t="shared" si="274"/>
        <v>-9.7425357312937999E-3</v>
      </c>
      <c r="Z235" s="5">
        <f t="shared" si="289"/>
        <v>6209.6585137557413</v>
      </c>
      <c r="AA235" s="5">
        <f t="shared" si="290"/>
        <v>24293.989971142197</v>
      </c>
      <c r="AB235" s="5">
        <f t="shared" si="291"/>
        <v>65802.41139842417</v>
      </c>
      <c r="AC235" s="16">
        <f t="shared" si="275"/>
        <v>1.1194653048901533</v>
      </c>
      <c r="AD235" s="16">
        <f t="shared" si="276"/>
        <v>3.0322791647346046</v>
      </c>
      <c r="AE235" s="16">
        <f t="shared" si="277"/>
        <v>13.436037769873028</v>
      </c>
      <c r="AF235" s="15">
        <f t="shared" si="278"/>
        <v>-4.0504037456468023E-3</v>
      </c>
      <c r="AG235" s="15">
        <f t="shared" si="279"/>
        <v>2.9673830763510267E-4</v>
      </c>
      <c r="AH235" s="15">
        <f t="shared" si="280"/>
        <v>9.7937136394747881E-3</v>
      </c>
      <c r="AI235" s="1">
        <f t="shared" si="244"/>
        <v>542262.87367877003</v>
      </c>
      <c r="AJ235" s="1">
        <f t="shared" si="245"/>
        <v>236990.75634516904</v>
      </c>
      <c r="AK235" s="1">
        <f t="shared" si="246"/>
        <v>84312.985890211334</v>
      </c>
      <c r="AL235" s="14">
        <f t="shared" si="281"/>
        <v>82.987856554940592</v>
      </c>
      <c r="AM235" s="14">
        <f t="shared" si="282"/>
        <v>19.794504136335515</v>
      </c>
      <c r="AN235" s="14">
        <f t="shared" si="283"/>
        <v>6.2730362130857795</v>
      </c>
      <c r="AO235" s="11">
        <f t="shared" si="284"/>
        <v>3.4120241986116441E-3</v>
      </c>
      <c r="AP235" s="11">
        <f t="shared" si="285"/>
        <v>4.2982505806971692E-3</v>
      </c>
      <c r="AQ235" s="11">
        <f t="shared" si="286"/>
        <v>3.8990556053902425E-3</v>
      </c>
      <c r="AR235" s="1">
        <f t="shared" si="292"/>
        <v>277092.91675023764</v>
      </c>
      <c r="AS235" s="1">
        <f t="shared" si="287"/>
        <v>123740.79250820057</v>
      </c>
      <c r="AT235" s="1">
        <f t="shared" si="288"/>
        <v>43903.903135784283</v>
      </c>
      <c r="AU235" s="1">
        <f t="shared" si="247"/>
        <v>55418.583350047527</v>
      </c>
      <c r="AV235" s="1">
        <f t="shared" si="248"/>
        <v>24748.158501640115</v>
      </c>
      <c r="AW235" s="1">
        <f t="shared" si="249"/>
        <v>8780.780627156857</v>
      </c>
      <c r="AX235" s="1">
        <f t="shared" si="308"/>
        <v>190213.66994963604</v>
      </c>
      <c r="AY235" s="1">
        <f t="shared" si="295"/>
        <v>33396.931638616974</v>
      </c>
      <c r="AZ235" s="1">
        <f t="shared" si="296"/>
        <v>8037.6643128369114</v>
      </c>
      <c r="BA235" s="1">
        <f t="shared" si="309"/>
        <v>14166.446402963213</v>
      </c>
      <c r="BB235" s="1">
        <f t="shared" si="310"/>
        <v>30874.961712372624</v>
      </c>
      <c r="BC235" s="1">
        <f t="shared" si="311"/>
        <v>39292.930836322172</v>
      </c>
      <c r="BD235" s="1">
        <f t="shared" si="312"/>
        <v>492.41054680855154</v>
      </c>
      <c r="BE235" s="2">
        <f t="shared" si="318"/>
        <v>2.6562624979233451E-2</v>
      </c>
      <c r="BF235" s="2">
        <f t="shared" si="319"/>
        <v>3.9296297366806017E-2</v>
      </c>
      <c r="BG235" s="2">
        <f t="shared" si="320"/>
        <v>2.6781393583393952E-2</v>
      </c>
      <c r="BH235" s="2">
        <f t="shared" si="297"/>
        <v>2.9924274405694846E-2</v>
      </c>
      <c r="BI235" s="2">
        <f t="shared" si="313"/>
        <v>7.0557304578739693E-5</v>
      </c>
      <c r="BJ235" s="2">
        <f t="shared" si="298"/>
        <v>1.5441989867404456E-4</v>
      </c>
      <c r="BK235" s="2">
        <f t="shared" si="299"/>
        <v>7.1724304226865481E-5</v>
      </c>
      <c r="BL235" s="2">
        <f t="shared" si="300"/>
        <v>19.550929323757877</v>
      </c>
      <c r="BM235" s="2">
        <f t="shared" si="301"/>
        <v>19.108040640962304</v>
      </c>
      <c r="BN235" s="2">
        <f t="shared" si="302"/>
        <v>3.1489769052578254</v>
      </c>
      <c r="BO235" s="2">
        <f t="shared" si="314"/>
        <v>237.06022531621738</v>
      </c>
      <c r="BP235" s="2">
        <f t="shared" si="315"/>
        <v>40.030929333407272</v>
      </c>
      <c r="BQ235" s="2">
        <f t="shared" si="316"/>
        <v>3.5737526474745609</v>
      </c>
      <c r="BR235" s="11">
        <f t="shared" si="317"/>
        <v>3.2524008918830088E-2</v>
      </c>
      <c r="BS235" s="17">
        <f t="shared" si="293"/>
        <v>8.9332453429120549E-4</v>
      </c>
      <c r="BT235" s="17">
        <f t="shared" si="294"/>
        <v>5.8387906151823911E-3</v>
      </c>
      <c r="BU235" s="12">
        <f>(BU$3*temperature!$I345+BU$4*temperature!$I345^2+BU$5*temperature!$I345^6)*(K235/K$56)^$BW$1</f>
        <v>-16.304824227262028</v>
      </c>
      <c r="BV235" s="12">
        <f>(BV$3*temperature!$I345+BV$4*temperature!$I345^2+BV$5*temperature!$I345^6)*(L235/L$56)^$BW$1</f>
        <v>-12.295392640593834</v>
      </c>
      <c r="BW235" s="12">
        <f>(BW$3*temperature!$I345+BW$4*temperature!$I345^2+BW$5*temperature!$I345^6)*(M235/M$56)^$BW$1</f>
        <v>-11.478334392683259</v>
      </c>
      <c r="BX235" s="12">
        <f>(BX$3*temperature!$M345+BX$4*temperature!$M345^2+BX$5*temperature!$M345^6)*(K235/K$56)^$BW$1</f>
        <v>-16.304830613289536</v>
      </c>
      <c r="BY235" s="12">
        <f>(BY$3*temperature!$M345+BY$4*temperature!$M345^2+BY$5*temperature!$M345^6)*(L235/L$56)^$BW$1</f>
        <v>-12.295396933713043</v>
      </c>
      <c r="BZ235" s="12">
        <f>(BZ$3*temperature!$M345+BZ$4*temperature!$M345^2+BZ$5*temperature!$M345^6)*(M235/M$56)^$BW$1</f>
        <v>-11.478337987806077</v>
      </c>
      <c r="CA235" s="19">
        <f t="shared" si="303"/>
        <v>-6.386027507687686E-6</v>
      </c>
      <c r="CB235" s="19">
        <f t="shared" si="304"/>
        <v>-4.2931192094641801E-6</v>
      </c>
      <c r="CC235" s="19">
        <f t="shared" si="305"/>
        <v>-3.5951228181119177E-6</v>
      </c>
      <c r="CD235" s="19">
        <f t="shared" si="306"/>
        <v>-2.458596885831342E-2</v>
      </c>
      <c r="CE235" s="19">
        <f t="shared" si="307"/>
        <v>-2.1963249180450917E-5</v>
      </c>
      <c r="CF235" s="19"/>
      <c r="CG235" s="19"/>
      <c r="CH235" s="19"/>
    </row>
    <row r="236" spans="1:86" x14ac:dyDescent="0.25">
      <c r="A236" s="2">
        <f t="shared" si="250"/>
        <v>2190</v>
      </c>
      <c r="B236" s="5">
        <f t="shared" si="251"/>
        <v>1165.396906018148</v>
      </c>
      <c r="C236" s="5">
        <f t="shared" si="252"/>
        <v>2964.1259686261246</v>
      </c>
      <c r="D236" s="5">
        <f t="shared" si="253"/>
        <v>4369.8241033771992</v>
      </c>
      <c r="E236" s="15">
        <f t="shared" si="254"/>
        <v>4.0167696235679688E-7</v>
      </c>
      <c r="F236" s="15">
        <f t="shared" si="255"/>
        <v>7.9133055048466909E-7</v>
      </c>
      <c r="G236" s="15">
        <f t="shared" si="256"/>
        <v>1.6154731694946537E-6</v>
      </c>
      <c r="H236" s="5">
        <f t="shared" si="257"/>
        <v>277558.62414280843</v>
      </c>
      <c r="I236" s="5">
        <f t="shared" si="258"/>
        <v>124217.25751347643</v>
      </c>
      <c r="J236" s="5">
        <f t="shared" si="259"/>
        <v>44063.065583099007</v>
      </c>
      <c r="K236" s="5">
        <f t="shared" si="260"/>
        <v>238166.6046215556</v>
      </c>
      <c r="L236" s="5">
        <f t="shared" si="261"/>
        <v>41906.875358286903</v>
      </c>
      <c r="M236" s="5">
        <f t="shared" si="262"/>
        <v>10083.487239004668</v>
      </c>
      <c r="N236" s="15">
        <f t="shared" si="263"/>
        <v>1.6802880029236356E-3</v>
      </c>
      <c r="O236" s="15">
        <f t="shared" si="264"/>
        <v>3.8497143810622969E-3</v>
      </c>
      <c r="P236" s="15">
        <f t="shared" si="265"/>
        <v>3.6236246293972485E-3</v>
      </c>
      <c r="Q236" s="5">
        <f t="shared" si="266"/>
        <v>5595.6960507149515</v>
      </c>
      <c r="R236" s="5">
        <f t="shared" si="267"/>
        <v>8200.824298932097</v>
      </c>
      <c r="S236" s="5">
        <f t="shared" si="268"/>
        <v>4970.7369209535709</v>
      </c>
      <c r="T236" s="5">
        <f t="shared" si="269"/>
        <v>20.160411401361735</v>
      </c>
      <c r="U236" s="5">
        <f t="shared" si="270"/>
        <v>66.020007711427567</v>
      </c>
      <c r="V236" s="5">
        <f t="shared" si="271"/>
        <v>112.80960267231531</v>
      </c>
      <c r="W236" s="15">
        <f t="shared" si="272"/>
        <v>-1.0734613539272964E-2</v>
      </c>
      <c r="X236" s="15">
        <f t="shared" si="273"/>
        <v>-1.217998157191269E-2</v>
      </c>
      <c r="Y236" s="15">
        <f t="shared" si="274"/>
        <v>-9.7425357312937999E-3</v>
      </c>
      <c r="Z236" s="5">
        <f t="shared" si="289"/>
        <v>6128.6950967561743</v>
      </c>
      <c r="AA236" s="5">
        <f t="shared" si="290"/>
        <v>24098.951070984389</v>
      </c>
      <c r="AB236" s="5">
        <f t="shared" si="291"/>
        <v>66041.261211737568</v>
      </c>
      <c r="AC236" s="16">
        <f t="shared" si="275"/>
        <v>1.1149310184261045</v>
      </c>
      <c r="AD236" s="16">
        <f t="shared" si="276"/>
        <v>3.033178958122225</v>
      </c>
      <c r="AE236" s="16">
        <f t="shared" si="277"/>
        <v>13.567626476240331</v>
      </c>
      <c r="AF236" s="15">
        <f t="shared" si="278"/>
        <v>-4.0504037456468023E-3</v>
      </c>
      <c r="AG236" s="15">
        <f t="shared" si="279"/>
        <v>2.9673830763510267E-4</v>
      </c>
      <c r="AH236" s="15">
        <f t="shared" si="280"/>
        <v>9.7937136394747881E-3</v>
      </c>
      <c r="AI236" s="1">
        <f t="shared" si="244"/>
        <v>543455.16966094053</v>
      </c>
      <c r="AJ236" s="1">
        <f t="shared" si="245"/>
        <v>238039.83921229225</v>
      </c>
      <c r="AK236" s="1">
        <f t="shared" si="246"/>
        <v>84662.467928347061</v>
      </c>
      <c r="AL236" s="14">
        <f t="shared" si="281"/>
        <v>83.268181563949398</v>
      </c>
      <c r="AM236" s="14">
        <f t="shared" si="282"/>
        <v>19.878735057845144</v>
      </c>
      <c r="AN236" s="14">
        <f t="shared" si="283"/>
        <v>6.2972505409251331</v>
      </c>
      <c r="AO236" s="11">
        <f t="shared" si="284"/>
        <v>3.3779039566255277E-3</v>
      </c>
      <c r="AP236" s="11">
        <f t="shared" si="285"/>
        <v>4.2552680748901978E-3</v>
      </c>
      <c r="AQ236" s="11">
        <f t="shared" si="286"/>
        <v>3.8600650493363399E-3</v>
      </c>
      <c r="AR236" s="1">
        <f t="shared" si="292"/>
        <v>277558.62414280843</v>
      </c>
      <c r="AS236" s="1">
        <f t="shared" si="287"/>
        <v>124217.25751347643</v>
      </c>
      <c r="AT236" s="1">
        <f t="shared" si="288"/>
        <v>44063.065583099007</v>
      </c>
      <c r="AU236" s="1">
        <f t="shared" si="247"/>
        <v>55511.724828561688</v>
      </c>
      <c r="AV236" s="1">
        <f t="shared" si="248"/>
        <v>24843.451502695287</v>
      </c>
      <c r="AW236" s="1">
        <f t="shared" si="249"/>
        <v>8812.6131166198011</v>
      </c>
      <c r="AX236" s="1">
        <f t="shared" si="308"/>
        <v>190533.28369724448</v>
      </c>
      <c r="AY236" s="1">
        <f t="shared" si="295"/>
        <v>33525.500286629525</v>
      </c>
      <c r="AZ236" s="1">
        <f t="shared" si="296"/>
        <v>8066.7897912037351</v>
      </c>
      <c r="BA236" s="1">
        <f t="shared" si="309"/>
        <v>14168.408652406753</v>
      </c>
      <c r="BB236" s="1">
        <f t="shared" si="310"/>
        <v>30886.37527463193</v>
      </c>
      <c r="BC236" s="1">
        <f t="shared" si="311"/>
        <v>39308.800295035893</v>
      </c>
      <c r="BD236" s="1">
        <f t="shared" si="312"/>
        <v>478.23427555242546</v>
      </c>
      <c r="BE236" s="2">
        <f t="shared" si="318"/>
        <v>2.6562624979233451E-2</v>
      </c>
      <c r="BF236" s="2">
        <f t="shared" si="319"/>
        <v>3.9296297366806017E-2</v>
      </c>
      <c r="BG236" s="2">
        <f t="shared" si="320"/>
        <v>2.6781393583393952E-2</v>
      </c>
      <c r="BH236" s="2">
        <f t="shared" si="297"/>
        <v>2.9900316359564243E-2</v>
      </c>
      <c r="BI236" s="2">
        <f t="shared" si="313"/>
        <v>7.0557304578739693E-5</v>
      </c>
      <c r="BJ236" s="2">
        <f t="shared" si="298"/>
        <v>1.5441989867404456E-4</v>
      </c>
      <c r="BK236" s="2">
        <f t="shared" si="299"/>
        <v>7.1724304226865481E-5</v>
      </c>
      <c r="BL236" s="2">
        <f t="shared" si="300"/>
        <v>19.583788382100067</v>
      </c>
      <c r="BM236" s="2">
        <f t="shared" si="301"/>
        <v>19.181616318798731</v>
      </c>
      <c r="BN236" s="2">
        <f t="shared" si="302"/>
        <v>3.1603927210505192</v>
      </c>
      <c r="BO236" s="2">
        <f t="shared" si="314"/>
        <v>240.59560890081428</v>
      </c>
      <c r="BP236" s="2">
        <f t="shared" si="315"/>
        <v>40.510296692670941</v>
      </c>
      <c r="BQ236" s="2">
        <f t="shared" si="316"/>
        <v>3.5737364193830379</v>
      </c>
      <c r="BR236" s="11">
        <f t="shared" si="317"/>
        <v>3.2475205419379066E-2</v>
      </c>
      <c r="BS236" s="17">
        <f t="shared" si="293"/>
        <v>8.6518524177139249E-4</v>
      </c>
      <c r="BT236" s="17">
        <f t="shared" si="294"/>
        <v>5.6687287526042632E-3</v>
      </c>
      <c r="BU236" s="12">
        <f>(BU$3*temperature!$I346+BU$4*temperature!$I346^2+BU$5*temperature!$I346^6)*(K236/K$56)^$BW$1</f>
        <v>-16.483369440573444</v>
      </c>
      <c r="BV236" s="12">
        <f>(BV$3*temperature!$I346+BV$4*temperature!$I346^2+BV$5*temperature!$I346^6)*(L236/L$56)^$BW$1</f>
        <v>-12.408131966389412</v>
      </c>
      <c r="BW236" s="12">
        <f>(BW$3*temperature!$I346+BW$4*temperature!$I346^2+BW$5*temperature!$I346^6)*(M236/M$56)^$BW$1</f>
        <v>-11.572244794646464</v>
      </c>
      <c r="BX236" s="12">
        <f>(BX$3*temperature!$M346+BX$4*temperature!$M346^2+BX$5*temperature!$M346^6)*(K236/K$56)^$BW$1</f>
        <v>-16.483375818662068</v>
      </c>
      <c r="BY236" s="12">
        <f>(BY$3*temperature!$M346+BY$4*temperature!$M346^2+BY$5*temperature!$M346^6)*(L236/L$56)^$BW$1</f>
        <v>-12.408136250613428</v>
      </c>
      <c r="BZ236" s="12">
        <f>(BZ$3*temperature!$M346+BZ$4*temperature!$M346^2+BZ$5*temperature!$M346^6)*(M236/M$56)^$BW$1</f>
        <v>-11.572248381424025</v>
      </c>
      <c r="CA236" s="19">
        <f t="shared" si="303"/>
        <v>-6.3780886243591794E-6</v>
      </c>
      <c r="CB236" s="19">
        <f t="shared" si="304"/>
        <v>-4.2842240155493982E-6</v>
      </c>
      <c r="CC236" s="19">
        <f t="shared" si="305"/>
        <v>-3.5867775611819752E-6</v>
      </c>
      <c r="CD236" s="19">
        <f t="shared" si="306"/>
        <v>-2.4605124759333009E-2</v>
      </c>
      <c r="CE236" s="19">
        <f t="shared" si="307"/>
        <v>-2.1287990813718805E-5</v>
      </c>
      <c r="CF236" s="19"/>
      <c r="CG236" s="19"/>
      <c r="CH236" s="19"/>
    </row>
    <row r="237" spans="1:86" x14ac:dyDescent="0.25">
      <c r="A237" s="2">
        <f t="shared" si="250"/>
        <v>2191</v>
      </c>
      <c r="B237" s="5">
        <f t="shared" si="251"/>
        <v>1165.3973507255828</v>
      </c>
      <c r="C237" s="5">
        <f t="shared" si="252"/>
        <v>2964.1281969493875</v>
      </c>
      <c r="D237" s="5">
        <f t="shared" si="253"/>
        <v>4369.830809744114</v>
      </c>
      <c r="E237" s="15">
        <f t="shared" si="254"/>
        <v>3.8159311423895703E-7</v>
      </c>
      <c r="F237" s="15">
        <f t="shared" si="255"/>
        <v>7.5176402296043561E-7</v>
      </c>
      <c r="G237" s="15">
        <f t="shared" si="256"/>
        <v>1.5346995110199209E-6</v>
      </c>
      <c r="H237" s="5">
        <f t="shared" si="257"/>
        <v>278011.92388108006</v>
      </c>
      <c r="I237" s="5">
        <f t="shared" si="258"/>
        <v>124688.86256732485</v>
      </c>
      <c r="J237" s="5">
        <f t="shared" si="259"/>
        <v>44220.671507690269</v>
      </c>
      <c r="K237" s="5">
        <f t="shared" si="260"/>
        <v>238555.47956067373</v>
      </c>
      <c r="L237" s="5">
        <f t="shared" si="261"/>
        <v>42065.947989581473</v>
      </c>
      <c r="M237" s="5">
        <f t="shared" si="262"/>
        <v>10119.53858924797</v>
      </c>
      <c r="N237" s="15">
        <f t="shared" si="263"/>
        <v>1.6327853341826515E-3</v>
      </c>
      <c r="O237" s="15">
        <f t="shared" si="264"/>
        <v>3.795859985612493E-3</v>
      </c>
      <c r="P237" s="15">
        <f t="shared" si="265"/>
        <v>3.5752859490760791E-3</v>
      </c>
      <c r="Q237" s="5">
        <f t="shared" si="266"/>
        <v>5544.6690248273417</v>
      </c>
      <c r="R237" s="5">
        <f t="shared" si="267"/>
        <v>8131.6945511642216</v>
      </c>
      <c r="S237" s="5">
        <f t="shared" si="268"/>
        <v>4939.9155835810552</v>
      </c>
      <c r="T237" s="5">
        <f t="shared" si="269"/>
        <v>19.943997176175365</v>
      </c>
      <c r="U237" s="5">
        <f t="shared" si="270"/>
        <v>65.215885234124841</v>
      </c>
      <c r="V237" s="5">
        <f t="shared" si="271"/>
        <v>111.71055108744721</v>
      </c>
      <c r="W237" s="15">
        <f t="shared" si="272"/>
        <v>-1.0734613539272964E-2</v>
      </c>
      <c r="X237" s="15">
        <f t="shared" si="273"/>
        <v>-1.217998157191269E-2</v>
      </c>
      <c r="Y237" s="15">
        <f t="shared" si="274"/>
        <v>-9.7425357312937999E-3</v>
      </c>
      <c r="Z237" s="5">
        <f t="shared" si="289"/>
        <v>6048.4973009609466</v>
      </c>
      <c r="AA237" s="5">
        <f t="shared" si="290"/>
        <v>23904.180475293506</v>
      </c>
      <c r="AB237" s="5">
        <f t="shared" si="291"/>
        <v>66277.744922403072</v>
      </c>
      <c r="AC237" s="16">
        <f t="shared" si="275"/>
        <v>1.1104150976529337</v>
      </c>
      <c r="AD237" s="16">
        <f t="shared" si="276"/>
        <v>3.0340790185130126</v>
      </c>
      <c r="AE237" s="16">
        <f t="shared" si="277"/>
        <v>13.700503924715985</v>
      </c>
      <c r="AF237" s="15">
        <f t="shared" si="278"/>
        <v>-4.0504037456468023E-3</v>
      </c>
      <c r="AG237" s="15">
        <f t="shared" si="279"/>
        <v>2.9673830763510267E-4</v>
      </c>
      <c r="AH237" s="15">
        <f t="shared" si="280"/>
        <v>9.7937136394747881E-3</v>
      </c>
      <c r="AI237" s="1">
        <f t="shared" si="244"/>
        <v>544621.37752340815</v>
      </c>
      <c r="AJ237" s="1">
        <f t="shared" si="245"/>
        <v>239079.3067937583</v>
      </c>
      <c r="AK237" s="1">
        <f t="shared" si="246"/>
        <v>85008.834252132161</v>
      </c>
      <c r="AL237" s="14">
        <f t="shared" si="281"/>
        <v>83.546640764715619</v>
      </c>
      <c r="AM237" s="14">
        <f t="shared" si="282"/>
        <v>19.962478511039386</v>
      </c>
      <c r="AN237" s="14">
        <f t="shared" si="283"/>
        <v>6.3213152596778732</v>
      </c>
      <c r="AO237" s="11">
        <f t="shared" si="284"/>
        <v>3.3441249170592722E-3</v>
      </c>
      <c r="AP237" s="11">
        <f t="shared" si="285"/>
        <v>4.2127153941412957E-3</v>
      </c>
      <c r="AQ237" s="11">
        <f t="shared" si="286"/>
        <v>3.8214643988429766E-3</v>
      </c>
      <c r="AR237" s="1">
        <f t="shared" si="292"/>
        <v>278011.92388108006</v>
      </c>
      <c r="AS237" s="1">
        <f t="shared" si="287"/>
        <v>124688.86256732485</v>
      </c>
      <c r="AT237" s="1">
        <f t="shared" si="288"/>
        <v>44220.671507690269</v>
      </c>
      <c r="AU237" s="1">
        <f t="shared" si="247"/>
        <v>55602.384776216015</v>
      </c>
      <c r="AV237" s="1">
        <f t="shared" si="248"/>
        <v>24937.77251346497</v>
      </c>
      <c r="AW237" s="1">
        <f t="shared" si="249"/>
        <v>8844.1343015380535</v>
      </c>
      <c r="AX237" s="1">
        <f t="shared" si="308"/>
        <v>190844.38364853899</v>
      </c>
      <c r="AY237" s="1">
        <f t="shared" si="295"/>
        <v>33652.758391665178</v>
      </c>
      <c r="AZ237" s="1">
        <f t="shared" si="296"/>
        <v>8095.6308713983753</v>
      </c>
      <c r="BA237" s="1">
        <f t="shared" si="309"/>
        <v>14170.31535089797</v>
      </c>
      <c r="BB237" s="1">
        <f t="shared" si="310"/>
        <v>30897.628608999024</v>
      </c>
      <c r="BC237" s="1">
        <f t="shared" si="311"/>
        <v>39324.456154266212</v>
      </c>
      <c r="BD237" s="1">
        <f t="shared" si="312"/>
        <v>464.4637136198449</v>
      </c>
      <c r="BE237" s="2">
        <f t="shared" si="318"/>
        <v>2.6562624979233451E-2</v>
      </c>
      <c r="BF237" s="2">
        <f t="shared" si="319"/>
        <v>3.9296297366806017E-2</v>
      </c>
      <c r="BG237" s="2">
        <f t="shared" si="320"/>
        <v>2.6781393583393952E-2</v>
      </c>
      <c r="BH237" s="2">
        <f t="shared" si="297"/>
        <v>2.9876415812387768E-2</v>
      </c>
      <c r="BI237" s="2">
        <f t="shared" si="313"/>
        <v>7.0557304578739693E-5</v>
      </c>
      <c r="BJ237" s="2">
        <f t="shared" si="298"/>
        <v>1.5441989867404456E-4</v>
      </c>
      <c r="BK237" s="2">
        <f t="shared" si="299"/>
        <v>7.1724304226865481E-5</v>
      </c>
      <c r="BL237" s="2">
        <f t="shared" si="300"/>
        <v>19.615771989798763</v>
      </c>
      <c r="BM237" s="2">
        <f t="shared" si="301"/>
        <v>19.25444152342817</v>
      </c>
      <c r="BN237" s="2">
        <f t="shared" si="302"/>
        <v>3.171696896333859</v>
      </c>
      <c r="BO237" s="2">
        <f t="shared" si="314"/>
        <v>244.1838396004604</v>
      </c>
      <c r="BP237" s="2">
        <f t="shared" si="315"/>
        <v>40.995428618342899</v>
      </c>
      <c r="BQ237" s="2">
        <f t="shared" si="316"/>
        <v>3.5737220979862165</v>
      </c>
      <c r="BR237" s="11">
        <f t="shared" si="317"/>
        <v>3.2426924625504866E-2</v>
      </c>
      <c r="BS237" s="17">
        <f t="shared" si="293"/>
        <v>8.3797193117094229E-4</v>
      </c>
      <c r="BT237" s="17">
        <f t="shared" si="294"/>
        <v>5.5036201481594785E-3</v>
      </c>
      <c r="BU237" s="12">
        <f>(BU$3*temperature!$I347+BU$4*temperature!$I347^2+BU$5*temperature!$I347^6)*(K237/K$56)^$BW$1</f>
        <v>-16.661798231630808</v>
      </c>
      <c r="BV237" s="12">
        <f>(BV$3*temperature!$I347+BV$4*temperature!$I347^2+BV$5*temperature!$I347^6)*(L237/L$56)^$BW$1</f>
        <v>-12.520667447826019</v>
      </c>
      <c r="BW237" s="12">
        <f>(BW$3*temperature!$I347+BW$4*temperature!$I347^2+BW$5*temperature!$I347^6)*(M237/M$56)^$BW$1</f>
        <v>-11.665964361046466</v>
      </c>
      <c r="BX237" s="12">
        <f>(BX$3*temperature!$M347+BX$4*temperature!$M347^2+BX$5*temperature!$M347^6)*(K237/K$56)^$BW$1</f>
        <v>-16.66180460177684</v>
      </c>
      <c r="BY237" s="12">
        <f>(BY$3*temperature!$M347+BY$4*temperature!$M347^2+BY$5*temperature!$M347^6)*(L237/L$56)^$BW$1</f>
        <v>-12.52067172318969</v>
      </c>
      <c r="BZ237" s="12">
        <f>(BZ$3*temperature!$M347+BZ$4*temperature!$M347^2+BZ$5*temperature!$M347^6)*(M237/M$56)^$BW$1</f>
        <v>-11.66596793952308</v>
      </c>
      <c r="CA237" s="19">
        <f t="shared" si="303"/>
        <v>-6.3701460319975922E-6</v>
      </c>
      <c r="CB237" s="19">
        <f t="shared" si="304"/>
        <v>-4.2753636702030917E-6</v>
      </c>
      <c r="CC237" s="19">
        <f t="shared" si="305"/>
        <v>-3.5784766136970347E-6</v>
      </c>
      <c r="CD237" s="19">
        <f t="shared" si="306"/>
        <v>-2.462309425690614E-2</v>
      </c>
      <c r="CE237" s="19">
        <f t="shared" si="307"/>
        <v>-2.0633461845863776E-5</v>
      </c>
      <c r="CF237" s="19"/>
      <c r="CG237" s="19"/>
      <c r="CH237" s="19"/>
    </row>
    <row r="238" spans="1:86" x14ac:dyDescent="0.25">
      <c r="A238" s="2">
        <f t="shared" si="250"/>
        <v>2192</v>
      </c>
      <c r="B238" s="5">
        <f t="shared" si="251"/>
        <v>1165.3977731978071</v>
      </c>
      <c r="C238" s="5">
        <f t="shared" si="252"/>
        <v>2964.1303138580784</v>
      </c>
      <c r="D238" s="5">
        <f t="shared" si="253"/>
        <v>4369.8371808024613</v>
      </c>
      <c r="E238" s="15">
        <f t="shared" si="254"/>
        <v>3.6251345852700916E-7</v>
      </c>
      <c r="F238" s="15">
        <f t="shared" si="255"/>
        <v>7.141758218124138E-7</v>
      </c>
      <c r="G238" s="15">
        <f t="shared" si="256"/>
        <v>1.4579645354689247E-6</v>
      </c>
      <c r="H238" s="5">
        <f t="shared" si="257"/>
        <v>278452.89023822866</v>
      </c>
      <c r="I238" s="5">
        <f t="shared" si="258"/>
        <v>125155.61139344909</v>
      </c>
      <c r="J238" s="5">
        <f t="shared" si="259"/>
        <v>44376.723491994788</v>
      </c>
      <c r="K238" s="5">
        <f t="shared" si="260"/>
        <v>238933.77578212161</v>
      </c>
      <c r="L238" s="5">
        <f t="shared" si="261"/>
        <v>42223.383637458217</v>
      </c>
      <c r="M238" s="5">
        <f t="shared" si="262"/>
        <v>10155.235002107242</v>
      </c>
      <c r="N238" s="15">
        <f t="shared" si="263"/>
        <v>1.5857787972195503E-3</v>
      </c>
      <c r="O238" s="15">
        <f t="shared" si="264"/>
        <v>3.7425912264175132E-3</v>
      </c>
      <c r="P238" s="15">
        <f t="shared" si="265"/>
        <v>3.5274743551252374E-3</v>
      </c>
      <c r="Q238" s="5">
        <f t="shared" si="266"/>
        <v>5493.8493704510056</v>
      </c>
      <c r="R238" s="5">
        <f t="shared" si="267"/>
        <v>8062.7193474678897</v>
      </c>
      <c r="S238" s="5">
        <f t="shared" si="268"/>
        <v>4909.0510944170383</v>
      </c>
      <c r="T238" s="5">
        <f t="shared" si="269"/>
        <v>19.729906074060771</v>
      </c>
      <c r="U238" s="5">
        <f t="shared" si="270"/>
        <v>64.421556953777227</v>
      </c>
      <c r="V238" s="5">
        <f t="shared" si="271"/>
        <v>110.62220705191524</v>
      </c>
      <c r="W238" s="15">
        <f t="shared" si="272"/>
        <v>-1.0734613539272964E-2</v>
      </c>
      <c r="X238" s="15">
        <f t="shared" si="273"/>
        <v>-1.217998157191269E-2</v>
      </c>
      <c r="Y238" s="15">
        <f t="shared" si="274"/>
        <v>-9.7425357312937999E-3</v>
      </c>
      <c r="Z238" s="5">
        <f t="shared" si="289"/>
        <v>5969.0657390927317</v>
      </c>
      <c r="AA238" s="5">
        <f t="shared" si="290"/>
        <v>23709.711056961809</v>
      </c>
      <c r="AB238" s="5">
        <f t="shared" si="291"/>
        <v>66511.866430693874</v>
      </c>
      <c r="AC238" s="16">
        <f t="shared" si="275"/>
        <v>1.1059174681821775</v>
      </c>
      <c r="AD238" s="16">
        <f t="shared" si="276"/>
        <v>3.0349793459861973</v>
      </c>
      <c r="AE238" s="16">
        <f t="shared" si="277"/>
        <v>13.834682736871153</v>
      </c>
      <c r="AF238" s="15">
        <f t="shared" si="278"/>
        <v>-4.0504037456468023E-3</v>
      </c>
      <c r="AG238" s="15">
        <f t="shared" si="279"/>
        <v>2.9673830763510267E-4</v>
      </c>
      <c r="AH238" s="15">
        <f t="shared" si="280"/>
        <v>9.7937136394747881E-3</v>
      </c>
      <c r="AI238" s="1">
        <f t="shared" si="244"/>
        <v>545761.6245472834</v>
      </c>
      <c r="AJ238" s="1">
        <f t="shared" si="245"/>
        <v>240109.14862784743</v>
      </c>
      <c r="AK238" s="1">
        <f t="shared" si="246"/>
        <v>85352.085128457009</v>
      </c>
      <c r="AL238" s="14">
        <f t="shared" si="281"/>
        <v>83.823237263802326</v>
      </c>
      <c r="AM238" s="14">
        <f t="shared" si="282"/>
        <v>20.045733789162771</v>
      </c>
      <c r="AN238" s="14">
        <f t="shared" si="283"/>
        <v>6.3452303740844069</v>
      </c>
      <c r="AO238" s="11">
        <f t="shared" si="284"/>
        <v>3.3106836678886793E-3</v>
      </c>
      <c r="AP238" s="11">
        <f t="shared" si="285"/>
        <v>4.1705882401998828E-3</v>
      </c>
      <c r="AQ238" s="11">
        <f t="shared" si="286"/>
        <v>3.7832497548545467E-3</v>
      </c>
      <c r="AR238" s="1">
        <f t="shared" si="292"/>
        <v>278452.89023822866</v>
      </c>
      <c r="AS238" s="1">
        <f t="shared" si="287"/>
        <v>125155.61139344909</v>
      </c>
      <c r="AT238" s="1">
        <f t="shared" si="288"/>
        <v>44376.723491994788</v>
      </c>
      <c r="AU238" s="1">
        <f t="shared" si="247"/>
        <v>55690.578047645737</v>
      </c>
      <c r="AV238" s="1">
        <f t="shared" si="248"/>
        <v>25031.122278689818</v>
      </c>
      <c r="AW238" s="1">
        <f t="shared" si="249"/>
        <v>8875.3446983989579</v>
      </c>
      <c r="AX238" s="1">
        <f t="shared" si="308"/>
        <v>191147.02062569727</v>
      </c>
      <c r="AY238" s="1">
        <f t="shared" si="295"/>
        <v>33778.706909966582</v>
      </c>
      <c r="AZ238" s="1">
        <f t="shared" si="296"/>
        <v>8124.1880016857949</v>
      </c>
      <c r="BA238" s="1">
        <f t="shared" si="309"/>
        <v>14172.167087144702</v>
      </c>
      <c r="BB238" s="1">
        <f t="shared" si="310"/>
        <v>30908.723495825139</v>
      </c>
      <c r="BC238" s="1">
        <f t="shared" si="311"/>
        <v>39339.900853179293</v>
      </c>
      <c r="BD238" s="1">
        <f t="shared" si="312"/>
        <v>451.087348224815</v>
      </c>
      <c r="BE238" s="2">
        <f t="shared" si="318"/>
        <v>2.6562624979233451E-2</v>
      </c>
      <c r="BF238" s="2">
        <f t="shared" si="319"/>
        <v>3.9296297366806017E-2</v>
      </c>
      <c r="BG238" s="2">
        <f t="shared" si="320"/>
        <v>2.6781393583393952E-2</v>
      </c>
      <c r="BH238" s="2">
        <f t="shared" si="297"/>
        <v>2.9852574922041505E-2</v>
      </c>
      <c r="BI238" s="2">
        <f t="shared" si="313"/>
        <v>7.0557304578739693E-5</v>
      </c>
      <c r="BJ238" s="2">
        <f t="shared" si="298"/>
        <v>1.5441989867404456E-4</v>
      </c>
      <c r="BK238" s="2">
        <f t="shared" si="299"/>
        <v>7.1724304226865481E-5</v>
      </c>
      <c r="BL238" s="2">
        <f t="shared" si="300"/>
        <v>19.646885387369071</v>
      </c>
      <c r="BM238" s="2">
        <f t="shared" si="301"/>
        <v>19.326516829864506</v>
      </c>
      <c r="BN238" s="2">
        <f t="shared" si="302"/>
        <v>3.1828896163313223</v>
      </c>
      <c r="BO238" s="2">
        <f t="shared" si="314"/>
        <v>247.82570744164551</v>
      </c>
      <c r="BP238" s="2">
        <f t="shared" si="315"/>
        <v>41.486394419785974</v>
      </c>
      <c r="BQ238" s="2">
        <f t="shared" si="316"/>
        <v>3.5737096598212492</v>
      </c>
      <c r="BR238" s="11">
        <f t="shared" si="317"/>
        <v>3.2379159685672815E-2</v>
      </c>
      <c r="BS238" s="17">
        <f t="shared" si="293"/>
        <v>8.1165253557766539E-4</v>
      </c>
      <c r="BT238" s="17">
        <f t="shared" si="294"/>
        <v>5.343320532193668E-3</v>
      </c>
      <c r="BU238" s="12">
        <f>(BU$3*temperature!$I348+BU$4*temperature!$I348^2+BU$5*temperature!$I348^6)*(K238/K$56)^$BW$1</f>
        <v>-16.840106110320324</v>
      </c>
      <c r="BV238" s="12">
        <f>(BV$3*temperature!$I348+BV$4*temperature!$I348^2+BV$5*temperature!$I348^6)*(L238/L$56)^$BW$1</f>
        <v>-12.632997057650019</v>
      </c>
      <c r="BW238" s="12">
        <f>(BW$3*temperature!$I348+BW$4*temperature!$I348^2+BW$5*temperature!$I348^6)*(M238/M$56)^$BW$1</f>
        <v>-11.759491567122403</v>
      </c>
      <c r="BX238" s="12">
        <f>(BX$3*temperature!$M348+BX$4*temperature!$M348^2+BX$5*temperature!$M348^6)*(K238/K$56)^$BW$1</f>
        <v>-16.84011247252305</v>
      </c>
      <c r="BY238" s="12">
        <f>(BY$3*temperature!$M348+BY$4*temperature!$M348^2+BY$5*temperature!$M348^6)*(L238/L$56)^$BW$1</f>
        <v>-12.633001324189546</v>
      </c>
      <c r="BZ238" s="12">
        <f>(BZ$3*temperature!$M348+BZ$4*temperature!$M348^2+BZ$5*temperature!$M348^6)*(M238/M$56)^$BW$1</f>
        <v>-11.759495137343105</v>
      </c>
      <c r="CA238" s="19">
        <f t="shared" si="303"/>
        <v>-6.3622027255405555E-6</v>
      </c>
      <c r="CB238" s="19">
        <f t="shared" si="304"/>
        <v>-4.2665395270091722E-6</v>
      </c>
      <c r="CC238" s="19">
        <f t="shared" si="305"/>
        <v>-3.5702207021870436E-6</v>
      </c>
      <c r="CD238" s="19">
        <f t="shared" si="306"/>
        <v>-2.4639897971518034E-2</v>
      </c>
      <c r="CE238" s="19">
        <f t="shared" si="307"/>
        <v>-1.9999035664957586E-5</v>
      </c>
      <c r="CF238" s="19"/>
      <c r="CG238" s="19"/>
      <c r="CH238" s="19"/>
    </row>
    <row r="239" spans="1:86" x14ac:dyDescent="0.25">
      <c r="A239" s="2">
        <f t="shared" si="250"/>
        <v>2193</v>
      </c>
      <c r="B239" s="5">
        <f t="shared" si="251"/>
        <v>1165.3981745465655</v>
      </c>
      <c r="C239" s="5">
        <f t="shared" si="252"/>
        <v>2964.1323249227712</v>
      </c>
      <c r="D239" s="5">
        <f t="shared" si="253"/>
        <v>4369.8432333167148</v>
      </c>
      <c r="E239" s="15">
        <f t="shared" si="254"/>
        <v>3.4438778560065868E-7</v>
      </c>
      <c r="F239" s="15">
        <f t="shared" si="255"/>
        <v>6.7846703072179308E-7</v>
      </c>
      <c r="G239" s="15">
        <f t="shared" si="256"/>
        <v>1.3850663086954785E-6</v>
      </c>
      <c r="H239" s="5">
        <f t="shared" si="257"/>
        <v>278881.59805586078</v>
      </c>
      <c r="I239" s="5">
        <f t="shared" si="258"/>
        <v>125617.50842971644</v>
      </c>
      <c r="J239" s="5">
        <f t="shared" si="259"/>
        <v>44531.224310810707</v>
      </c>
      <c r="K239" s="5">
        <f t="shared" si="260"/>
        <v>239301.55731054611</v>
      </c>
      <c r="L239" s="5">
        <f t="shared" si="261"/>
        <v>42379.183740722285</v>
      </c>
      <c r="M239" s="5">
        <f t="shared" si="262"/>
        <v>10190.577083245036</v>
      </c>
      <c r="N239" s="15">
        <f t="shared" si="263"/>
        <v>1.5392613590130555E-3</v>
      </c>
      <c r="O239" s="15">
        <f t="shared" si="264"/>
        <v>3.6899009468736033E-3</v>
      </c>
      <c r="P239" s="15">
        <f t="shared" si="265"/>
        <v>3.4801834847211222E-3</v>
      </c>
      <c r="Q239" s="5">
        <f t="shared" si="266"/>
        <v>5443.2425883121505</v>
      </c>
      <c r="R239" s="5">
        <f t="shared" si="267"/>
        <v>7993.909271555789</v>
      </c>
      <c r="S239" s="5">
        <f t="shared" si="268"/>
        <v>4878.1491984548538</v>
      </c>
      <c r="T239" s="5">
        <f t="shared" si="269"/>
        <v>19.518113157189575</v>
      </c>
      <c r="U239" s="5">
        <f t="shared" si="270"/>
        <v>63.636903577246294</v>
      </c>
      <c r="V239" s="5">
        <f t="shared" si="271"/>
        <v>109.54446624703738</v>
      </c>
      <c r="W239" s="15">
        <f t="shared" si="272"/>
        <v>-1.0734613539272964E-2</v>
      </c>
      <c r="X239" s="15">
        <f t="shared" si="273"/>
        <v>-1.217998157191269E-2</v>
      </c>
      <c r="Y239" s="15">
        <f t="shared" si="274"/>
        <v>-9.7425357312937999E-3</v>
      </c>
      <c r="Z239" s="5">
        <f t="shared" si="289"/>
        <v>5890.400746545426</v>
      </c>
      <c r="AA239" s="5">
        <f t="shared" si="290"/>
        <v>23515.574861046382</v>
      </c>
      <c r="AB239" s="5">
        <f t="shared" si="291"/>
        <v>66743.629932756288</v>
      </c>
      <c r="AC239" s="16">
        <f t="shared" si="275"/>
        <v>1.1014380559266761</v>
      </c>
      <c r="AD239" s="16">
        <f t="shared" si="276"/>
        <v>3.0358799406210326</v>
      </c>
      <c r="AE239" s="16">
        <f t="shared" si="277"/>
        <v>13.970175657889055</v>
      </c>
      <c r="AF239" s="15">
        <f t="shared" si="278"/>
        <v>-4.0504037456468023E-3</v>
      </c>
      <c r="AG239" s="15">
        <f t="shared" si="279"/>
        <v>2.9673830763510267E-4</v>
      </c>
      <c r="AH239" s="15">
        <f t="shared" si="280"/>
        <v>9.7937136394747881E-3</v>
      </c>
      <c r="AI239" s="1">
        <f t="shared" si="244"/>
        <v>546876.04014020076</v>
      </c>
      <c r="AJ239" s="1">
        <f t="shared" si="245"/>
        <v>241129.35604375252</v>
      </c>
      <c r="AK239" s="1">
        <f t="shared" si="246"/>
        <v>85692.221314010269</v>
      </c>
      <c r="AL239" s="14">
        <f t="shared" si="281"/>
        <v>84.097974364175172</v>
      </c>
      <c r="AM239" s="14">
        <f t="shared" si="282"/>
        <v>20.128500265753956</v>
      </c>
      <c r="AN239" s="14">
        <f t="shared" si="283"/>
        <v>6.368995909429084</v>
      </c>
      <c r="AO239" s="11">
        <f t="shared" si="284"/>
        <v>3.2775768312097923E-3</v>
      </c>
      <c r="AP239" s="11">
        <f t="shared" si="285"/>
        <v>4.1288823577978837E-3</v>
      </c>
      <c r="AQ239" s="11">
        <f t="shared" si="286"/>
        <v>3.7454172573060012E-3</v>
      </c>
      <c r="AR239" s="1">
        <f t="shared" si="292"/>
        <v>278881.59805586078</v>
      </c>
      <c r="AS239" s="1">
        <f t="shared" si="287"/>
        <v>125617.50842971644</v>
      </c>
      <c r="AT239" s="1">
        <f t="shared" si="288"/>
        <v>44531.224310810707</v>
      </c>
      <c r="AU239" s="1">
        <f t="shared" si="247"/>
        <v>55776.319611172163</v>
      </c>
      <c r="AV239" s="1">
        <f t="shared" si="248"/>
        <v>25123.501685943291</v>
      </c>
      <c r="AW239" s="1">
        <f t="shared" si="249"/>
        <v>8906.2448621621425</v>
      </c>
      <c r="AX239" s="1">
        <f t="shared" si="308"/>
        <v>191441.2458484369</v>
      </c>
      <c r="AY239" s="1">
        <f t="shared" si="295"/>
        <v>33903.346992577826</v>
      </c>
      <c r="AZ239" s="1">
        <f t="shared" si="296"/>
        <v>8152.4616665960284</v>
      </c>
      <c r="BA239" s="1">
        <f t="shared" si="309"/>
        <v>14173.96444105517</v>
      </c>
      <c r="BB239" s="1">
        <f t="shared" si="310"/>
        <v>30919.661691671441</v>
      </c>
      <c r="BC239" s="1">
        <f t="shared" si="311"/>
        <v>39355.136795974613</v>
      </c>
      <c r="BD239" s="1">
        <f t="shared" si="312"/>
        <v>438.09398919930555</v>
      </c>
      <c r="BE239" s="2">
        <f t="shared" si="318"/>
        <v>2.6562624979233451E-2</v>
      </c>
      <c r="BF239" s="2">
        <f t="shared" si="319"/>
        <v>3.9296297366806017E-2</v>
      </c>
      <c r="BG239" s="2">
        <f t="shared" si="320"/>
        <v>2.6781393583393952E-2</v>
      </c>
      <c r="BH239" s="2">
        <f t="shared" si="297"/>
        <v>2.9828795810388987E-2</v>
      </c>
      <c r="BI239" s="2">
        <f t="shared" si="313"/>
        <v>7.0557304578739693E-5</v>
      </c>
      <c r="BJ239" s="2">
        <f t="shared" si="298"/>
        <v>1.5441989867404456E-4</v>
      </c>
      <c r="BK239" s="2">
        <f t="shared" si="299"/>
        <v>7.1724304226865481E-5</v>
      </c>
      <c r="BL239" s="2">
        <f t="shared" si="300"/>
        <v>19.677133855433031</v>
      </c>
      <c r="BM239" s="2">
        <f t="shared" si="301"/>
        <v>19.397842923402752</v>
      </c>
      <c r="BN239" s="2">
        <f t="shared" si="302"/>
        <v>3.1939710800633754</v>
      </c>
      <c r="BO239" s="2">
        <f t="shared" si="314"/>
        <v>251.5220142572357</v>
      </c>
      <c r="BP239" s="2">
        <f t="shared" si="315"/>
        <v>41.983264239977387</v>
      </c>
      <c r="BQ239" s="2">
        <f t="shared" si="316"/>
        <v>3.5736990817543686</v>
      </c>
      <c r="BR239" s="11">
        <f t="shared" si="317"/>
        <v>3.2331903829895453E-2</v>
      </c>
      <c r="BS239" s="17">
        <f t="shared" si="293"/>
        <v>7.8619616442546962E-4</v>
      </c>
      <c r="BT239" s="17">
        <f t="shared" si="294"/>
        <v>5.1876898370812313E-3</v>
      </c>
      <c r="BU239" s="12">
        <f>(BU$3*temperature!$I349+BU$4*temperature!$I349^2+BU$5*temperature!$I349^6)*(K239/K$56)^$BW$1</f>
        <v>-17.018288792897039</v>
      </c>
      <c r="BV239" s="12">
        <f>(BV$3*temperature!$I349+BV$4*temperature!$I349^2+BV$5*temperature!$I349^6)*(L239/L$56)^$BW$1</f>
        <v>-12.745118891598572</v>
      </c>
      <c r="BW239" s="12">
        <f>(BW$3*temperature!$I349+BW$4*temperature!$I349^2+BW$5*temperature!$I349^6)*(M239/M$56)^$BW$1</f>
        <v>-11.852824986431237</v>
      </c>
      <c r="BX239" s="12">
        <f>(BX$3*temperature!$M349+BX$4*temperature!$M349^2+BX$5*temperature!$M349^6)*(K239/K$56)^$BW$1</f>
        <v>-17.018295147158579</v>
      </c>
      <c r="BY239" s="12">
        <f>(BY$3*temperature!$M349+BY$4*temperature!$M349^2+BY$5*temperature!$M349^6)*(L239/L$56)^$BW$1</f>
        <v>-12.745123149351393</v>
      </c>
      <c r="BZ239" s="12">
        <f>(BZ$3*temperature!$M349+BZ$4*temperature!$M349^2+BZ$5*temperature!$M349^6)*(M239/M$56)^$BW$1</f>
        <v>-11.852828548441739</v>
      </c>
      <c r="CA239" s="19">
        <f t="shared" si="303"/>
        <v>-6.3542615400535851E-6</v>
      </c>
      <c r="CB239" s="19">
        <f t="shared" si="304"/>
        <v>-4.257752820535643E-6</v>
      </c>
      <c r="CC239" s="19">
        <f t="shared" si="305"/>
        <v>-3.5620105016676007E-6</v>
      </c>
      <c r="CD239" s="19">
        <f t="shared" si="306"/>
        <v>-2.4655556022275472E-2</v>
      </c>
      <c r="CE239" s="19">
        <f t="shared" si="307"/>
        <v>-1.9384103576490266E-5</v>
      </c>
      <c r="CF239" s="19"/>
      <c r="CG239" s="19"/>
      <c r="CH239" s="19"/>
    </row>
    <row r="240" spans="1:86" x14ac:dyDescent="0.25">
      <c r="A240" s="2">
        <f t="shared" si="250"/>
        <v>2194</v>
      </c>
      <c r="B240" s="5">
        <f t="shared" si="251"/>
        <v>1165.3985558280174</v>
      </c>
      <c r="C240" s="5">
        <f t="shared" si="252"/>
        <v>2964.1342354355252</v>
      </c>
      <c r="D240" s="5">
        <f t="shared" si="253"/>
        <v>4369.84898321322</v>
      </c>
      <c r="E240" s="15">
        <f t="shared" si="254"/>
        <v>3.2716839632062573E-7</v>
      </c>
      <c r="F240" s="15">
        <f t="shared" si="255"/>
        <v>6.4454367918570338E-7</v>
      </c>
      <c r="G240" s="15">
        <f t="shared" si="256"/>
        <v>1.3158129932607044E-6</v>
      </c>
      <c r="H240" s="5">
        <f t="shared" si="257"/>
        <v>279298.12270586606</v>
      </c>
      <c r="I240" s="5">
        <f t="shared" si="258"/>
        <v>126074.55881155688</v>
      </c>
      <c r="J240" s="5">
        <f t="shared" si="259"/>
        <v>44684.176926561835</v>
      </c>
      <c r="K240" s="5">
        <f t="shared" si="260"/>
        <v>239658.88863439026</v>
      </c>
      <c r="L240" s="5">
        <f t="shared" si="261"/>
        <v>42533.349975977908</v>
      </c>
      <c r="M240" s="5">
        <f t="shared" si="262"/>
        <v>10225.565482518081</v>
      </c>
      <c r="N240" s="15">
        <f t="shared" si="263"/>
        <v>1.4932260694837662E-3</v>
      </c>
      <c r="O240" s="15">
        <f t="shared" si="264"/>
        <v>3.6377820818545015E-3</v>
      </c>
      <c r="P240" s="15">
        <f t="shared" si="265"/>
        <v>3.4334070570518627E-3</v>
      </c>
      <c r="Q240" s="5">
        <f t="shared" si="266"/>
        <v>5392.8539879821828</v>
      </c>
      <c r="R240" s="5">
        <f t="shared" si="267"/>
        <v>7925.2746169540633</v>
      </c>
      <c r="S240" s="5">
        <f t="shared" si="268"/>
        <v>4847.2155309561613</v>
      </c>
      <c r="T240" s="5">
        <f t="shared" si="269"/>
        <v>19.308593755431346</v>
      </c>
      <c r="U240" s="5">
        <f t="shared" si="270"/>
        <v>62.861807264381852</v>
      </c>
      <c r="V240" s="5">
        <f t="shared" si="271"/>
        <v>108.4772253704601</v>
      </c>
      <c r="W240" s="15">
        <f t="shared" si="272"/>
        <v>-1.0734613539272964E-2</v>
      </c>
      <c r="X240" s="15">
        <f t="shared" si="273"/>
        <v>-1.217998157191269E-2</v>
      </c>
      <c r="Y240" s="15">
        <f t="shared" si="274"/>
        <v>-9.7425357312937999E-3</v>
      </c>
      <c r="Z240" s="5">
        <f t="shared" si="289"/>
        <v>5812.5023899441912</v>
      </c>
      <c r="AA240" s="5">
        <f t="shared" si="290"/>
        <v>23321.803113598773</v>
      </c>
      <c r="AB240" s="5">
        <f t="shared" si="291"/>
        <v>66973.039913325018</v>
      </c>
      <c r="AC240" s="16">
        <f t="shared" si="275"/>
        <v>1.0969767870993528</v>
      </c>
      <c r="AD240" s="16">
        <f t="shared" si="276"/>
        <v>3.0367808024967959</v>
      </c>
      <c r="AE240" s="16">
        <f t="shared" si="277"/>
        <v>14.106995557775582</v>
      </c>
      <c r="AF240" s="15">
        <f t="shared" si="278"/>
        <v>-4.0504037456468023E-3</v>
      </c>
      <c r="AG240" s="15">
        <f t="shared" si="279"/>
        <v>2.9673830763510267E-4</v>
      </c>
      <c r="AH240" s="15">
        <f t="shared" si="280"/>
        <v>9.7937136394747881E-3</v>
      </c>
      <c r="AI240" s="1">
        <f t="shared" si="244"/>
        <v>547964.75573735288</v>
      </c>
      <c r="AJ240" s="1">
        <f t="shared" si="245"/>
        <v>242139.92212532056</v>
      </c>
      <c r="AK240" s="1">
        <f t="shared" si="246"/>
        <v>86029.244044771389</v>
      </c>
      <c r="AL240" s="14">
        <f t="shared" si="281"/>
        <v>84.370855560779589</v>
      </c>
      <c r="AM240" s="14">
        <f t="shared" si="282"/>
        <v>20.210777393293796</v>
      </c>
      <c r="AN240" s="14">
        <f t="shared" si="283"/>
        <v>6.3926119111480624</v>
      </c>
      <c r="AO240" s="11">
        <f t="shared" si="284"/>
        <v>3.2448010628976943E-3</v>
      </c>
      <c r="AP240" s="11">
        <f t="shared" si="285"/>
        <v>4.0875935342199049E-3</v>
      </c>
      <c r="AQ240" s="11">
        <f t="shared" si="286"/>
        <v>3.707963084732941E-3</v>
      </c>
      <c r="AR240" s="1">
        <f t="shared" si="292"/>
        <v>279298.12270586606</v>
      </c>
      <c r="AS240" s="1">
        <f t="shared" si="287"/>
        <v>126074.55881155688</v>
      </c>
      <c r="AT240" s="1">
        <f t="shared" si="288"/>
        <v>44684.176926561835</v>
      </c>
      <c r="AU240" s="1">
        <f t="shared" si="247"/>
        <v>55859.624541173216</v>
      </c>
      <c r="AV240" s="1">
        <f t="shared" si="248"/>
        <v>25214.911762311378</v>
      </c>
      <c r="AW240" s="1">
        <f t="shared" si="249"/>
        <v>8936.8353853123681</v>
      </c>
      <c r="AX240" s="1">
        <f t="shared" si="308"/>
        <v>191727.11090751222</v>
      </c>
      <c r="AY240" s="1">
        <f t="shared" si="295"/>
        <v>34026.679980782326</v>
      </c>
      <c r="AZ240" s="1">
        <f t="shared" si="296"/>
        <v>8180.4523860144636</v>
      </c>
      <c r="BA240" s="1">
        <f t="shared" si="309"/>
        <v>14175.70798386661</v>
      </c>
      <c r="BB240" s="1">
        <f t="shared" si="310"/>
        <v>30930.444929715672</v>
      </c>
      <c r="BC240" s="1">
        <f t="shared" si="311"/>
        <v>39370.166352605367</v>
      </c>
      <c r="BD240" s="1">
        <f t="shared" si="312"/>
        <v>425.47276012740878</v>
      </c>
      <c r="BE240" s="2">
        <f t="shared" si="318"/>
        <v>2.6562624979233451E-2</v>
      </c>
      <c r="BF240" s="2">
        <f t="shared" si="319"/>
        <v>3.9296297366806017E-2</v>
      </c>
      <c r="BG240" s="2">
        <f t="shared" si="320"/>
        <v>2.6781393583393952E-2</v>
      </c>
      <c r="BH240" s="2">
        <f t="shared" si="297"/>
        <v>2.9805080563066133E-2</v>
      </c>
      <c r="BI240" s="2">
        <f t="shared" si="313"/>
        <v>7.0557304578739693E-5</v>
      </c>
      <c r="BJ240" s="2">
        <f t="shared" si="298"/>
        <v>1.5441989867404456E-4</v>
      </c>
      <c r="BK240" s="2">
        <f t="shared" si="299"/>
        <v>7.1724304226865481E-5</v>
      </c>
      <c r="BL240" s="2">
        <f t="shared" si="300"/>
        <v>19.706522712028004</v>
      </c>
      <c r="BM240" s="2">
        <f t="shared" si="301"/>
        <v>19.468420597055484</v>
      </c>
      <c r="BN240" s="2">
        <f t="shared" si="302"/>
        <v>3.2049415000078039</v>
      </c>
      <c r="BO240" s="2">
        <f t="shared" si="314"/>
        <v>255.27357386294619</v>
      </c>
      <c r="BP240" s="2">
        <f t="shared" si="315"/>
        <v>42.486109065546636</v>
      </c>
      <c r="BQ240" s="2">
        <f t="shared" si="316"/>
        <v>3.5736903409760434</v>
      </c>
      <c r="BR240" s="11">
        <f t="shared" si="317"/>
        <v>3.2285150369343957E-2</v>
      </c>
      <c r="BS240" s="17">
        <f t="shared" si="293"/>
        <v>7.6157305756871833E-4</v>
      </c>
      <c r="BT240" s="17">
        <f t="shared" si="294"/>
        <v>5.0365920748361472E-3</v>
      </c>
      <c r="BU240" s="12">
        <f>(BU$3*temperature!$I350+BU$4*temperature!$I350^2+BU$5*temperature!$I350^6)*(K240/K$56)^$BW$1</f>
        <v>-17.196342197422684</v>
      </c>
      <c r="BV240" s="12">
        <f>(BV$3*temperature!$I350+BV$4*temperature!$I350^2+BV$5*temperature!$I350^6)*(L240/L$56)^$BW$1</f>
        <v>-12.857031165112355</v>
      </c>
      <c r="BW240" s="12">
        <f>(BW$3*temperature!$I350+BW$4*temperature!$I350^2+BW$5*temperature!$I350^6)*(M240/M$56)^$BW$1</f>
        <v>-11.945963288186716</v>
      </c>
      <c r="BX240" s="12">
        <f>(BX$3*temperature!$M350+BX$4*temperature!$M350^2+BX$5*temperature!$M350^6)*(K240/K$56)^$BW$1</f>
        <v>-17.196348543747902</v>
      </c>
      <c r="BY240" s="12">
        <f>(BY$3*temperature!$M350+BY$4*temperature!$M350^2+BY$5*temperature!$M350^6)*(L240/L$56)^$BW$1</f>
        <v>-12.857035414117099</v>
      </c>
      <c r="BZ240" s="12">
        <f>(BZ$3*temperature!$M350+BZ$4*temperature!$M350^2+BZ$5*temperature!$M350^6)*(M240/M$56)^$BW$1</f>
        <v>-11.94596684203335</v>
      </c>
      <c r="CA240" s="19">
        <f t="shared" si="303"/>
        <v>-6.346325218231641E-6</v>
      </c>
      <c r="CB240" s="19">
        <f t="shared" si="304"/>
        <v>-4.2490047444943002E-6</v>
      </c>
      <c r="CC240" s="19">
        <f t="shared" si="305"/>
        <v>-3.5538466338635999E-6</v>
      </c>
      <c r="CD240" s="19">
        <f t="shared" si="306"/>
        <v>-2.4670088298407514E-2</v>
      </c>
      <c r="CE240" s="19">
        <f t="shared" si="307"/>
        <v>-1.8788074575908471E-5</v>
      </c>
      <c r="CF240" s="19"/>
      <c r="CG240" s="19"/>
      <c r="CH240" s="19"/>
    </row>
    <row r="241" spans="1:86" x14ac:dyDescent="0.25">
      <c r="A241" s="2">
        <f t="shared" si="250"/>
        <v>2195</v>
      </c>
      <c r="B241" s="5">
        <f t="shared" si="251"/>
        <v>1165.3989180455151</v>
      </c>
      <c r="C241" s="5">
        <f t="shared" si="252"/>
        <v>2964.1360504238119</v>
      </c>
      <c r="D241" s="5">
        <f t="shared" si="253"/>
        <v>4369.854445622087</v>
      </c>
      <c r="E241" s="15">
        <f t="shared" si="254"/>
        <v>3.1080997650459445E-7</v>
      </c>
      <c r="F241" s="15">
        <f t="shared" si="255"/>
        <v>6.1231649522641822E-7</v>
      </c>
      <c r="G241" s="15">
        <f t="shared" si="256"/>
        <v>1.2500223435976691E-6</v>
      </c>
      <c r="H241" s="5">
        <f t="shared" si="257"/>
        <v>279702.54005332297</v>
      </c>
      <c r="I241" s="5">
        <f t="shared" si="258"/>
        <v>126526.76835557475</v>
      </c>
      <c r="J241" s="5">
        <f t="shared" si="259"/>
        <v>44835.584484628169</v>
      </c>
      <c r="K241" s="5">
        <f t="shared" si="260"/>
        <v>240005.83467368476</v>
      </c>
      <c r="L241" s="5">
        <f t="shared" si="261"/>
        <v>42685.884252001175</v>
      </c>
      <c r="M241" s="5">
        <f t="shared" si="262"/>
        <v>10260.200892857298</v>
      </c>
      <c r="N241" s="15">
        <f t="shared" si="263"/>
        <v>1.4476660610063252E-3</v>
      </c>
      <c r="O241" s="15">
        <f t="shared" si="264"/>
        <v>3.5862276568718876E-3</v>
      </c>
      <c r="P241" s="15">
        <f t="shared" si="265"/>
        <v>3.3871388725084106E-3</v>
      </c>
      <c r="Q241" s="5">
        <f t="shared" si="266"/>
        <v>5342.6886911154843</v>
      </c>
      <c r="R241" s="5">
        <f t="shared" si="267"/>
        <v>7856.8253905721849</v>
      </c>
      <c r="S241" s="5">
        <f t="shared" si="268"/>
        <v>4816.2556181928276</v>
      </c>
      <c r="T241" s="5">
        <f t="shared" si="269"/>
        <v>19.101323463479972</v>
      </c>
      <c r="U241" s="5">
        <f t="shared" si="270"/>
        <v>62.096151610324554</v>
      </c>
      <c r="V241" s="5">
        <f t="shared" si="271"/>
        <v>107.42038212625678</v>
      </c>
      <c r="W241" s="15">
        <f t="shared" si="272"/>
        <v>-1.0734613539272964E-2</v>
      </c>
      <c r="X241" s="15">
        <f t="shared" si="273"/>
        <v>-1.217998157191269E-2</v>
      </c>
      <c r="Y241" s="15">
        <f t="shared" si="274"/>
        <v>-9.7425357312937999E-3</v>
      </c>
      <c r="Z241" s="5">
        <f t="shared" si="289"/>
        <v>5735.3704755671306</v>
      </c>
      <c r="AA241" s="5">
        <f t="shared" si="290"/>
        <v>23128.426230682886</v>
      </c>
      <c r="AB241" s="5">
        <f t="shared" si="291"/>
        <v>67200.101138537269</v>
      </c>
      <c r="AC241" s="16">
        <f t="shared" si="275"/>
        <v>1.092533588211998</v>
      </c>
      <c r="AD241" s="16">
        <f t="shared" si="276"/>
        <v>3.0376819316927874</v>
      </c>
      <c r="AE241" s="16">
        <f t="shared" si="277"/>
        <v>14.245155432581779</v>
      </c>
      <c r="AF241" s="15">
        <f t="shared" si="278"/>
        <v>-4.0504037456468023E-3</v>
      </c>
      <c r="AG241" s="15">
        <f t="shared" si="279"/>
        <v>2.9673830763510267E-4</v>
      </c>
      <c r="AH241" s="15">
        <f t="shared" si="280"/>
        <v>9.7937136394747881E-3</v>
      </c>
      <c r="AI241" s="1">
        <f t="shared" si="244"/>
        <v>549027.9047047908</v>
      </c>
      <c r="AJ241" s="1">
        <f t="shared" si="245"/>
        <v>243140.84167509989</v>
      </c>
      <c r="AK241" s="1">
        <f t="shared" si="246"/>
        <v>86363.155025606626</v>
      </c>
      <c r="AL241" s="14">
        <f t="shared" si="281"/>
        <v>84.641884536162792</v>
      </c>
      <c r="AM241" s="14">
        <f t="shared" si="282"/>
        <v>20.292564701858236</v>
      </c>
      <c r="AN241" s="14">
        <f t="shared" si="283"/>
        <v>6.4160784444398082</v>
      </c>
      <c r="AO241" s="11">
        <f t="shared" si="284"/>
        <v>3.2123530522687174E-3</v>
      </c>
      <c r="AP241" s="11">
        <f t="shared" si="285"/>
        <v>4.0467175988777061E-3</v>
      </c>
      <c r="AQ241" s="11">
        <f t="shared" si="286"/>
        <v>3.6708834538856116E-3</v>
      </c>
      <c r="AR241" s="1">
        <f t="shared" si="292"/>
        <v>279702.54005332297</v>
      </c>
      <c r="AS241" s="1">
        <f t="shared" si="287"/>
        <v>126526.76835557475</v>
      </c>
      <c r="AT241" s="1">
        <f t="shared" si="288"/>
        <v>44835.584484628169</v>
      </c>
      <c r="AU241" s="1">
        <f t="shared" si="247"/>
        <v>55940.508010664598</v>
      </c>
      <c r="AV241" s="1">
        <f t="shared" si="248"/>
        <v>25305.35367111495</v>
      </c>
      <c r="AW241" s="1">
        <f t="shared" si="249"/>
        <v>8967.1168969256341</v>
      </c>
      <c r="AX241" s="1">
        <f t="shared" si="308"/>
        <v>192004.66773894778</v>
      </c>
      <c r="AY241" s="1">
        <f t="shared" si="295"/>
        <v>34148.707401600936</v>
      </c>
      <c r="AZ241" s="1">
        <f t="shared" si="296"/>
        <v>8208.1607142858393</v>
      </c>
      <c r="BA241" s="1">
        <f t="shared" si="309"/>
        <v>14177.398278271734</v>
      </c>
      <c r="BB241" s="1">
        <f t="shared" si="310"/>
        <v>30941.074920149484</v>
      </c>
      <c r="BC241" s="1">
        <f t="shared" si="311"/>
        <v>39384.991859477399</v>
      </c>
      <c r="BD241" s="1">
        <f t="shared" si="312"/>
        <v>413.21308971534512</v>
      </c>
      <c r="BE241" s="2">
        <f t="shared" si="318"/>
        <v>2.6562624979233451E-2</v>
      </c>
      <c r="BF241" s="2">
        <f t="shared" si="319"/>
        <v>3.9296297366806017E-2</v>
      </c>
      <c r="BG241" s="2">
        <f t="shared" si="320"/>
        <v>2.6781393583393952E-2</v>
      </c>
      <c r="BH241" s="2">
        <f t="shared" si="297"/>
        <v>2.978143122928566E-2</v>
      </c>
      <c r="BI241" s="2">
        <f t="shared" si="313"/>
        <v>7.0557304578739693E-5</v>
      </c>
      <c r="BJ241" s="2">
        <f t="shared" si="298"/>
        <v>1.5441989867404456E-4</v>
      </c>
      <c r="BK241" s="2">
        <f t="shared" si="299"/>
        <v>7.1724304226865481E-5</v>
      </c>
      <c r="BL241" s="2">
        <f t="shared" si="300"/>
        <v>19.735057309989447</v>
      </c>
      <c r="BM241" s="2">
        <f t="shared" si="301"/>
        <v>19.538250749022161</v>
      </c>
      <c r="BN241" s="2">
        <f t="shared" si="302"/>
        <v>3.2158011017648005</v>
      </c>
      <c r="BO241" s="2">
        <f t="shared" si="314"/>
        <v>259.08121223645196</v>
      </c>
      <c r="BP241" s="2">
        <f t="shared" si="315"/>
        <v>42.995000736933783</v>
      </c>
      <c r="BQ241" s="2">
        <f t="shared" si="316"/>
        <v>3.5736834149963457</v>
      </c>
      <c r="BR241" s="11">
        <f t="shared" si="317"/>
        <v>3.2238892695938687E-2</v>
      </c>
      <c r="BS241" s="17">
        <f t="shared" si="293"/>
        <v>7.3775454126820785E-4</v>
      </c>
      <c r="BT241" s="17">
        <f t="shared" si="294"/>
        <v>4.8898952182875217E-3</v>
      </c>
      <c r="BU241" s="12">
        <f>(BU$3*temperature!$I351+BU$4*temperature!$I351^2+BU$5*temperature!$I351^6)*(K241/K$56)^$BW$1</f>
        <v>-17.374262439250252</v>
      </c>
      <c r="BV241" s="12">
        <f>(BV$3*temperature!$I351+BV$4*temperature!$I351^2+BV$5*temperature!$I351^6)*(L241/L$56)^$BW$1</f>
        <v>-12.968732210093888</v>
      </c>
      <c r="BW241" s="12">
        <f>(BW$3*temperature!$I351+BW$4*temperature!$I351^2+BW$5*temperature!$I351^6)*(M241/M$56)^$BW$1</f>
        <v>-12.038905234635159</v>
      </c>
      <c r="BX241" s="12">
        <f>(BX$3*temperature!$M351+BX$4*temperature!$M351^2+BX$5*temperature!$M351^6)*(K241/K$56)^$BW$1</f>
        <v>-17.374268777646623</v>
      </c>
      <c r="BY241" s="12">
        <f>(BY$3*temperature!$M351+BY$4*temperature!$M351^2+BY$5*temperature!$M351^6)*(L241/L$56)^$BW$1</f>
        <v>-12.968736450390281</v>
      </c>
      <c r="BZ241" s="12">
        <f>(BZ$3*temperature!$M351+BZ$4*temperature!$M351^2+BZ$5*temperature!$M351^6)*(M241/M$56)^$BW$1</f>
        <v>-12.038908780364824</v>
      </c>
      <c r="CA241" s="19">
        <f t="shared" si="303"/>
        <v>-6.338396371319277E-6</v>
      </c>
      <c r="CB241" s="19">
        <f t="shared" si="304"/>
        <v>-4.240296393120957E-6</v>
      </c>
      <c r="CC241" s="19">
        <f t="shared" si="305"/>
        <v>-3.5457296654328729E-6</v>
      </c>
      <c r="CD241" s="19">
        <f t="shared" si="306"/>
        <v>-2.4683514263883294E-2</v>
      </c>
      <c r="CE241" s="19">
        <f t="shared" si="307"/>
        <v>-1.8210374742638484E-5</v>
      </c>
      <c r="CF241" s="19"/>
      <c r="CG241" s="19"/>
      <c r="CH241" s="19"/>
    </row>
    <row r="242" spans="1:86" x14ac:dyDescent="0.25">
      <c r="A242" s="2">
        <f t="shared" si="250"/>
        <v>2196</v>
      </c>
      <c r="B242" s="5">
        <f t="shared" si="251"/>
        <v>1165.399262152245</v>
      </c>
      <c r="C242" s="5">
        <f t="shared" si="252"/>
        <v>2964.1377746637399</v>
      </c>
      <c r="D242" s="5">
        <f t="shared" si="253"/>
        <v>4369.8596349169975</v>
      </c>
      <c r="E242" s="15">
        <f t="shared" si="254"/>
        <v>2.9526947767936471E-7</v>
      </c>
      <c r="F242" s="15">
        <f t="shared" si="255"/>
        <v>5.8170067046509729E-7</v>
      </c>
      <c r="G242" s="15">
        <f t="shared" si="256"/>
        <v>1.1875212264177856E-6</v>
      </c>
      <c r="H242" s="5">
        <f t="shared" si="257"/>
        <v>280094.92642043805</v>
      </c>
      <c r="I242" s="5">
        <f t="shared" si="258"/>
        <v>126974.14354337368</v>
      </c>
      <c r="J242" s="5">
        <f t="shared" si="259"/>
        <v>44985.450308741376</v>
      </c>
      <c r="K242" s="5">
        <f t="shared" si="260"/>
        <v>240342.46074874135</v>
      </c>
      <c r="L242" s="5">
        <f t="shared" si="261"/>
        <v>42836.788704188344</v>
      </c>
      <c r="M242" s="5">
        <f t="shared" si="262"/>
        <v>10294.484049164623</v>
      </c>
      <c r="N242" s="15">
        <f t="shared" si="263"/>
        <v>1.4025745478825069E-3</v>
      </c>
      <c r="O242" s="15">
        <f t="shared" si="264"/>
        <v>3.5352307872149602E-3</v>
      </c>
      <c r="P242" s="15">
        <f t="shared" si="265"/>
        <v>3.3413728118316666E-3</v>
      </c>
      <c r="Q242" s="5">
        <f t="shared" si="266"/>
        <v>5292.7516346862858</v>
      </c>
      <c r="R242" s="5">
        <f t="shared" si="267"/>
        <v>7788.5713163216697</v>
      </c>
      <c r="S242" s="5">
        <f t="shared" si="268"/>
        <v>4785.2748782201361</v>
      </c>
      <c r="T242" s="5">
        <f t="shared" si="269"/>
        <v>18.896278138010867</v>
      </c>
      <c r="U242" s="5">
        <f t="shared" si="270"/>
        <v>61.339821628024104</v>
      </c>
      <c r="V242" s="5">
        <f t="shared" si="271"/>
        <v>106.3738352151225</v>
      </c>
      <c r="W242" s="15">
        <f t="shared" si="272"/>
        <v>-1.0734613539272964E-2</v>
      </c>
      <c r="X242" s="15">
        <f t="shared" si="273"/>
        <v>-1.217998157191269E-2</v>
      </c>
      <c r="Y242" s="15">
        <f t="shared" si="274"/>
        <v>-9.7425357312937999E-3</v>
      </c>
      <c r="Z242" s="5">
        <f t="shared" si="289"/>
        <v>5659.0045576272914</v>
      </c>
      <c r="AA242" s="5">
        <f t="shared" si="290"/>
        <v>22935.473827566897</v>
      </c>
      <c r="AB242" s="5">
        <f t="shared" si="291"/>
        <v>67424.818648848261</v>
      </c>
      <c r="AC242" s="16">
        <f t="shared" si="275"/>
        <v>1.0881083860740592</v>
      </c>
      <c r="AD242" s="16">
        <f t="shared" si="276"/>
        <v>3.0385833282883317</v>
      </c>
      <c r="AE242" s="16">
        <f t="shared" si="277"/>
        <v>14.384668405638294</v>
      </c>
      <c r="AF242" s="15">
        <f t="shared" si="278"/>
        <v>-4.0504037456468023E-3</v>
      </c>
      <c r="AG242" s="15">
        <f t="shared" si="279"/>
        <v>2.9673830763510267E-4</v>
      </c>
      <c r="AH242" s="15">
        <f t="shared" si="280"/>
        <v>9.7937136394747881E-3</v>
      </c>
      <c r="AI242" s="1">
        <f t="shared" si="244"/>
        <v>550065.62224497634</v>
      </c>
      <c r="AJ242" s="1">
        <f t="shared" si="245"/>
        <v>244132.11117870486</v>
      </c>
      <c r="AK242" s="1">
        <f t="shared" si="246"/>
        <v>86693.956419971611</v>
      </c>
      <c r="AL242" s="14">
        <f t="shared" si="281"/>
        <v>84.911065156140907</v>
      </c>
      <c r="AM242" s="14">
        <f t="shared" si="282"/>
        <v>20.373861797776556</v>
      </c>
      <c r="AN242" s="14">
        <f t="shared" si="283"/>
        <v>6.4393955938783289</v>
      </c>
      <c r="AO242" s="11">
        <f t="shared" si="284"/>
        <v>3.1802295217460302E-3</v>
      </c>
      <c r="AP242" s="11">
        <f t="shared" si="285"/>
        <v>4.006250422888929E-3</v>
      </c>
      <c r="AQ242" s="11">
        <f t="shared" si="286"/>
        <v>3.6341746193467553E-3</v>
      </c>
      <c r="AR242" s="1">
        <f t="shared" si="292"/>
        <v>280094.92642043805</v>
      </c>
      <c r="AS242" s="1">
        <f t="shared" si="287"/>
        <v>126974.14354337368</v>
      </c>
      <c r="AT242" s="1">
        <f t="shared" si="288"/>
        <v>44985.450308741376</v>
      </c>
      <c r="AU242" s="1">
        <f t="shared" si="247"/>
        <v>56018.985284087612</v>
      </c>
      <c r="AV242" s="1">
        <f t="shared" si="248"/>
        <v>25394.828708674737</v>
      </c>
      <c r="AW242" s="1">
        <f t="shared" si="249"/>
        <v>8997.0900617482748</v>
      </c>
      <c r="AX242" s="1">
        <f t="shared" si="308"/>
        <v>192273.96859899306</v>
      </c>
      <c r="AY242" s="1">
        <f t="shared" si="295"/>
        <v>34269.430963350678</v>
      </c>
      <c r="AZ242" s="1">
        <f t="shared" si="296"/>
        <v>8235.5872393316986</v>
      </c>
      <c r="BA242" s="1">
        <f t="shared" si="309"/>
        <v>14179.035878542985</v>
      </c>
      <c r="BB242" s="1">
        <f t="shared" si="310"/>
        <v>30951.553350566672</v>
      </c>
      <c r="BC242" s="1">
        <f t="shared" si="311"/>
        <v>39399.615620127392</v>
      </c>
      <c r="BD242" s="1">
        <f t="shared" si="312"/>
        <v>401.30470339140675</v>
      </c>
      <c r="BE242" s="2">
        <f t="shared" si="318"/>
        <v>2.6562624979233451E-2</v>
      </c>
      <c r="BF242" s="2">
        <f t="shared" si="319"/>
        <v>3.9296297366806017E-2</v>
      </c>
      <c r="BG242" s="2">
        <f t="shared" si="320"/>
        <v>2.6781393583393952E-2</v>
      </c>
      <c r="BH242" s="2">
        <f t="shared" si="297"/>
        <v>2.9757849821660617E-2</v>
      </c>
      <c r="BI242" s="2">
        <f t="shared" si="313"/>
        <v>7.0557304578739693E-5</v>
      </c>
      <c r="BJ242" s="2">
        <f t="shared" si="298"/>
        <v>1.5441989867404456E-4</v>
      </c>
      <c r="BK242" s="2">
        <f t="shared" si="299"/>
        <v>7.1724304226865481E-5</v>
      </c>
      <c r="BL242" s="2">
        <f t="shared" si="300"/>
        <v>19.76274303440653</v>
      </c>
      <c r="BM242" s="2">
        <f t="shared" si="301"/>
        <v>19.607334380191354</v>
      </c>
      <c r="BN242" s="2">
        <f t="shared" si="302"/>
        <v>3.2265501237267062</v>
      </c>
      <c r="BO242" s="2">
        <f t="shared" si="314"/>
        <v>262.94576769917114</v>
      </c>
      <c r="BP242" s="2">
        <f t="shared" si="315"/>
        <v>43.510011958669402</v>
      </c>
      <c r="BQ242" s="2">
        <f t="shared" si="316"/>
        <v>3.5736782816402681</v>
      </c>
      <c r="BR242" s="11">
        <f t="shared" si="317"/>
        <v>3.2193124281890667E-2</v>
      </c>
      <c r="BS242" s="17">
        <f t="shared" si="293"/>
        <v>7.1471298600402999E-4</v>
      </c>
      <c r="BT242" s="17">
        <f t="shared" si="294"/>
        <v>4.7474710857160407E-3</v>
      </c>
      <c r="BU242" s="12">
        <f>(BU$3*temperature!$I352+BU$4*temperature!$I352^2+BU$5*temperature!$I352^6)*(K242/K$56)^$BW$1</f>
        <v>-17.552045826556842</v>
      </c>
      <c r="BV242" s="12">
        <f>(BV$3*temperature!$I352+BV$4*temperature!$I352^2+BV$5*temperature!$I352^6)*(L242/L$56)^$BW$1</f>
        <v>-13.08022047171186</v>
      </c>
      <c r="BW242" s="12">
        <f>(BW$3*temperature!$I352+BW$4*temperature!$I352^2+BW$5*temperature!$I352^6)*(M242/M$56)^$BW$1</f>
        <v>-12.131649678468607</v>
      </c>
      <c r="BX242" s="12">
        <f>(BX$3*temperature!$M352+BX$4*temperature!$M352^2+BX$5*temperature!$M352^6)*(K242/K$56)^$BW$1</f>
        <v>-17.552052157034314</v>
      </c>
      <c r="BY242" s="12">
        <f>(BY$3*temperature!$M352+BY$4*temperature!$M352^2+BY$5*temperature!$M352^6)*(L242/L$56)^$BW$1</f>
        <v>-13.080224703340667</v>
      </c>
      <c r="BZ242" s="12">
        <f>(BZ$3*temperature!$M352+BZ$4*temperature!$M352^2+BZ$5*temperature!$M352^6)*(M242/M$56)^$BW$1</f>
        <v>-12.131653216128724</v>
      </c>
      <c r="CA242" s="19">
        <f t="shared" si="303"/>
        <v>-6.3304774720052137E-6</v>
      </c>
      <c r="CB242" s="19">
        <f t="shared" si="304"/>
        <v>-4.2316288073607211E-6</v>
      </c>
      <c r="CC242" s="19">
        <f t="shared" si="305"/>
        <v>-3.5376601168479738E-6</v>
      </c>
      <c r="CD242" s="19">
        <f t="shared" si="306"/>
        <v>-2.4695852987313173E-2</v>
      </c>
      <c r="CE242" s="19">
        <f t="shared" si="307"/>
        <v>-1.7650446830479141E-5</v>
      </c>
      <c r="CF242" s="19"/>
      <c r="CG242" s="19"/>
      <c r="CH242" s="19"/>
    </row>
    <row r="243" spans="1:86" x14ac:dyDescent="0.25">
      <c r="A243" s="2">
        <f t="shared" si="250"/>
        <v>2197</v>
      </c>
      <c r="B243" s="5">
        <f t="shared" si="251"/>
        <v>1165.3995890537349</v>
      </c>
      <c r="C243" s="5">
        <f t="shared" si="252"/>
        <v>2964.1394126926243</v>
      </c>
      <c r="D243" s="5">
        <f t="shared" si="253"/>
        <v>4369.8645647530166</v>
      </c>
      <c r="E243" s="15">
        <f t="shared" si="254"/>
        <v>2.8050600379539646E-7</v>
      </c>
      <c r="F243" s="15">
        <f t="shared" si="255"/>
        <v>5.5261563694184238E-7</v>
      </c>
      <c r="G243" s="15">
        <f t="shared" si="256"/>
        <v>1.1281451650968962E-6</v>
      </c>
      <c r="H243" s="5">
        <f t="shared" si="257"/>
        <v>280475.35855150316</v>
      </c>
      <c r="I243" s="5">
        <f t="shared" si="258"/>
        <v>127416.69150559849</v>
      </c>
      <c r="J243" s="5">
        <f t="shared" si="259"/>
        <v>45133.777896446569</v>
      </c>
      <c r="K243" s="5">
        <f t="shared" si="260"/>
        <v>240668.83254973489</v>
      </c>
      <c r="L243" s="5">
        <f t="shared" si="261"/>
        <v>42986.06568908078</v>
      </c>
      <c r="M243" s="5">
        <f t="shared" si="262"/>
        <v>10328.415727226895</v>
      </c>
      <c r="N243" s="15">
        <f t="shared" si="263"/>
        <v>1.3579448257989846E-3</v>
      </c>
      <c r="O243" s="15">
        <f t="shared" si="264"/>
        <v>3.4847846770980073E-3</v>
      </c>
      <c r="P243" s="15">
        <f t="shared" si="265"/>
        <v>3.2961028352873623E-3</v>
      </c>
      <c r="Q243" s="5">
        <f t="shared" si="266"/>
        <v>5243.0475742221233</v>
      </c>
      <c r="R243" s="5">
        <f t="shared" si="267"/>
        <v>7720.5218387791765</v>
      </c>
      <c r="S243" s="5">
        <f t="shared" si="268"/>
        <v>4754.2786216798249</v>
      </c>
      <c r="T243" s="5">
        <f t="shared" si="269"/>
        <v>18.693433894868708</v>
      </c>
      <c r="U243" s="5">
        <f t="shared" si="270"/>
        <v>60.592703730970356</v>
      </c>
      <c r="V243" s="5">
        <f t="shared" si="271"/>
        <v>105.3374843246644</v>
      </c>
      <c r="W243" s="15">
        <f t="shared" si="272"/>
        <v>-1.0734613539272964E-2</v>
      </c>
      <c r="X243" s="15">
        <f t="shared" si="273"/>
        <v>-1.217998157191269E-2</v>
      </c>
      <c r="Y243" s="15">
        <f t="shared" si="274"/>
        <v>-9.7425357312937999E-3</v>
      </c>
      <c r="Z243" s="5">
        <f t="shared" si="289"/>
        <v>5583.4039464138332</v>
      </c>
      <c r="AA243" s="5">
        <f t="shared" si="290"/>
        <v>22742.974728075238</v>
      </c>
      <c r="AB243" s="5">
        <f t="shared" si="291"/>
        <v>67647.197752046413</v>
      </c>
      <c r="AC243" s="16">
        <f t="shared" si="275"/>
        <v>1.0837011077914351</v>
      </c>
      <c r="AD243" s="16">
        <f t="shared" si="276"/>
        <v>3.0394849923627763</v>
      </c>
      <c r="AE243" s="16">
        <f t="shared" si="277"/>
        <v>14.525547728801916</v>
      </c>
      <c r="AF243" s="15">
        <f t="shared" si="278"/>
        <v>-4.0504037456468023E-3</v>
      </c>
      <c r="AG243" s="15">
        <f t="shared" si="279"/>
        <v>2.9673830763510267E-4</v>
      </c>
      <c r="AH243" s="15">
        <f t="shared" si="280"/>
        <v>9.7937136394747881E-3</v>
      </c>
      <c r="AI243" s="1">
        <f t="shared" si="244"/>
        <v>551078.04530456639</v>
      </c>
      <c r="AJ243" s="1">
        <f t="shared" si="245"/>
        <v>245113.72876950909</v>
      </c>
      <c r="AK243" s="1">
        <f t="shared" si="246"/>
        <v>87021.650839722715</v>
      </c>
      <c r="AL243" s="14">
        <f t="shared" si="281"/>
        <v>85.178401465512039</v>
      </c>
      <c r="AM243" s="14">
        <f t="shared" si="282"/>
        <v>20.454668362295347</v>
      </c>
      <c r="AN243" s="14">
        <f t="shared" si="283"/>
        <v>6.4625634630292224</v>
      </c>
      <c r="AO243" s="11">
        <f t="shared" si="284"/>
        <v>3.1484272265285699E-3</v>
      </c>
      <c r="AP243" s="11">
        <f t="shared" si="285"/>
        <v>3.9661879186600399E-3</v>
      </c>
      <c r="AQ243" s="11">
        <f t="shared" si="286"/>
        <v>3.5978328731532875E-3</v>
      </c>
      <c r="AR243" s="1">
        <f t="shared" si="292"/>
        <v>280475.35855150316</v>
      </c>
      <c r="AS243" s="1">
        <f t="shared" si="287"/>
        <v>127416.69150559849</v>
      </c>
      <c r="AT243" s="1">
        <f t="shared" si="288"/>
        <v>45133.777896446569</v>
      </c>
      <c r="AU243" s="1">
        <f t="shared" si="247"/>
        <v>56095.071710300632</v>
      </c>
      <c r="AV243" s="1">
        <f t="shared" si="248"/>
        <v>25483.3383011197</v>
      </c>
      <c r="AW243" s="1">
        <f t="shared" si="249"/>
        <v>9026.7555792893145</v>
      </c>
      <c r="AX243" s="1">
        <f t="shared" si="308"/>
        <v>192535.0660397879</v>
      </c>
      <c r="AY243" s="1">
        <f t="shared" si="295"/>
        <v>34388.85255126463</v>
      </c>
      <c r="AZ243" s="1">
        <f t="shared" si="296"/>
        <v>8262.7325817815163</v>
      </c>
      <c r="BA243" s="1">
        <f t="shared" si="309"/>
        <v>14180.621330654712</v>
      </c>
      <c r="BB243" s="1">
        <f t="shared" si="310"/>
        <v>30961.881886342788</v>
      </c>
      <c r="BC243" s="1">
        <f t="shared" si="311"/>
        <v>39414.039905881255</v>
      </c>
      <c r="BD243" s="1">
        <f t="shared" si="312"/>
        <v>389.73761513006644</v>
      </c>
      <c r="BE243" s="2">
        <f t="shared" si="318"/>
        <v>2.6562624979233451E-2</v>
      </c>
      <c r="BF243" s="2">
        <f t="shared" si="319"/>
        <v>3.9296297366806017E-2</v>
      </c>
      <c r="BG243" s="2">
        <f t="shared" si="320"/>
        <v>2.6781393583393952E-2</v>
      </c>
      <c r="BH243" s="2">
        <f t="shared" si="297"/>
        <v>2.9734338316047E-2</v>
      </c>
      <c r="BI243" s="2">
        <f t="shared" si="313"/>
        <v>7.0557304578739693E-5</v>
      </c>
      <c r="BJ243" s="2">
        <f t="shared" si="298"/>
        <v>1.5441989867404456E-4</v>
      </c>
      <c r="BK243" s="2">
        <f t="shared" si="299"/>
        <v>7.1724304226865481E-5</v>
      </c>
      <c r="BL243" s="2">
        <f t="shared" si="300"/>
        <v>19.789585300149632</v>
      </c>
      <c r="BM243" s="2">
        <f t="shared" si="301"/>
        <v>19.675672591676513</v>
      </c>
      <c r="BN243" s="2">
        <f t="shared" si="302"/>
        <v>3.2371888167525102</v>
      </c>
      <c r="BO243" s="2">
        <f t="shared" si="314"/>
        <v>266.86809110076246</v>
      </c>
      <c r="BP243" s="2">
        <f t="shared" si="315"/>
        <v>44.031216309778948</v>
      </c>
      <c r="BQ243" s="2">
        <f t="shared" si="316"/>
        <v>3.5736749190432091</v>
      </c>
      <c r="BR243" s="11">
        <f t="shared" si="317"/>
        <v>3.2147838679240176E-2</v>
      </c>
      <c r="BS243" s="17">
        <f t="shared" si="293"/>
        <v>6.9242176603459213E-4</v>
      </c>
      <c r="BT243" s="17">
        <f t="shared" si="294"/>
        <v>4.6091952288505244E-3</v>
      </c>
      <c r="BU243" s="12">
        <f>(BU$3*temperature!$I353+BU$4*temperature!$I353^2+BU$5*temperature!$I353^6)*(K243/K$56)^$BW$1</f>
        <v>-17.729688855926565</v>
      </c>
      <c r="BV243" s="12">
        <f>(BV$3*temperature!$I353+BV$4*temperature!$I353^2+BV$5*temperature!$I353^6)*(L243/L$56)^$BW$1</f>
        <v>-13.191494505252386</v>
      </c>
      <c r="BW243" s="12">
        <f>(BW$3*temperature!$I353+BW$4*temperature!$I353^2+BW$5*temperature!$I353^6)*(M243/M$56)^$BW$1</f>
        <v>-12.224195560275897</v>
      </c>
      <c r="BX243" s="12">
        <f>(BX$3*temperature!$M353+BX$4*temperature!$M353^2+BX$5*temperature!$M353^6)*(K243/K$56)^$BW$1</f>
        <v>-17.729695178497444</v>
      </c>
      <c r="BY243" s="12">
        <f>(BY$3*temperature!$M353+BY$4*temperature!$M353^2+BY$5*temperature!$M353^6)*(L243/L$56)^$BW$1</f>
        <v>-13.191498728255327</v>
      </c>
      <c r="BZ243" s="12">
        <f>(BZ$3*temperature!$M353+BZ$4*temperature!$M353^2+BZ$5*temperature!$M353^6)*(M243/M$56)^$BW$1</f>
        <v>-12.224199089914352</v>
      </c>
      <c r="CA243" s="19">
        <f t="shared" si="303"/>
        <v>-6.3225708792913338E-6</v>
      </c>
      <c r="CB243" s="19">
        <f t="shared" si="304"/>
        <v>-4.2230029411172154E-6</v>
      </c>
      <c r="CC243" s="19">
        <f t="shared" si="305"/>
        <v>-3.5296384552907512E-6</v>
      </c>
      <c r="CD243" s="19">
        <f t="shared" si="306"/>
        <v>-2.4707123154079462E-2</v>
      </c>
      <c r="CE243" s="19">
        <f t="shared" si="307"/>
        <v>-1.7107749847981864E-5</v>
      </c>
      <c r="CF243" s="19"/>
      <c r="CG243" s="19"/>
      <c r="CH243" s="19"/>
    </row>
    <row r="244" spans="1:86" x14ac:dyDescent="0.25">
      <c r="A244" s="2">
        <f t="shared" si="250"/>
        <v>2198</v>
      </c>
      <c r="B244" s="5">
        <f t="shared" si="251"/>
        <v>1165.3998996102373</v>
      </c>
      <c r="C244" s="5">
        <f t="shared" si="252"/>
        <v>2964.1409688209246</v>
      </c>
      <c r="D244" s="5">
        <f t="shared" si="253"/>
        <v>4369.8692481025182</v>
      </c>
      <c r="E244" s="15">
        <f t="shared" si="254"/>
        <v>2.6648070360562665E-7</v>
      </c>
      <c r="F244" s="15">
        <f t="shared" si="255"/>
        <v>5.2498485509475023E-7</v>
      </c>
      <c r="G244" s="15">
        <f t="shared" si="256"/>
        <v>1.0717379068420515E-6</v>
      </c>
      <c r="H244" s="5">
        <f t="shared" si="257"/>
        <v>280843.91357885313</v>
      </c>
      <c r="I244" s="5">
        <f t="shared" si="258"/>
        <v>127854.4200061927</v>
      </c>
      <c r="J244" s="5">
        <f t="shared" si="259"/>
        <v>45280.570914630058</v>
      </c>
      <c r="K244" s="5">
        <f t="shared" si="260"/>
        <v>240985.0161071578</v>
      </c>
      <c r="L244" s="5">
        <f t="shared" si="261"/>
        <v>43133.71777896602</v>
      </c>
      <c r="M244" s="5">
        <f t="shared" si="262"/>
        <v>10361.99674264665</v>
      </c>
      <c r="N244" s="15">
        <f t="shared" si="263"/>
        <v>1.3137702712608945E-3</v>
      </c>
      <c r="O244" s="15">
        <f t="shared" si="264"/>
        <v>3.434882618781776E-3</v>
      </c>
      <c r="P244" s="15">
        <f t="shared" si="265"/>
        <v>3.2513229818229572E-3</v>
      </c>
      <c r="Q244" s="5">
        <f t="shared" si="266"/>
        <v>5193.581087031459</v>
      </c>
      <c r="R244" s="5">
        <f t="shared" si="267"/>
        <v>7652.6861268893581</v>
      </c>
      <c r="S244" s="5">
        <f t="shared" si="268"/>
        <v>4723.2720526312987</v>
      </c>
      <c r="T244" s="5">
        <f t="shared" si="269"/>
        <v>18.492767106285346</v>
      </c>
      <c r="U244" s="5">
        <f t="shared" si="270"/>
        <v>59.854685716134775</v>
      </c>
      <c r="V244" s="5">
        <f t="shared" si="271"/>
        <v>104.31123011978676</v>
      </c>
      <c r="W244" s="15">
        <f t="shared" si="272"/>
        <v>-1.0734613539272964E-2</v>
      </c>
      <c r="X244" s="15">
        <f t="shared" si="273"/>
        <v>-1.217998157191269E-2</v>
      </c>
      <c r="Y244" s="15">
        <f t="shared" si="274"/>
        <v>-9.7425357312937999E-3</v>
      </c>
      <c r="Z244" s="5">
        <f t="shared" si="289"/>
        <v>5508.5677162914308</v>
      </c>
      <c r="AA244" s="5">
        <f t="shared" si="290"/>
        <v>22550.956974087971</v>
      </c>
      <c r="AB244" s="5">
        <f t="shared" si="291"/>
        <v>67867.244016370081</v>
      </c>
      <c r="AC244" s="16">
        <f t="shared" si="275"/>
        <v>1.0793116807652752</v>
      </c>
      <c r="AD244" s="16">
        <f t="shared" si="276"/>
        <v>3.0403869239954924</v>
      </c>
      <c r="AE244" s="16">
        <f t="shared" si="277"/>
        <v>14.667806783714326</v>
      </c>
      <c r="AF244" s="15">
        <f t="shared" si="278"/>
        <v>-4.0504037456468023E-3</v>
      </c>
      <c r="AG244" s="15">
        <f t="shared" si="279"/>
        <v>2.9673830763510267E-4</v>
      </c>
      <c r="AH244" s="15">
        <f t="shared" si="280"/>
        <v>9.7937136394747881E-3</v>
      </c>
      <c r="AI244" s="1">
        <f t="shared" si="244"/>
        <v>552065.31248441036</v>
      </c>
      <c r="AJ244" s="1">
        <f t="shared" si="245"/>
        <v>246085.69419367786</v>
      </c>
      <c r="AK244" s="1">
        <f t="shared" si="246"/>
        <v>87346.241335039755</v>
      </c>
      <c r="AL244" s="14">
        <f t="shared" si="281"/>
        <v>85.443897683815365</v>
      </c>
      <c r="AM244" s="14">
        <f t="shared" si="282"/>
        <v>20.534984150248693</v>
      </c>
      <c r="AN244" s="14">
        <f t="shared" si="283"/>
        <v>6.485582174068627</v>
      </c>
      <c r="AO244" s="11">
        <f t="shared" si="284"/>
        <v>3.116942954263284E-3</v>
      </c>
      <c r="AP244" s="11">
        <f t="shared" si="285"/>
        <v>3.9265260394734398E-3</v>
      </c>
      <c r="AQ244" s="11">
        <f t="shared" si="286"/>
        <v>3.5618545444217548E-3</v>
      </c>
      <c r="AR244" s="1">
        <f t="shared" si="292"/>
        <v>280843.91357885313</v>
      </c>
      <c r="AS244" s="1">
        <f t="shared" si="287"/>
        <v>127854.4200061927</v>
      </c>
      <c r="AT244" s="1">
        <f t="shared" si="288"/>
        <v>45280.570914630058</v>
      </c>
      <c r="AU244" s="1">
        <f t="shared" si="247"/>
        <v>56168.782715770627</v>
      </c>
      <c r="AV244" s="1">
        <f t="shared" si="248"/>
        <v>25570.884001238541</v>
      </c>
      <c r="AW244" s="1">
        <f t="shared" si="249"/>
        <v>9056.1141829260123</v>
      </c>
      <c r="AX244" s="1">
        <f t="shared" si="308"/>
        <v>192788.01288572626</v>
      </c>
      <c r="AY244" s="1">
        <f t="shared" si="295"/>
        <v>34506.974223172823</v>
      </c>
      <c r="AZ244" s="1">
        <f t="shared" si="296"/>
        <v>8289.5973941173215</v>
      </c>
      <c r="BA244" s="1">
        <f t="shared" si="309"/>
        <v>14182.155172403262</v>
      </c>
      <c r="BB244" s="1">
        <f t="shared" si="310"/>
        <v>30972.062171006211</v>
      </c>
      <c r="BC244" s="1">
        <f t="shared" si="311"/>
        <v>39428.266956493389</v>
      </c>
      <c r="BD244" s="1">
        <f t="shared" si="312"/>
        <v>378.50211949459867</v>
      </c>
      <c r="BE244" s="2">
        <f t="shared" si="318"/>
        <v>2.6562624979233451E-2</v>
      </c>
      <c r="BF244" s="2">
        <f t="shared" si="319"/>
        <v>3.9296297366806017E-2</v>
      </c>
      <c r="BG244" s="2">
        <f t="shared" si="320"/>
        <v>2.6781393583393952E-2</v>
      </c>
      <c r="BH244" s="2">
        <f t="shared" si="297"/>
        <v>2.9710898651405138E-2</v>
      </c>
      <c r="BI244" s="2">
        <f t="shared" si="313"/>
        <v>7.0557304578739693E-5</v>
      </c>
      <c r="BJ244" s="2">
        <f t="shared" si="298"/>
        <v>1.5441989867404456E-4</v>
      </c>
      <c r="BK244" s="2">
        <f t="shared" si="299"/>
        <v>7.1724304226865481E-5</v>
      </c>
      <c r="BL244" s="2">
        <f t="shared" si="300"/>
        <v>19.815589549468388</v>
      </c>
      <c r="BM244" s="2">
        <f t="shared" si="301"/>
        <v>19.743266582385012</v>
      </c>
      <c r="BN244" s="2">
        <f t="shared" si="302"/>
        <v>3.2477174438470828</v>
      </c>
      <c r="BO244" s="2">
        <f t="shared" si="314"/>
        <v>270.84904600637776</v>
      </c>
      <c r="BP244" s="2">
        <f t="shared" si="315"/>
        <v>44.558688254311249</v>
      </c>
      <c r="BQ244" s="2">
        <f t="shared" si="316"/>
        <v>3.5736733056464813</v>
      </c>
      <c r="BR244" s="11">
        <f t="shared" si="317"/>
        <v>3.2103029519347598E-2</v>
      </c>
      <c r="BS244" s="17">
        <f t="shared" si="293"/>
        <v>6.7085522062481934E-4</v>
      </c>
      <c r="BT244" s="17">
        <f t="shared" si="294"/>
        <v>4.4749468241267222E-3</v>
      </c>
      <c r="BU244" s="12">
        <f>(BU$3*temperature!$I354+BU$4*temperature!$I354^2+BU$5*temperature!$I354^6)*(K244/K$56)^$BW$1</f>
        <v>-17.90718820798498</v>
      </c>
      <c r="BV244" s="12">
        <f>(BV$3*temperature!$I354+BV$4*temperature!$I354^2+BV$5*temperature!$I354^6)*(L244/L$56)^$BW$1</f>
        <v>-13.302552973017603</v>
      </c>
      <c r="BW244" s="12">
        <f>(BW$3*temperature!$I354+BW$4*temperature!$I354^2+BW$5*temperature!$I354^6)*(M244/M$56)^$BW$1</f>
        <v>-12.316541906032176</v>
      </c>
      <c r="BX244" s="12">
        <f>(BX$3*temperature!$M354+BX$4*temperature!$M354^2+BX$5*temperature!$M354^6)*(K244/K$56)^$BW$1</f>
        <v>-17.907194522663826</v>
      </c>
      <c r="BY244" s="12">
        <f>(BY$3*temperature!$M354+BY$4*temperature!$M354^2+BY$5*temperature!$M354^6)*(L244/L$56)^$BW$1</f>
        <v>-13.302557187437287</v>
      </c>
      <c r="BZ244" s="12">
        <f>(BZ$3*temperature!$M354+BZ$4*temperature!$M354^2+BZ$5*temperature!$M354^6)*(M244/M$56)^$BW$1</f>
        <v>-12.316545427697276</v>
      </c>
      <c r="CA244" s="19">
        <f t="shared" si="303"/>
        <v>-6.3146788455981095E-6</v>
      </c>
      <c r="CB244" s="19">
        <f t="shared" si="304"/>
        <v>-4.2144196843452164E-6</v>
      </c>
      <c r="CC244" s="19">
        <f t="shared" si="305"/>
        <v>-3.5216650999814192E-6</v>
      </c>
      <c r="CD244" s="19">
        <f t="shared" si="306"/>
        <v>-2.4717343106932934E-2</v>
      </c>
      <c r="CE244" s="19">
        <f t="shared" si="307"/>
        <v>-1.6581758663260851E-5</v>
      </c>
      <c r="CF244" s="19"/>
      <c r="CG244" s="19"/>
      <c r="CH244" s="19"/>
    </row>
    <row r="245" spans="1:86" x14ac:dyDescent="0.25">
      <c r="A245" s="2">
        <f t="shared" si="250"/>
        <v>2199</v>
      </c>
      <c r="B245" s="5">
        <f t="shared" si="251"/>
        <v>1165.4001946389933</v>
      </c>
      <c r="C245" s="5">
        <f t="shared" si="252"/>
        <v>2964.1424471435857</v>
      </c>
      <c r="D245" s="5">
        <f t="shared" si="253"/>
        <v>4369.873697289313</v>
      </c>
      <c r="E245" s="15">
        <f t="shared" si="254"/>
        <v>2.5315666842534528E-7</v>
      </c>
      <c r="F245" s="15">
        <f t="shared" si="255"/>
        <v>4.9873561234001268E-7</v>
      </c>
      <c r="G245" s="15">
        <f t="shared" si="256"/>
        <v>1.0181510114999488E-6</v>
      </c>
      <c r="H245" s="5">
        <f t="shared" si="257"/>
        <v>281200.66898980684</v>
      </c>
      <c r="I245" s="5">
        <f t="shared" si="258"/>
        <v>128287.33742687623</v>
      </c>
      <c r="J245" s="5">
        <f t="shared" si="259"/>
        <v>45425.833195113235</v>
      </c>
      <c r="K245" s="5">
        <f t="shared" si="260"/>
        <v>241291.07776313231</v>
      </c>
      <c r="L245" s="5">
        <f t="shared" si="261"/>
        <v>43279.747756556411</v>
      </c>
      <c r="M245" s="5">
        <f t="shared" si="262"/>
        <v>10395.227949789816</v>
      </c>
      <c r="N245" s="15">
        <f t="shared" si="263"/>
        <v>1.2700443410076367E-3</v>
      </c>
      <c r="O245" s="15">
        <f t="shared" si="264"/>
        <v>3.3855179917183786E-3</v>
      </c>
      <c r="P245" s="15">
        <f t="shared" si="265"/>
        <v>3.2070273682287542E-3</v>
      </c>
      <c r="Q245" s="5">
        <f t="shared" si="266"/>
        <v>5144.356575423195</v>
      </c>
      <c r="R245" s="5">
        <f t="shared" si="267"/>
        <v>7585.0730777033968</v>
      </c>
      <c r="S245" s="5">
        <f t="shared" si="268"/>
        <v>4692.2602694094785</v>
      </c>
      <c r="T245" s="5">
        <f t="shared" si="269"/>
        <v>18.294254398127592</v>
      </c>
      <c r="U245" s="5">
        <f t="shared" si="270"/>
        <v>59.125656747119628</v>
      </c>
      <c r="V245" s="5">
        <f t="shared" si="271"/>
        <v>103.29497423316953</v>
      </c>
      <c r="W245" s="15">
        <f t="shared" si="272"/>
        <v>-1.0734613539272964E-2</v>
      </c>
      <c r="X245" s="15">
        <f t="shared" si="273"/>
        <v>-1.217998157191269E-2</v>
      </c>
      <c r="Y245" s="15">
        <f t="shared" si="274"/>
        <v>-9.7425357312937999E-3</v>
      </c>
      <c r="Z245" s="5">
        <f t="shared" si="289"/>
        <v>5434.4947135571601</v>
      </c>
      <c r="AA245" s="5">
        <f t="shared" si="290"/>
        <v>22359.44783517428</v>
      </c>
      <c r="AB245" s="5">
        <f t="shared" si="291"/>
        <v>68084.963263725149</v>
      </c>
      <c r="AC245" s="16">
        <f t="shared" si="275"/>
        <v>1.0749400326907832</v>
      </c>
      <c r="AD245" s="16">
        <f t="shared" si="276"/>
        <v>3.0412891232658747</v>
      </c>
      <c r="AE245" s="16">
        <f t="shared" si="277"/>
        <v>14.811459083073169</v>
      </c>
      <c r="AF245" s="15">
        <f t="shared" si="278"/>
        <v>-4.0504037456468023E-3</v>
      </c>
      <c r="AG245" s="15">
        <f t="shared" si="279"/>
        <v>2.9673830763510267E-4</v>
      </c>
      <c r="AH245" s="15">
        <f t="shared" si="280"/>
        <v>9.7937136394747881E-3</v>
      </c>
      <c r="AI245" s="1">
        <f t="shared" si="244"/>
        <v>553027.56395173992</v>
      </c>
      <c r="AJ245" s="1">
        <f t="shared" si="245"/>
        <v>247048.0087755486</v>
      </c>
      <c r="AK245" s="1">
        <f t="shared" si="246"/>
        <v>87667.731384461804</v>
      </c>
      <c r="AL245" s="14">
        <f t="shared" si="281"/>
        <v>85.707558201137033</v>
      </c>
      <c r="AM245" s="14">
        <f t="shared" si="282"/>
        <v>20.614808988734957</v>
      </c>
      <c r="AN245" s="14">
        <f t="shared" si="283"/>
        <v>6.5084518674051557</v>
      </c>
      <c r="AO245" s="11">
        <f t="shared" si="284"/>
        <v>3.085773524720651E-3</v>
      </c>
      <c r="AP245" s="11">
        <f t="shared" si="285"/>
        <v>3.8872607790787052E-3</v>
      </c>
      <c r="AQ245" s="11">
        <f t="shared" si="286"/>
        <v>3.5262359989775374E-3</v>
      </c>
      <c r="AR245" s="1">
        <f t="shared" si="292"/>
        <v>281200.66898980684</v>
      </c>
      <c r="AS245" s="1">
        <f t="shared" si="287"/>
        <v>128287.33742687623</v>
      </c>
      <c r="AT245" s="1">
        <f t="shared" si="288"/>
        <v>45425.833195113235</v>
      </c>
      <c r="AU245" s="1">
        <f t="shared" si="247"/>
        <v>56240.133797961375</v>
      </c>
      <c r="AV245" s="1">
        <f t="shared" si="248"/>
        <v>25657.467485375248</v>
      </c>
      <c r="AW245" s="1">
        <f t="shared" si="249"/>
        <v>9085.1666390226474</v>
      </c>
      <c r="AX245" s="1">
        <f t="shared" si="308"/>
        <v>193032.86221050585</v>
      </c>
      <c r="AY245" s="1">
        <f t="shared" si="295"/>
        <v>34623.798205245126</v>
      </c>
      <c r="AZ245" s="1">
        <f t="shared" si="296"/>
        <v>8316.1823598318551</v>
      </c>
      <c r="BA245" s="1">
        <f t="shared" si="309"/>
        <v>14183.637933525066</v>
      </c>
      <c r="BB245" s="1">
        <f t="shared" si="310"/>
        <v>30982.095826601155</v>
      </c>
      <c r="BC245" s="1">
        <f t="shared" si="311"/>
        <v>39442.298980767628</v>
      </c>
      <c r="BD245" s="1">
        <f t="shared" si="312"/>
        <v>367.58878389269188</v>
      </c>
      <c r="BE245" s="2">
        <f t="shared" si="318"/>
        <v>2.6562624979233451E-2</v>
      </c>
      <c r="BF245" s="2">
        <f t="shared" si="319"/>
        <v>3.9296297366806017E-2</v>
      </c>
      <c r="BG245" s="2">
        <f t="shared" si="320"/>
        <v>2.6781393583393952E-2</v>
      </c>
      <c r="BH245" s="2">
        <f t="shared" si="297"/>
        <v>2.9687532729679701E-2</v>
      </c>
      <c r="BI245" s="2">
        <f t="shared" si="313"/>
        <v>7.0557304578739693E-5</v>
      </c>
      <c r="BJ245" s="2">
        <f t="shared" si="298"/>
        <v>1.5441989867404456E-4</v>
      </c>
      <c r="BK245" s="2">
        <f t="shared" si="299"/>
        <v>7.1724304226865481E-5</v>
      </c>
      <c r="BL245" s="2">
        <f t="shared" si="300"/>
        <v>19.840761249659163</v>
      </c>
      <c r="BM245" s="2">
        <f t="shared" si="301"/>
        <v>19.81011764662119</v>
      </c>
      <c r="BN245" s="2">
        <f t="shared" si="302"/>
        <v>3.2581362798451465</v>
      </c>
      <c r="BO245" s="2">
        <f t="shared" si="314"/>
        <v>274.88950888671201</v>
      </c>
      <c r="BP245" s="2">
        <f t="shared" si="315"/>
        <v>45.092503151994919</v>
      </c>
      <c r="BQ245" s="2">
        <f t="shared" si="316"/>
        <v>3.5736734201929194</v>
      </c>
      <c r="BR245" s="11">
        <f t="shared" si="317"/>
        <v>3.2058690512383831E-2</v>
      </c>
      <c r="BS245" s="17">
        <f t="shared" si="293"/>
        <v>6.4998861687019555E-4</v>
      </c>
      <c r="BT245" s="17">
        <f t="shared" si="294"/>
        <v>4.3446085671133223E-3</v>
      </c>
      <c r="BU245" s="12">
        <f>(BU$3*temperature!$I355+BU$4*temperature!$I355^2+BU$5*temperature!$I355^6)*(K245/K$56)^$BW$1</f>
        <v>-18.084540743086414</v>
      </c>
      <c r="BV245" s="12">
        <f>(BV$3*temperature!$I355+BV$4*temperature!$I355^2+BV$5*temperature!$I355^6)*(L245/L$56)^$BW$1</f>
        <v>-13.41339464127207</v>
      </c>
      <c r="BW245" s="12">
        <f>(BW$3*temperature!$I355+BW$4*temperature!$I355^2+BW$5*temperature!$I355^6)*(M245/M$56)^$BW$1</f>
        <v>-12.408687824627229</v>
      </c>
      <c r="BX245" s="12">
        <f>(BX$3*temperature!$M355+BX$4*temperature!$M355^2+BX$5*temperature!$M355^6)*(K245/K$56)^$BW$1</f>
        <v>-18.084547049889906</v>
      </c>
      <c r="BY245" s="12">
        <f>(BY$3*temperature!$M355+BY$4*temperature!$M355^2+BY$5*temperature!$M355^6)*(L245/L$56)^$BW$1</f>
        <v>-13.413398847151942</v>
      </c>
      <c r="BZ245" s="12">
        <f>(BZ$3*temperature!$M355+BZ$4*temperature!$M355^2+BZ$5*temperature!$M355^6)*(M245/M$56)^$BW$1</f>
        <v>-12.40869133836765</v>
      </c>
      <c r="CA245" s="19">
        <f t="shared" si="303"/>
        <v>-6.3068034918956073E-6</v>
      </c>
      <c r="CB245" s="19">
        <f t="shared" si="304"/>
        <v>-4.2058798719324386E-6</v>
      </c>
      <c r="CC245" s="19">
        <f t="shared" si="305"/>
        <v>-3.5137404204022005E-6</v>
      </c>
      <c r="CD245" s="19">
        <f t="shared" si="306"/>
        <v>-2.472653077643916E-2</v>
      </c>
      <c r="CE245" s="19">
        <f t="shared" si="307"/>
        <v>-1.6071963539376012E-5</v>
      </c>
      <c r="CF245" s="19"/>
      <c r="CG245" s="19"/>
      <c r="CH245" s="19"/>
    </row>
    <row r="246" spans="1:86" x14ac:dyDescent="0.25">
      <c r="A246" s="2">
        <f t="shared" si="250"/>
        <v>2200</v>
      </c>
      <c r="B246" s="5">
        <f t="shared" si="251"/>
        <v>1165.4004749163826</v>
      </c>
      <c r="C246" s="5">
        <f t="shared" si="252"/>
        <v>2964.1438515508144</v>
      </c>
      <c r="D246" s="5">
        <f t="shared" si="253"/>
        <v>4369.8779240210715</v>
      </c>
      <c r="E246" s="15">
        <f t="shared" si="254"/>
        <v>2.4049883500407801E-7</v>
      </c>
      <c r="F246" s="15">
        <f t="shared" si="255"/>
        <v>4.7379883172301204E-7</v>
      </c>
      <c r="G246" s="15">
        <f t="shared" si="256"/>
        <v>9.6724346092495143E-7</v>
      </c>
      <c r="H246" s="5">
        <f t="shared" si="257"/>
        <v>281545.70259457338</v>
      </c>
      <c r="I246" s="5">
        <f t="shared" si="258"/>
        <v>128715.45275183977</v>
      </c>
      <c r="J246" s="5">
        <f t="shared" si="259"/>
        <v>45569.568730312043</v>
      </c>
      <c r="K246" s="5">
        <f t="shared" si="260"/>
        <v>241587.08414356381</v>
      </c>
      <c r="L246" s="5">
        <f t="shared" si="261"/>
        <v>43424.158609743907</v>
      </c>
      <c r="M246" s="5">
        <f t="shared" si="262"/>
        <v>10428.110240750128</v>
      </c>
      <c r="N246" s="15">
        <f t="shared" si="263"/>
        <v>1.2267605714044727E-3</v>
      </c>
      <c r="O246" s="15">
        <f t="shared" si="264"/>
        <v>3.3366842616502357E-3</v>
      </c>
      <c r="P246" s="15">
        <f t="shared" si="265"/>
        <v>3.1632101882841379E-3</v>
      </c>
      <c r="Q246" s="5">
        <f t="shared" si="266"/>
        <v>5095.3782699158692</v>
      </c>
      <c r="R246" s="5">
        <f t="shared" si="267"/>
        <v>7517.6913201488178</v>
      </c>
      <c r="S246" s="5">
        <f t="shared" si="268"/>
        <v>4661.2482655077119</v>
      </c>
      <c r="T246" s="5">
        <f t="shared" si="269"/>
        <v>18.097872647174547</v>
      </c>
      <c r="U246" s="5">
        <f t="shared" si="270"/>
        <v>58.405507337512475</v>
      </c>
      <c r="V246" s="5">
        <f t="shared" si="271"/>
        <v>102.28861925583981</v>
      </c>
      <c r="W246" s="15">
        <f t="shared" si="272"/>
        <v>-1.0734613539272964E-2</v>
      </c>
      <c r="X246" s="15">
        <f t="shared" si="273"/>
        <v>-1.217998157191269E-2</v>
      </c>
      <c r="Y246" s="15">
        <f t="shared" si="274"/>
        <v>-9.7425357312937999E-3</v>
      </c>
      <c r="Z246" s="5">
        <f t="shared" si="289"/>
        <v>5361.1835641543821</v>
      </c>
      <c r="AA246" s="5">
        <f t="shared" si="290"/>
        <v>22168.473818348419</v>
      </c>
      <c r="AB246" s="5">
        <f t="shared" si="291"/>
        <v>68300.361563004146</v>
      </c>
      <c r="AC246" s="16">
        <f t="shared" si="275"/>
        <v>1.0705860915560268</v>
      </c>
      <c r="AD246" s="16">
        <f t="shared" si="276"/>
        <v>3.0421915902533416</v>
      </c>
      <c r="AE246" s="16">
        <f t="shared" si="277"/>
        <v>14.956518271915586</v>
      </c>
      <c r="AF246" s="15">
        <f t="shared" si="278"/>
        <v>-4.0504037456468023E-3</v>
      </c>
      <c r="AG246" s="15">
        <f t="shared" si="279"/>
        <v>2.9673830763510267E-4</v>
      </c>
      <c r="AH246" s="15">
        <f t="shared" si="280"/>
        <v>9.7937136394747881E-3</v>
      </c>
      <c r="AI246" s="1">
        <f t="shared" si="244"/>
        <v>553964.94135452737</v>
      </c>
      <c r="AJ246" s="1">
        <f t="shared" si="245"/>
        <v>248000.67538336897</v>
      </c>
      <c r="AK246" s="1">
        <f t="shared" si="246"/>
        <v>87986.124885038269</v>
      </c>
      <c r="AL246" s="14">
        <f t="shared" si="281"/>
        <v>85.969387573962905</v>
      </c>
      <c r="AM246" s="14">
        <f t="shared" si="282"/>
        <v>20.694142775800564</v>
      </c>
      <c r="AN246" s="14">
        <f t="shared" si="283"/>
        <v>6.5311727013048886</v>
      </c>
      <c r="AO246" s="11">
        <f t="shared" si="284"/>
        <v>3.0549157894734446E-3</v>
      </c>
      <c r="AP246" s="11">
        <f t="shared" si="285"/>
        <v>3.8483881712879182E-3</v>
      </c>
      <c r="AQ246" s="11">
        <f t="shared" si="286"/>
        <v>3.4909736389877621E-3</v>
      </c>
      <c r="AR246" s="1">
        <f t="shared" si="292"/>
        <v>281545.70259457338</v>
      </c>
      <c r="AS246" s="1">
        <f t="shared" si="287"/>
        <v>128715.45275183977</v>
      </c>
      <c r="AT246" s="1">
        <f t="shared" si="288"/>
        <v>45569.568730312043</v>
      </c>
      <c r="AU246" s="1">
        <f t="shared" si="247"/>
        <v>56309.140518914675</v>
      </c>
      <c r="AV246" s="1">
        <f t="shared" si="248"/>
        <v>25743.090550367953</v>
      </c>
      <c r="AW246" s="1">
        <f t="shared" si="249"/>
        <v>9113.9137460624097</v>
      </c>
      <c r="AX246" s="1">
        <f t="shared" si="308"/>
        <v>193269.66731485107</v>
      </c>
      <c r="AY246" s="1">
        <f t="shared" si="295"/>
        <v>34739.326887795127</v>
      </c>
      <c r="AZ246" s="1">
        <f t="shared" si="296"/>
        <v>8342.4881926000999</v>
      </c>
      <c r="BA246" s="1">
        <f t="shared" si="309"/>
        <v>14185.07013581275</v>
      </c>
      <c r="BB246" s="1">
        <f t="shared" si="310"/>
        <v>30991.984454042667</v>
      </c>
      <c r="BC246" s="1">
        <f t="shared" si="311"/>
        <v>39456.138157160523</v>
      </c>
      <c r="BD246" s="1">
        <f t="shared" si="312"/>
        <v>356.98844103964905</v>
      </c>
      <c r="BE246" s="2">
        <f t="shared" si="318"/>
        <v>2.6562624979233451E-2</v>
      </c>
      <c r="BF246" s="2">
        <f t="shared" si="319"/>
        <v>3.9296297366806017E-2</v>
      </c>
      <c r="BG246" s="2">
        <f t="shared" si="320"/>
        <v>2.6781393583393952E-2</v>
      </c>
      <c r="BH246" s="2">
        <f t="shared" si="297"/>
        <v>2.9664242415698129E-2</v>
      </c>
      <c r="BI246" s="2">
        <f t="shared" si="313"/>
        <v>7.0557304578739693E-5</v>
      </c>
      <c r="BJ246" s="2">
        <f t="shared" si="298"/>
        <v>1.5441989867404456E-4</v>
      </c>
      <c r="BK246" s="2">
        <f t="shared" si="299"/>
        <v>7.1724304226865481E-5</v>
      </c>
      <c r="BL246" s="2">
        <f t="shared" si="300"/>
        <v>19.865105890800574</v>
      </c>
      <c r="BM246" s="2">
        <f t="shared" si="301"/>
        <v>19.876227171722867</v>
      </c>
      <c r="BN246" s="2">
        <f t="shared" si="302"/>
        <v>3.2684456110999571</v>
      </c>
      <c r="BO246" s="2">
        <f t="shared" si="314"/>
        <v>278.99036931088722</v>
      </c>
      <c r="BP246" s="2">
        <f t="shared" si="315"/>
        <v>45.632737269021405</v>
      </c>
      <c r="BQ246" s="2">
        <f t="shared" si="316"/>
        <v>3.5736752417224822</v>
      </c>
      <c r="BR246" s="11">
        <f t="shared" si="317"/>
        <v>3.2014815446777617E-2</v>
      </c>
      <c r="BS246" s="17">
        <f t="shared" si="293"/>
        <v>6.2979811404668973E-4</v>
      </c>
      <c r="BT246" s="17">
        <f t="shared" si="294"/>
        <v>4.2180665700129339E-3</v>
      </c>
      <c r="BU246" s="12">
        <f>(BU$3*temperature!$I356+BU$4*temperature!$I356^2+BU$5*temperature!$I356^6)*(K246/K$56)^$BW$1</f>
        <v>-18.261743497055448</v>
      </c>
      <c r="BV246" s="12">
        <f>(BV$3*temperature!$I356+BV$4*temperature!$I356^2+BV$5*temperature!$I356^6)*(L246/L$56)^$BW$1</f>
        <v>-13.524018377237592</v>
      </c>
      <c r="BW246" s="12">
        <f>(BW$3*temperature!$I356+BW$4*temperature!$I356^2+BW$5*temperature!$I356^6)*(M246/M$56)^$BW$1</f>
        <v>-12.500632505432959</v>
      </c>
      <c r="BX246" s="12">
        <f>(BX$3*temperature!$M356+BX$4*temperature!$M356^2+BX$5*temperature!$M356^6)*(K246/K$56)^$BW$1</f>
        <v>-18.261749796002313</v>
      </c>
      <c r="BY246" s="12">
        <f>(BY$3*temperature!$M356+BY$4*temperature!$M356^2+BY$5*temperature!$M356^6)*(L246/L$56)^$BW$1</f>
        <v>-13.52402257462186</v>
      </c>
      <c r="BZ246" s="12">
        <f>(BZ$3*temperature!$M356+BZ$4*temperature!$M356^2+BZ$5*temperature!$M356^6)*(M246/M$56)^$BW$1</f>
        <v>-12.500636011297715</v>
      </c>
      <c r="CA246" s="19">
        <f t="shared" si="303"/>
        <v>-6.298946864546906E-6</v>
      </c>
      <c r="CB246" s="19">
        <f t="shared" si="304"/>
        <v>-4.197384267712323E-6</v>
      </c>
      <c r="CC246" s="19">
        <f t="shared" si="305"/>
        <v>-3.5058647558372513E-6</v>
      </c>
      <c r="CD246" s="19">
        <f t="shared" si="306"/>
        <v>-2.4734703819270894E-2</v>
      </c>
      <c r="CE246" s="19">
        <f t="shared" si="307"/>
        <v>-1.5577869816880262E-5</v>
      </c>
      <c r="CF246" s="19"/>
      <c r="CG246" s="19"/>
      <c r="CH246" s="19"/>
    </row>
    <row r="247" spans="1:86" x14ac:dyDescent="0.25">
      <c r="A247" s="2">
        <f t="shared" si="250"/>
        <v>2201</v>
      </c>
      <c r="B247" s="5">
        <f t="shared" si="251"/>
        <v>1165.4007411799664</v>
      </c>
      <c r="C247" s="5">
        <f t="shared" si="252"/>
        <v>2964.1451857383136</v>
      </c>
      <c r="D247" s="5">
        <f t="shared" si="253"/>
        <v>4369.8819394201264</v>
      </c>
      <c r="E247" s="15">
        <f t="shared" si="254"/>
        <v>2.2847389325387411E-7</v>
      </c>
      <c r="F247" s="15">
        <f t="shared" si="255"/>
        <v>4.5010889013686141E-7</v>
      </c>
      <c r="G247" s="15">
        <f t="shared" si="256"/>
        <v>9.1888128787870382E-7</v>
      </c>
      <c r="H247" s="5">
        <f t="shared" si="257"/>
        <v>281879.09249510441</v>
      </c>
      <c r="I247" s="5">
        <f t="shared" si="258"/>
        <v>129138.77555265866</v>
      </c>
      <c r="J247" s="5">
        <f t="shared" si="259"/>
        <v>45711.781668962831</v>
      </c>
      <c r="K247" s="5">
        <f t="shared" si="260"/>
        <v>241873.10213111955</v>
      </c>
      <c r="L247" s="5">
        <f t="shared" si="261"/>
        <v>43566.953526432138</v>
      </c>
      <c r="M247" s="5">
        <f t="shared" si="262"/>
        <v>10460.64454433034</v>
      </c>
      <c r="N247" s="15">
        <f t="shared" si="263"/>
        <v>1.1839125778172477E-3</v>
      </c>
      <c r="O247" s="15">
        <f t="shared" si="264"/>
        <v>3.2883749797327777E-3</v>
      </c>
      <c r="P247" s="15">
        <f t="shared" si="265"/>
        <v>3.1198657119175799E-3</v>
      </c>
      <c r="Q247" s="5">
        <f t="shared" si="266"/>
        <v>5046.6502324344774</v>
      </c>
      <c r="R247" s="5">
        <f t="shared" si="267"/>
        <v>7450.5492188267408</v>
      </c>
      <c r="S247" s="5">
        <f t="shared" si="268"/>
        <v>4630.2409304843741</v>
      </c>
      <c r="T247" s="5">
        <f t="shared" si="269"/>
        <v>17.903598978424149</v>
      </c>
      <c r="U247" s="5">
        <f t="shared" si="270"/>
        <v>57.69412933444336</v>
      </c>
      <c r="V247" s="5">
        <f t="shared" si="271"/>
        <v>101.29206872783507</v>
      </c>
      <c r="W247" s="15">
        <f t="shared" si="272"/>
        <v>-1.0734613539272964E-2</v>
      </c>
      <c r="X247" s="15">
        <f t="shared" si="273"/>
        <v>-1.217998157191269E-2</v>
      </c>
      <c r="Y247" s="15">
        <f t="shared" si="274"/>
        <v>-9.7425357312937999E-3</v>
      </c>
      <c r="Z247" s="5">
        <f t="shared" si="289"/>
        <v>5288.6326812431644</v>
      </c>
      <c r="AA247" s="5">
        <f t="shared" si="290"/>
        <v>21978.060677935548</v>
      </c>
      <c r="AB247" s="5">
        <f t="shared" si="291"/>
        <v>68513.445223505332</v>
      </c>
      <c r="AC247" s="16">
        <f t="shared" si="275"/>
        <v>1.0662497856407509</v>
      </c>
      <c r="AD247" s="16">
        <f t="shared" si="276"/>
        <v>3.0430943250373352</v>
      </c>
      <c r="AE247" s="16">
        <f t="shared" si="277"/>
        <v>15.102998128914299</v>
      </c>
      <c r="AF247" s="15">
        <f t="shared" si="278"/>
        <v>-4.0504037456468023E-3</v>
      </c>
      <c r="AG247" s="15">
        <f t="shared" si="279"/>
        <v>2.9673830763510267E-4</v>
      </c>
      <c r="AH247" s="15">
        <f t="shared" si="280"/>
        <v>9.7937136394747881E-3</v>
      </c>
      <c r="AI247" s="1">
        <f t="shared" si="244"/>
        <v>554877.58773798938</v>
      </c>
      <c r="AJ247" s="1">
        <f t="shared" si="245"/>
        <v>248943.69839540005</v>
      </c>
      <c r="AK247" s="1">
        <f t="shared" si="246"/>
        <v>88301.426142596843</v>
      </c>
      <c r="AL247" s="14">
        <f t="shared" si="281"/>
        <v>86.229390521078869</v>
      </c>
      <c r="AM247" s="14">
        <f t="shared" si="282"/>
        <v>20.772985479131165</v>
      </c>
      <c r="AN247" s="14">
        <f t="shared" si="283"/>
        <v>6.5537448515195003</v>
      </c>
      <c r="AO247" s="11">
        <f t="shared" si="284"/>
        <v>3.02436663157871E-3</v>
      </c>
      <c r="AP247" s="11">
        <f t="shared" si="285"/>
        <v>3.8099042895750391E-3</v>
      </c>
      <c r="AQ247" s="11">
        <f t="shared" si="286"/>
        <v>3.4560639025978846E-3</v>
      </c>
      <c r="AR247" s="1">
        <f t="shared" si="292"/>
        <v>281879.09249510441</v>
      </c>
      <c r="AS247" s="1">
        <f t="shared" si="287"/>
        <v>129138.77555265866</v>
      </c>
      <c r="AT247" s="1">
        <f t="shared" si="288"/>
        <v>45711.781668962831</v>
      </c>
      <c r="AU247" s="1">
        <f t="shared" si="247"/>
        <v>56375.818499020883</v>
      </c>
      <c r="AV247" s="1">
        <f t="shared" si="248"/>
        <v>25827.755110531732</v>
      </c>
      <c r="AW247" s="1">
        <f t="shared" si="249"/>
        <v>9142.3563337925661</v>
      </c>
      <c r="AX247" s="1">
        <f t="shared" si="308"/>
        <v>193498.48170489562</v>
      </c>
      <c r="AY247" s="1">
        <f t="shared" si="295"/>
        <v>34853.562821145708</v>
      </c>
      <c r="AZ247" s="1">
        <f t="shared" si="296"/>
        <v>8368.5156354642713</v>
      </c>
      <c r="BA247" s="1">
        <f t="shared" si="309"/>
        <v>14186.452293229309</v>
      </c>
      <c r="BB247" s="1">
        <f t="shared" si="310"/>
        <v>31001.729633464009</v>
      </c>
      <c r="BC247" s="1">
        <f t="shared" si="311"/>
        <v>39469.786634367723</v>
      </c>
      <c r="BD247" s="1">
        <f t="shared" si="312"/>
        <v>346.69218162390052</v>
      </c>
      <c r="BE247" s="2">
        <f t="shared" si="318"/>
        <v>2.6562624979233451E-2</v>
      </c>
      <c r="BF247" s="2">
        <f t="shared" si="319"/>
        <v>3.9296297366806017E-2</v>
      </c>
      <c r="BG247" s="2">
        <f t="shared" si="320"/>
        <v>2.6781393583393952E-2</v>
      </c>
      <c r="BH247" s="2">
        <f t="shared" si="297"/>
        <v>2.9641029537087169E-2</v>
      </c>
      <c r="BI247" s="2">
        <f t="shared" si="313"/>
        <v>7.0557304578739693E-5</v>
      </c>
      <c r="BJ247" s="2">
        <f t="shared" si="298"/>
        <v>1.5441989867404456E-4</v>
      </c>
      <c r="BK247" s="2">
        <f t="shared" si="299"/>
        <v>7.1724304226865481E-5</v>
      </c>
      <c r="BL247" s="2">
        <f t="shared" si="300"/>
        <v>19.888628983555819</v>
      </c>
      <c r="BM247" s="2">
        <f t="shared" si="301"/>
        <v>19.941596635731734</v>
      </c>
      <c r="BN247" s="2">
        <f t="shared" si="302"/>
        <v>3.2786457351767426</v>
      </c>
      <c r="BO247" s="2">
        <f t="shared" si="314"/>
        <v>283.15253014221787</v>
      </c>
      <c r="BP247" s="2">
        <f t="shared" si="315"/>
        <v>46.179467788958434</v>
      </c>
      <c r="BQ247" s="2">
        <f t="shared" si="316"/>
        <v>3.5736787495680158</v>
      </c>
      <c r="BR247" s="11">
        <f t="shared" si="317"/>
        <v>3.1971398188646888E-2</v>
      </c>
      <c r="BS247" s="17">
        <f t="shared" si="293"/>
        <v>6.1026072941989585E-4</v>
      </c>
      <c r="BT247" s="17">
        <f t="shared" si="294"/>
        <v>4.0952102621484793E-3</v>
      </c>
      <c r="BU247" s="12">
        <f>(BU$3*temperature!$I357+BU$4*temperature!$I357^2+BU$5*temperature!$I357^6)*(K247/K$56)^$BW$1</f>
        <v>-18.438793676983824</v>
      </c>
      <c r="BV247" s="12">
        <f>(BV$3*temperature!$I357+BV$4*temperature!$I357^2+BV$5*temperature!$I357^6)*(L247/L$56)^$BW$1</f>
        <v>-13.634423146136621</v>
      </c>
      <c r="BW247" s="12">
        <f>(BW$3*temperature!$I357+BW$4*temperature!$I357^2+BW$5*temperature!$I357^6)*(M247/M$56)^$BW$1</f>
        <v>-12.592375215910417</v>
      </c>
      <c r="BX247" s="12">
        <f>(BX$3*temperature!$M357+BX$4*temperature!$M357^2+BX$5*temperature!$M357^6)*(K247/K$56)^$BW$1</f>
        <v>-18.438799968094713</v>
      </c>
      <c r="BY247" s="12">
        <f>(BY$3*temperature!$M357+BY$4*temperature!$M357^2+BY$5*temperature!$M357^6)*(L247/L$56)^$BW$1</f>
        <v>-13.634427335070217</v>
      </c>
      <c r="BZ247" s="12">
        <f>(BZ$3*temperature!$M357+BZ$4*temperature!$M357^2+BZ$5*temperature!$M357^6)*(M247/M$56)^$BW$1</f>
        <v>-12.592378713948817</v>
      </c>
      <c r="CA247" s="19">
        <f t="shared" si="303"/>
        <v>-6.2911108891228196E-6</v>
      </c>
      <c r="CB247" s="19">
        <f t="shared" si="304"/>
        <v>-4.18893359643846E-6</v>
      </c>
      <c r="CC247" s="19">
        <f t="shared" si="305"/>
        <v>-3.4980383993854502E-6</v>
      </c>
      <c r="CD247" s="19">
        <f t="shared" si="306"/>
        <v>-2.4741879513098235E-2</v>
      </c>
      <c r="CE247" s="19">
        <f t="shared" si="307"/>
        <v>-1.5098997438882508E-5</v>
      </c>
      <c r="CF247" s="19"/>
      <c r="CG247" s="19"/>
      <c r="CH247" s="19"/>
    </row>
    <row r="248" spans="1:86" x14ac:dyDescent="0.25">
      <c r="A248" s="2">
        <f t="shared" si="250"/>
        <v>2202</v>
      </c>
      <c r="B248" s="5">
        <f t="shared" si="251"/>
        <v>1165.4009941304287</v>
      </c>
      <c r="C248" s="5">
        <f t="shared" si="252"/>
        <v>2964.146453217008</v>
      </c>
      <c r="D248" s="5">
        <f t="shared" si="253"/>
        <v>4369.8857540527333</v>
      </c>
      <c r="E248" s="15">
        <f t="shared" si="254"/>
        <v>2.170501985911804E-7</v>
      </c>
      <c r="F248" s="15">
        <f t="shared" si="255"/>
        <v>4.2760344563001834E-7</v>
      </c>
      <c r="G248" s="15">
        <f t="shared" si="256"/>
        <v>8.7293722348476857E-7</v>
      </c>
      <c r="H248" s="5">
        <f t="shared" si="257"/>
        <v>282200.91705487843</v>
      </c>
      <c r="I248" s="5">
        <f t="shared" si="258"/>
        <v>129557.31597342703</v>
      </c>
      <c r="J248" s="5">
        <f t="shared" si="259"/>
        <v>45852.47631191423</v>
      </c>
      <c r="K248" s="5">
        <f t="shared" si="260"/>
        <v>242149.198839018</v>
      </c>
      <c r="L248" s="5">
        <f t="shared" si="261"/>
        <v>43708.135889445541</v>
      </c>
      <c r="M248" s="5">
        <f t="shared" si="262"/>
        <v>10492.831825040181</v>
      </c>
      <c r="N248" s="15">
        <f t="shared" si="263"/>
        <v>1.1414940539720142E-3</v>
      </c>
      <c r="O248" s="15">
        <f t="shared" si="264"/>
        <v>3.2405837816442684E-3</v>
      </c>
      <c r="P248" s="15">
        <f t="shared" si="265"/>
        <v>3.0769882843677543E-3</v>
      </c>
      <c r="Q248" s="5">
        <f t="shared" si="266"/>
        <v>4998.1763594930071</v>
      </c>
      <c r="R248" s="5">
        <f t="shared" si="267"/>
        <v>7383.6548778327533</v>
      </c>
      <c r="S248" s="5">
        <f t="shared" si="268"/>
        <v>4599.2430508916996</v>
      </c>
      <c r="T248" s="5">
        <f t="shared" si="269"/>
        <v>17.711410762428645</v>
      </c>
      <c r="U248" s="5">
        <f t="shared" si="270"/>
        <v>56.99141590234229</v>
      </c>
      <c r="V248" s="5">
        <f t="shared" si="271"/>
        <v>100.30522712895747</v>
      </c>
      <c r="W248" s="15">
        <f t="shared" si="272"/>
        <v>-1.0734613539272964E-2</v>
      </c>
      <c r="X248" s="15">
        <f t="shared" si="273"/>
        <v>-1.217998157191269E-2</v>
      </c>
      <c r="Y248" s="15">
        <f t="shared" si="274"/>
        <v>-9.7425357312937999E-3</v>
      </c>
      <c r="Z248" s="5">
        <f t="shared" si="289"/>
        <v>5216.8402726270915</v>
      </c>
      <c r="AA248" s="5">
        <f t="shared" si="290"/>
        <v>21788.233425536382</v>
      </c>
      <c r="AB248" s="5">
        <f t="shared" si="291"/>
        <v>68724.22078845372</v>
      </c>
      <c r="AC248" s="16">
        <f t="shared" si="275"/>
        <v>1.0619310435151965</v>
      </c>
      <c r="AD248" s="16">
        <f t="shared" si="276"/>
        <v>3.0439973276973209</v>
      </c>
      <c r="AE248" s="16">
        <f t="shared" si="277"/>
        <v>15.250912567686409</v>
      </c>
      <c r="AF248" s="15">
        <f t="shared" si="278"/>
        <v>-4.0504037456468023E-3</v>
      </c>
      <c r="AG248" s="15">
        <f t="shared" si="279"/>
        <v>2.9673830763510267E-4</v>
      </c>
      <c r="AH248" s="15">
        <f t="shared" si="280"/>
        <v>9.7937136394747881E-3</v>
      </c>
      <c r="AI248" s="1">
        <f t="shared" si="244"/>
        <v>555765.64746321132</v>
      </c>
      <c r="AJ248" s="1">
        <f t="shared" si="245"/>
        <v>249877.08366639176</v>
      </c>
      <c r="AK248" s="1">
        <f t="shared" si="246"/>
        <v>88613.639862129727</v>
      </c>
      <c r="AL248" s="14">
        <f t="shared" si="281"/>
        <v>86.487571919518672</v>
      </c>
      <c r="AM248" s="14">
        <f t="shared" si="282"/>
        <v>20.851337134750544</v>
      </c>
      <c r="AN248" s="14">
        <f t="shared" si="283"/>
        <v>6.5761685109175909</v>
      </c>
      <c r="AO248" s="11">
        <f t="shared" si="284"/>
        <v>2.9941229652629231E-3</v>
      </c>
      <c r="AP248" s="11">
        <f t="shared" si="285"/>
        <v>3.7718052466792886E-3</v>
      </c>
      <c r="AQ248" s="11">
        <f t="shared" si="286"/>
        <v>3.4215032635719058E-3</v>
      </c>
      <c r="AR248" s="1">
        <f t="shared" si="292"/>
        <v>282200.91705487843</v>
      </c>
      <c r="AS248" s="1">
        <f t="shared" si="287"/>
        <v>129557.31597342703</v>
      </c>
      <c r="AT248" s="1">
        <f t="shared" si="288"/>
        <v>45852.47631191423</v>
      </c>
      <c r="AU248" s="1">
        <f t="shared" si="247"/>
        <v>56440.183410975689</v>
      </c>
      <c r="AV248" s="1">
        <f t="shared" si="248"/>
        <v>25911.463194685406</v>
      </c>
      <c r="AW248" s="1">
        <f t="shared" si="249"/>
        <v>9170.4952623828467</v>
      </c>
      <c r="AX248" s="1">
        <f t="shared" si="308"/>
        <v>193719.35907121442</v>
      </c>
      <c r="AY248" s="1">
        <f t="shared" si="295"/>
        <v>34966.508711556438</v>
      </c>
      <c r="AZ248" s="1">
        <f t="shared" si="296"/>
        <v>8394.2654600321457</v>
      </c>
      <c r="BA248" s="1">
        <f t="shared" si="309"/>
        <v>14187.784912020388</v>
      </c>
      <c r="BB248" s="1">
        <f t="shared" si="310"/>
        <v>31011.332924556576</v>
      </c>
      <c r="BC248" s="1">
        <f t="shared" si="311"/>
        <v>39483.246531893943</v>
      </c>
      <c r="BD248" s="1">
        <f t="shared" si="312"/>
        <v>336.69134716966875</v>
      </c>
      <c r="BE248" s="2">
        <f t="shared" si="318"/>
        <v>2.6562624979233451E-2</v>
      </c>
      <c r="BF248" s="2">
        <f t="shared" si="319"/>
        <v>3.9296297366806017E-2</v>
      </c>
      <c r="BG248" s="2">
        <f t="shared" si="320"/>
        <v>2.6781393583393952E-2</v>
      </c>
      <c r="BH248" s="2">
        <f t="shared" si="297"/>
        <v>2.9617895884207417E-2</v>
      </c>
      <c r="BI248" s="2">
        <f t="shared" si="313"/>
        <v>7.0557304578739693E-5</v>
      </c>
      <c r="BJ248" s="2">
        <f t="shared" si="298"/>
        <v>1.5441989867404456E-4</v>
      </c>
      <c r="BK248" s="2">
        <f t="shared" si="299"/>
        <v>7.1724304226865481E-5</v>
      </c>
      <c r="BL248" s="2">
        <f t="shared" si="300"/>
        <v>19.911336057040714</v>
      </c>
      <c r="BM248" s="2">
        <f t="shared" si="301"/>
        <v>20.006227605097777</v>
      </c>
      <c r="BN248" s="2">
        <f t="shared" si="302"/>
        <v>3.2887369605508789</v>
      </c>
      <c r="BO248" s="2">
        <f t="shared" si="314"/>
        <v>287.37690773690008</v>
      </c>
      <c r="BP248" s="2">
        <f t="shared" si="315"/>
        <v>46.732772823794932</v>
      </c>
      <c r="BQ248" s="2">
        <f t="shared" si="316"/>
        <v>3.5736839233510436</v>
      </c>
      <c r="BR248" s="11">
        <f t="shared" si="317"/>
        <v>3.1928432681226776E-2</v>
      </c>
      <c r="BS248" s="17">
        <f t="shared" si="293"/>
        <v>5.9135430544978991E-4</v>
      </c>
      <c r="BT248" s="17">
        <f t="shared" si="294"/>
        <v>3.9759322933480383E-3</v>
      </c>
      <c r="BU248" s="12">
        <f>(BU$3*temperature!$I358+BU$4*temperature!$I358^2+BU$5*temperature!$I358^6)*(K248/K$56)^$BW$1</f>
        <v>-18.615688657083616</v>
      </c>
      <c r="BV248" s="12">
        <f>(BV$3*temperature!$I358+BV$4*temperature!$I358^2+BV$5*temperature!$I358^6)*(L248/L$56)^$BW$1</f>
        <v>-13.744608008284645</v>
      </c>
      <c r="BW248" s="12">
        <f>(BW$3*temperature!$I358+BW$4*temperature!$I358^2+BW$5*temperature!$I358^6)*(M248/M$56)^$BW$1</f>
        <v>-12.683915299256515</v>
      </c>
      <c r="BX248" s="12">
        <f>(BX$3*temperature!$M358+BX$4*temperature!$M358^2+BX$5*temperature!$M358^6)*(K248/K$56)^$BW$1</f>
        <v>-18.615694940380997</v>
      </c>
      <c r="BY248" s="12">
        <f>(BY$3*temperature!$M358+BY$4*temperature!$M358^2+BY$5*temperature!$M358^6)*(L248/L$56)^$BW$1</f>
        <v>-13.744612188813127</v>
      </c>
      <c r="BZ248" s="12">
        <f>(BZ$3*temperature!$M358+BZ$4*temperature!$M358^2+BZ$5*temperature!$M358^6)*(M248/M$56)^$BW$1</f>
        <v>-12.68391878951811</v>
      </c>
      <c r="CA248" s="19">
        <f t="shared" si="303"/>
        <v>-6.2832973810600379E-6</v>
      </c>
      <c r="CB248" s="19">
        <f t="shared" si="304"/>
        <v>-4.1805284816121002E-6</v>
      </c>
      <c r="CC248" s="19">
        <f t="shared" si="305"/>
        <v>-3.4902615944076842E-6</v>
      </c>
      <c r="CD248" s="19">
        <f t="shared" si="306"/>
        <v>-2.474807469571751E-2</v>
      </c>
      <c r="CE248" s="19">
        <f t="shared" si="307"/>
        <v>-1.4634880522905549E-5</v>
      </c>
      <c r="CF248" s="19"/>
      <c r="CG248" s="19"/>
      <c r="CH248" s="19"/>
    </row>
    <row r="249" spans="1:86" x14ac:dyDescent="0.25">
      <c r="A249" s="2">
        <f t="shared" si="250"/>
        <v>2203</v>
      </c>
      <c r="B249" s="5">
        <f t="shared" si="251"/>
        <v>1165.4012344334201</v>
      </c>
      <c r="C249" s="5">
        <f t="shared" si="252"/>
        <v>2964.1476573222826</v>
      </c>
      <c r="D249" s="5">
        <f t="shared" si="253"/>
        <v>4369.8893779568734</v>
      </c>
      <c r="E249" s="15">
        <f t="shared" si="254"/>
        <v>2.0619768866162136E-7</v>
      </c>
      <c r="F249" s="15">
        <f t="shared" si="255"/>
        <v>4.0622327334851738E-7</v>
      </c>
      <c r="G249" s="15">
        <f t="shared" si="256"/>
        <v>8.2929036231053014E-7</v>
      </c>
      <c r="H249" s="5">
        <f t="shared" si="257"/>
        <v>282511.25486959569</v>
      </c>
      <c r="I249" s="5">
        <f t="shared" si="258"/>
        <v>129971.084716111</v>
      </c>
      <c r="J249" s="5">
        <f t="shared" si="259"/>
        <v>45991.657107983985</v>
      </c>
      <c r="K249" s="5">
        <f t="shared" si="260"/>
        <v>242415.44158561272</v>
      </c>
      <c r="L249" s="5">
        <f t="shared" si="261"/>
        <v>43847.709271515436</v>
      </c>
      <c r="M249" s="5">
        <f t="shared" si="262"/>
        <v>10524.673082110656</v>
      </c>
      <c r="N249" s="15">
        <f t="shared" si="263"/>
        <v>1.0994987712997784E-3</v>
      </c>
      <c r="O249" s="15">
        <f t="shared" si="264"/>
        <v>3.1933043866920752E-3</v>
      </c>
      <c r="P249" s="15">
        <f t="shared" si="265"/>
        <v>3.0345723253173418E-3</v>
      </c>
      <c r="Q249" s="5">
        <f t="shared" si="266"/>
        <v>4949.9603853607896</v>
      </c>
      <c r="R249" s="5">
        <f t="shared" si="267"/>
        <v>7317.0161445976464</v>
      </c>
      <c r="S249" s="5">
        <f t="shared" si="268"/>
        <v>4568.2593112253517</v>
      </c>
      <c r="T249" s="5">
        <f t="shared" si="269"/>
        <v>17.521285612658655</v>
      </c>
      <c r="U249" s="5">
        <f t="shared" si="270"/>
        <v>56.29726150689455</v>
      </c>
      <c r="V249" s="5">
        <f t="shared" si="271"/>
        <v>99.327999869618054</v>
      </c>
      <c r="W249" s="15">
        <f t="shared" si="272"/>
        <v>-1.0734613539272964E-2</v>
      </c>
      <c r="X249" s="15">
        <f t="shared" si="273"/>
        <v>-1.217998157191269E-2</v>
      </c>
      <c r="Y249" s="15">
        <f t="shared" si="274"/>
        <v>-9.7425357312937999E-3</v>
      </c>
      <c r="Z249" s="5">
        <f t="shared" si="289"/>
        <v>5145.8043480364395</v>
      </c>
      <c r="AA249" s="5">
        <f t="shared" si="290"/>
        <v>21599.016340079677</v>
      </c>
      <c r="AB249" s="5">
        <f t="shared" si="291"/>
        <v>68932.695028622882</v>
      </c>
      <c r="AC249" s="16">
        <f t="shared" si="275"/>
        <v>1.0576297940389239</v>
      </c>
      <c r="AD249" s="16">
        <f t="shared" si="276"/>
        <v>3.0449005983127875</v>
      </c>
      <c r="AE249" s="16">
        <f t="shared" si="277"/>
        <v>15.400275638114998</v>
      </c>
      <c r="AF249" s="15">
        <f t="shared" si="278"/>
        <v>-4.0504037456468023E-3</v>
      </c>
      <c r="AG249" s="15">
        <f t="shared" si="279"/>
        <v>2.9673830763510267E-4</v>
      </c>
      <c r="AH249" s="15">
        <f t="shared" si="280"/>
        <v>9.7937136394747881E-3</v>
      </c>
      <c r="AI249" s="1">
        <f t="shared" ref="AI249:AI312" si="321">(1-$AI$5)*AI248+AU248</f>
        <v>556629.26612786588</v>
      </c>
      <c r="AJ249" s="1">
        <f t="shared" ref="AJ249:AJ312" si="322">(1-$AI$5)*AJ248+AV248</f>
        <v>250800.83849443798</v>
      </c>
      <c r="AK249" s="1">
        <f t="shared" ref="AK249:AK312" si="323">(1-$AI$5)*AK248+AW248</f>
        <v>88922.771138299606</v>
      </c>
      <c r="AL249" s="14">
        <f t="shared" si="281"/>
        <v>86.743936800559794</v>
      </c>
      <c r="AM249" s="14">
        <f t="shared" si="282"/>
        <v>20.929197845727622</v>
      </c>
      <c r="AN249" s="14">
        <f t="shared" si="283"/>
        <v>6.5984438891192756</v>
      </c>
      <c r="AO249" s="11">
        <f t="shared" si="284"/>
        <v>2.9641817356102938E-3</v>
      </c>
      <c r="AP249" s="11">
        <f t="shared" si="285"/>
        <v>3.7340871942124956E-3</v>
      </c>
      <c r="AQ249" s="11">
        <f t="shared" si="286"/>
        <v>3.3872882309361869E-3</v>
      </c>
      <c r="AR249" s="1">
        <f t="shared" si="292"/>
        <v>282511.25486959569</v>
      </c>
      <c r="AS249" s="1">
        <f t="shared" si="287"/>
        <v>129971.084716111</v>
      </c>
      <c r="AT249" s="1">
        <f t="shared" si="288"/>
        <v>45991.657107983985</v>
      </c>
      <c r="AU249" s="1">
        <f t="shared" ref="AU249:AU312" si="324">$AU$5*AR249</f>
        <v>56502.250973919145</v>
      </c>
      <c r="AV249" s="1">
        <f t="shared" ref="AV249:AV312" si="325">$AU$5*AS249</f>
        <v>25994.2169432222</v>
      </c>
      <c r="AW249" s="1">
        <f t="shared" ref="AW249:AW312" si="326">$AU$5*AT249</f>
        <v>9198.3314215967966</v>
      </c>
      <c r="AX249" s="1">
        <f t="shared" si="308"/>
        <v>193932.35326849017</v>
      </c>
      <c r="AY249" s="1">
        <f t="shared" si="295"/>
        <v>35078.167417212346</v>
      </c>
      <c r="AZ249" s="1">
        <f t="shared" si="296"/>
        <v>8419.7384656885242</v>
      </c>
      <c r="BA249" s="1">
        <f t="shared" si="309"/>
        <v>14189.068490824746</v>
      </c>
      <c r="BB249" s="1">
        <f t="shared" si="310"/>
        <v>31020.795866902674</v>
      </c>
      <c r="BC249" s="1">
        <f t="shared" si="311"/>
        <v>39496.519940607366</v>
      </c>
      <c r="BD249" s="1">
        <f t="shared" si="312"/>
        <v>326.97752309174609</v>
      </c>
      <c r="BE249" s="2">
        <f t="shared" si="318"/>
        <v>2.6562624979233451E-2</v>
      </c>
      <c r="BF249" s="2">
        <f t="shared" si="319"/>
        <v>3.9296297366806017E-2</v>
      </c>
      <c r="BG249" s="2">
        <f t="shared" si="320"/>
        <v>2.6781393583393952E-2</v>
      </c>
      <c r="BH249" s="2">
        <f t="shared" si="297"/>
        <v>2.9594843210105411E-2</v>
      </c>
      <c r="BI249" s="2">
        <f t="shared" si="313"/>
        <v>7.0557304578739693E-5</v>
      </c>
      <c r="BJ249" s="2">
        <f t="shared" si="298"/>
        <v>1.5441989867404456E-4</v>
      </c>
      <c r="BK249" s="2">
        <f t="shared" si="299"/>
        <v>7.1724304226865481E-5</v>
      </c>
      <c r="BL249" s="2">
        <f t="shared" si="300"/>
        <v>19.933232656756022</v>
      </c>
      <c r="BM249" s="2">
        <f t="shared" si="301"/>
        <v>20.070121732417523</v>
      </c>
      <c r="BN249" s="2">
        <f t="shared" si="302"/>
        <v>3.2987196063107236</v>
      </c>
      <c r="BO249" s="2">
        <f t="shared" si="314"/>
        <v>291.66443214566505</v>
      </c>
      <c r="BP249" s="2">
        <f t="shared" si="315"/>
        <v>47.292731425118163</v>
      </c>
      <c r="BQ249" s="2">
        <f t="shared" si="316"/>
        <v>3.57369074297754</v>
      </c>
      <c r="BR249" s="11">
        <f t="shared" si="317"/>
        <v>3.1885912944255662E-2</v>
      </c>
      <c r="BS249" s="17">
        <f t="shared" si="293"/>
        <v>5.7305747833044283E-4</v>
      </c>
      <c r="BT249" s="17">
        <f t="shared" si="294"/>
        <v>3.8601284401437266E-3</v>
      </c>
      <c r="BU249" s="12">
        <f>(BU$3*temperature!$I359+BU$4*temperature!$I359^2+BU$5*temperature!$I359^6)*(K249/K$56)^$BW$1</f>
        <v>-18.79242597459784</v>
      </c>
      <c r="BV249" s="12">
        <f>(BV$3*temperature!$I359+BV$4*temperature!$I359^2+BV$5*temperature!$I359^6)*(L249/L$56)^$BW$1</f>
        <v>-13.854572116231727</v>
      </c>
      <c r="BW249" s="12">
        <f>(BW$3*temperature!$I359+BW$4*temperature!$I359^2+BW$5*temperature!$I359^6)*(M249/M$56)^$BW$1</f>
        <v>-12.775252172090701</v>
      </c>
      <c r="BX249" s="12">
        <f>(BX$3*temperature!$M359+BX$4*temperature!$M359^2+BX$5*temperature!$M359^6)*(K249/K$56)^$BW$1</f>
        <v>-18.792432250105932</v>
      </c>
      <c r="BY249" s="12">
        <f>(BY$3*temperature!$M359+BY$4*temperature!$M359^2+BY$5*temperature!$M359^6)*(L249/L$56)^$BW$1</f>
        <v>-13.854576288401272</v>
      </c>
      <c r="BZ249" s="12">
        <f>(BZ$3*temperature!$M359+BZ$4*temperature!$M359^2+BZ$5*temperature!$M359^6)*(M249/M$56)^$BW$1</f>
        <v>-12.775255654625255</v>
      </c>
      <c r="CA249" s="19">
        <f t="shared" si="303"/>
        <v>-6.2755080918464046E-6</v>
      </c>
      <c r="CB249" s="19">
        <f t="shared" si="304"/>
        <v>-4.1721695449581375E-6</v>
      </c>
      <c r="CC249" s="19">
        <f t="shared" si="305"/>
        <v>-3.482534554066774E-6</v>
      </c>
      <c r="CD249" s="19">
        <f t="shared" si="306"/>
        <v>-2.4753306024269072E-2</v>
      </c>
      <c r="CE249" s="19">
        <f t="shared" si="307"/>
        <v>-1.4185067130609394E-5</v>
      </c>
      <c r="CF249" s="19"/>
      <c r="CG249" s="19"/>
      <c r="CH249" s="19"/>
    </row>
    <row r="250" spans="1:86" x14ac:dyDescent="0.25">
      <c r="A250" s="2">
        <f t="shared" ref="A250:A313" si="327">1+A249</f>
        <v>2204</v>
      </c>
      <c r="B250" s="5">
        <f t="shared" ref="B250:B313" si="328">B249*(1+E250)</f>
        <v>1165.4014627213089</v>
      </c>
      <c r="C250" s="5">
        <f t="shared" ref="C250:C313" si="329">C249*(1+F250)</f>
        <v>2964.1488012227583</v>
      </c>
      <c r="D250" s="5">
        <f t="shared" ref="D250:D313" si="330">D249*(1+G250)</f>
        <v>4369.8928206686614</v>
      </c>
      <c r="E250" s="15">
        <f t="shared" ref="E250:E313" si="331">E249*$E$5</f>
        <v>1.9588780422854028E-7</v>
      </c>
      <c r="F250" s="15">
        <f t="shared" ref="F250:F313" si="332">F249*$E$5</f>
        <v>3.8591210968109148E-7</v>
      </c>
      <c r="G250" s="15">
        <f t="shared" ref="G250:G313" si="333">G249*$E$5</f>
        <v>7.8782584419500355E-7</v>
      </c>
      <c r="H250" s="5">
        <f t="shared" ref="H250:H313" si="334">AR250</f>
        <v>282810.18473876733</v>
      </c>
      <c r="I250" s="5">
        <f t="shared" ref="I250:I313" si="335">AS250</f>
        <v>130380.09302612022</v>
      </c>
      <c r="J250" s="5">
        <f t="shared" ref="J250:J313" si="336">AT250</f>
        <v>46129.328649881994</v>
      </c>
      <c r="K250" s="5">
        <f t="shared" ref="K250:K313" si="337">H250/B250*1000</f>
        <v>242671.89786975394</v>
      </c>
      <c r="L250" s="5">
        <f t="shared" ref="L250:L313" si="338">I250/C250*1000</f>
        <v>43985.677430342352</v>
      </c>
      <c r="M250" s="5">
        <f t="shared" ref="M250:M313" si="339">J250/D250*1000</f>
        <v>10556.169348525003</v>
      </c>
      <c r="N250" s="15">
        <f t="shared" ref="N250:N313" si="340">K250/K249-1</f>
        <v>1.0579205782592638E-3</v>
      </c>
      <c r="O250" s="15">
        <f t="shared" ref="O250:O313" si="341">L250/L249-1</f>
        <v>3.1465305969027302E-3</v>
      </c>
      <c r="P250" s="15">
        <f t="shared" ref="P250:P313" si="342">M250/M249-1</f>
        <v>2.9926123280621386E-3</v>
      </c>
      <c r="Q250" s="5">
        <f t="shared" ref="Q250:Q313" si="343">T250*H250/1000</f>
        <v>4902.0058852109451</v>
      </c>
      <c r="R250" s="5">
        <f t="shared" ref="R250:R313" si="344">U250*I250/1000</f>
        <v>7250.6406137444201</v>
      </c>
      <c r="S250" s="5">
        <f t="shared" ref="S250:S313" si="345">V250*J250/1000</f>
        <v>4537.2942948935643</v>
      </c>
      <c r="T250" s="5">
        <f t="shared" ref="T250:T313" si="346">T249*(1+W250)</f>
        <v>17.333201382895542</v>
      </c>
      <c r="U250" s="5">
        <f t="shared" ref="U250:U313" si="347">U249*(1+X250)</f>
        <v>55.611561899191422</v>
      </c>
      <c r="V250" s="5">
        <f t="shared" ref="V250:V313" si="348">V249*(1+Y250)</f>
        <v>98.360293281770353</v>
      </c>
      <c r="W250" s="15">
        <f t="shared" ref="W250:W313" si="349">T$5-1</f>
        <v>-1.0734613539272964E-2</v>
      </c>
      <c r="X250" s="15">
        <f t="shared" ref="X250:X313" si="350">U$5-1</f>
        <v>-1.217998157191269E-2</v>
      </c>
      <c r="Y250" s="15">
        <f t="shared" ref="Y250:Y313" si="351">V$5-1</f>
        <v>-9.7425357312937999E-3</v>
      </c>
      <c r="Z250" s="5">
        <f t="shared" si="289"/>
        <v>5075.5227262677954</v>
      </c>
      <c r="AA250" s="5">
        <f t="shared" si="290"/>
        <v>21410.432977951743</v>
      </c>
      <c r="AB250" s="5">
        <f t="shared" si="291"/>
        <v>69138.874936055945</v>
      </c>
      <c r="AC250" s="16">
        <f t="shared" ref="AC250:AC313" si="352">AC249*(1+AF250)</f>
        <v>1.053345966359641</v>
      </c>
      <c r="AD250" s="16">
        <f t="shared" ref="AD250:AD313" si="353">AD249*(1+AG250)</f>
        <v>3.0458041369632478</v>
      </c>
      <c r="AE250" s="16">
        <f t="shared" ref="AE250:AE313" si="354">AE249*(1+AH250)</f>
        <v>15.551101527683675</v>
      </c>
      <c r="AF250" s="15">
        <f t="shared" ref="AF250:AF313" si="355">AC$5-1</f>
        <v>-4.0504037456468023E-3</v>
      </c>
      <c r="AG250" s="15">
        <f t="shared" ref="AG250:AG313" si="356">AD$5-1</f>
        <v>2.9673830763510267E-4</v>
      </c>
      <c r="AH250" s="15">
        <f t="shared" ref="AH250:AH313" si="357">AE$5-1</f>
        <v>9.7937136394747881E-3</v>
      </c>
      <c r="AI250" s="1">
        <f t="shared" si="321"/>
        <v>557468.59048899845</v>
      </c>
      <c r="AJ250" s="1">
        <f t="shared" si="322"/>
        <v>251714.97158821637</v>
      </c>
      <c r="AK250" s="1">
        <f t="shared" si="323"/>
        <v>89228.825446066447</v>
      </c>
      <c r="AL250" s="14">
        <f t="shared" ref="AL250:AL313" si="358">AL249*(1+AO250)</f>
        <v>86.99849034576755</v>
      </c>
      <c r="AM250" s="14">
        <f t="shared" ref="AM250:AM313" si="359">AM249*(1+AP250)</f>
        <v>21.006567780891885</v>
      </c>
      <c r="AN250" s="14">
        <f t="shared" ref="AN250:AN313" si="360">AN249*(1+AQ250)</f>
        <v>6.6205712121341005</v>
      </c>
      <c r="AO250" s="11">
        <f t="shared" ref="AO250:AO313" si="361">AO$5*AO249</f>
        <v>2.9345399182541909E-3</v>
      </c>
      <c r="AP250" s="11">
        <f t="shared" ref="AP250:AP313" si="362">AP$5*AP249</f>
        <v>3.6967463222703704E-3</v>
      </c>
      <c r="AQ250" s="11">
        <f t="shared" ref="AQ250:AQ313" si="363">AQ$5*AQ249</f>
        <v>3.3534153486268251E-3</v>
      </c>
      <c r="AR250" s="1">
        <f t="shared" si="292"/>
        <v>282810.18473876733</v>
      </c>
      <c r="AS250" s="1">
        <f t="shared" si="287"/>
        <v>130380.09302612022</v>
      </c>
      <c r="AT250" s="1">
        <f t="shared" si="288"/>
        <v>46129.328649881994</v>
      </c>
      <c r="AU250" s="1">
        <f t="shared" si="324"/>
        <v>56562.03694775347</v>
      </c>
      <c r="AV250" s="1">
        <f t="shared" si="325"/>
        <v>26076.018605224046</v>
      </c>
      <c r="AW250" s="1">
        <f t="shared" si="326"/>
        <v>9225.8657299764</v>
      </c>
      <c r="AX250" s="1">
        <f t="shared" si="308"/>
        <v>194137.51829580317</v>
      </c>
      <c r="AY250" s="1">
        <f t="shared" si="295"/>
        <v>35188.541944273878</v>
      </c>
      <c r="AZ250" s="1">
        <f t="shared" si="296"/>
        <v>8444.9354788200017</v>
      </c>
      <c r="BA250" s="1">
        <f t="shared" si="309"/>
        <v>14190.303520782853</v>
      </c>
      <c r="BB250" s="1">
        <f t="shared" si="310"/>
        <v>31030.119980301213</v>
      </c>
      <c r="BC250" s="1">
        <f t="shared" si="311"/>
        <v>39509.608923278814</v>
      </c>
      <c r="BD250" s="1">
        <f t="shared" si="312"/>
        <v>317.54253193745944</v>
      </c>
      <c r="BE250" s="2">
        <f t="shared" si="318"/>
        <v>2.6562624979233451E-2</v>
      </c>
      <c r="BF250" s="2">
        <f t="shared" si="319"/>
        <v>3.9296297366806017E-2</v>
      </c>
      <c r="BG250" s="2">
        <f t="shared" si="320"/>
        <v>2.6781393583393952E-2</v>
      </c>
      <c r="BH250" s="2">
        <f t="shared" si="297"/>
        <v>2.9571873230483235E-2</v>
      </c>
      <c r="BI250" s="2">
        <f t="shared" si="313"/>
        <v>7.0557304578739693E-5</v>
      </c>
      <c r="BJ250" s="2">
        <f t="shared" si="298"/>
        <v>1.5441989867404456E-4</v>
      </c>
      <c r="BK250" s="2">
        <f t="shared" si="299"/>
        <v>7.1724304226865481E-5</v>
      </c>
      <c r="BL250" s="2">
        <f t="shared" si="300"/>
        <v>19.954324342582847</v>
      </c>
      <c r="BM250" s="2">
        <f t="shared" si="301"/>
        <v>20.133280754205988</v>
      </c>
      <c r="BN250" s="2">
        <f t="shared" si="302"/>
        <v>3.308594001865198</v>
      </c>
      <c r="BO250" s="2">
        <f t="shared" si="314"/>
        <v>296.01604731844321</v>
      </c>
      <c r="BP250" s="2">
        <f t="shared" si="315"/>
        <v>47.859423595425042</v>
      </c>
      <c r="BQ250" s="2">
        <f t="shared" si="316"/>
        <v>3.573699188633904</v>
      </c>
      <c r="BR250" s="11">
        <f t="shared" si="317"/>
        <v>3.1843833073357669E-2</v>
      </c>
      <c r="BS250" s="17">
        <f t="shared" si="293"/>
        <v>5.5534964780685049E-4</v>
      </c>
      <c r="BT250" s="17">
        <f t="shared" si="294"/>
        <v>3.7476975147026472E-3</v>
      </c>
      <c r="BU250" s="12">
        <f>(BU$3*temperature!$I360+BU$4*temperature!$I360^2+BU$5*temperature!$I360^6)*(K250/K$56)^$BW$1</f>
        <v>-18.969003325769165</v>
      </c>
      <c r="BV250" s="12">
        <f>(BV$3*temperature!$I360+BV$4*temperature!$I360^2+BV$5*temperature!$I360^6)*(L250/L$56)^$BW$1</f>
        <v>-13.964314711953453</v>
      </c>
      <c r="BW250" s="12">
        <f>(BW$3*temperature!$I360+BW$4*temperature!$I360^2+BW$5*temperature!$I360^6)*(M250/M$56)^$BW$1</f>
        <v>-12.866385322181694</v>
      </c>
      <c r="BX250" s="12">
        <f>(BX$3*temperature!$M360+BX$4*temperature!$M360^2+BX$5*temperature!$M360^6)*(K250/K$56)^$BW$1</f>
        <v>-18.969009593513828</v>
      </c>
      <c r="BY250" s="12">
        <f>(BY$3*temperature!$M360+BY$4*temperature!$M360^2+BY$5*temperature!$M360^6)*(L250/L$56)^$BW$1</f>
        <v>-13.964318875810767</v>
      </c>
      <c r="BZ250" s="12">
        <f>(BZ$3*temperature!$M360+BZ$4*temperature!$M360^2+BZ$5*temperature!$M360^6)*(M250/M$56)^$BW$1</f>
        <v>-12.866388797039162</v>
      </c>
      <c r="CA250" s="19">
        <f t="shared" si="303"/>
        <v>-6.2677446628356392E-6</v>
      </c>
      <c r="CB250" s="19">
        <f t="shared" si="304"/>
        <v>-4.1638573140545532E-6</v>
      </c>
      <c r="CC250" s="19">
        <f t="shared" si="305"/>
        <v>-3.4748574684329014E-6</v>
      </c>
      <c r="CD250" s="19">
        <f t="shared" si="306"/>
        <v>-2.4757589721187322E-2</v>
      </c>
      <c r="CE250" s="19">
        <f t="shared" si="307"/>
        <v>-1.3749118732207881E-5</v>
      </c>
      <c r="CF250" s="19"/>
      <c r="CG250" s="19"/>
      <c r="CH250" s="19"/>
    </row>
    <row r="251" spans="1:86" x14ac:dyDescent="0.25">
      <c r="A251" s="2">
        <f t="shared" si="327"/>
        <v>2205</v>
      </c>
      <c r="B251" s="5">
        <f t="shared" si="328"/>
        <v>1165.4016795948457</v>
      </c>
      <c r="C251" s="5">
        <f t="shared" si="329"/>
        <v>2964.1498879286301</v>
      </c>
      <c r="D251" s="5">
        <f t="shared" si="330"/>
        <v>4369.8960912474367</v>
      </c>
      <c r="E251" s="15">
        <f t="shared" si="331"/>
        <v>1.8609341401711326E-7</v>
      </c>
      <c r="F251" s="15">
        <f t="shared" si="332"/>
        <v>3.6661650419703692E-7</v>
      </c>
      <c r="G251" s="15">
        <f t="shared" si="333"/>
        <v>7.4843455198525335E-7</v>
      </c>
      <c r="H251" s="5">
        <f t="shared" si="334"/>
        <v>283097.78563817951</v>
      </c>
      <c r="I251" s="5">
        <f t="shared" si="335"/>
        <v>130784.3526781001</v>
      </c>
      <c r="J251" s="5">
        <f t="shared" si="336"/>
        <v>46265.495670198048</v>
      </c>
      <c r="K251" s="5">
        <f t="shared" si="337"/>
        <v>242918.63534691234</v>
      </c>
      <c r="L251" s="5">
        <f t="shared" si="338"/>
        <v>44122.044303735653</v>
      </c>
      <c r="M251" s="5">
        <f t="shared" si="339"/>
        <v>10587.321690065868</v>
      </c>
      <c r="N251" s="15">
        <f t="shared" si="340"/>
        <v>1.0167533996492395E-3</v>
      </c>
      <c r="O251" s="15">
        <f t="shared" si="341"/>
        <v>3.1002562961377489E-3</v>
      </c>
      <c r="P251" s="15">
        <f t="shared" si="342"/>
        <v>2.9511028586537424E-3</v>
      </c>
      <c r="Q251" s="5">
        <f t="shared" si="343"/>
        <v>4854.3162782492609</v>
      </c>
      <c r="R251" s="5">
        <f t="shared" si="344"/>
        <v>7184.5356309583358</v>
      </c>
      <c r="S251" s="5">
        <f t="shared" si="345"/>
        <v>4506.3524852043838</v>
      </c>
      <c r="T251" s="5">
        <f t="shared" si="346"/>
        <v>17.147136164651766</v>
      </c>
      <c r="U251" s="5">
        <f t="shared" si="347"/>
        <v>54.934214100073987</v>
      </c>
      <c r="V251" s="5">
        <f t="shared" si="348"/>
        <v>97.402014609932166</v>
      </c>
      <c r="W251" s="15">
        <f t="shared" si="349"/>
        <v>-1.0734613539272964E-2</v>
      </c>
      <c r="X251" s="15">
        <f t="shared" si="350"/>
        <v>-1.217998157191269E-2</v>
      </c>
      <c r="Y251" s="15">
        <f t="shared" si="351"/>
        <v>-9.7425357312937999E-3</v>
      </c>
      <c r="Z251" s="5">
        <f t="shared" si="289"/>
        <v>5005.9930421803847</v>
      </c>
      <c r="AA251" s="5">
        <f t="shared" si="290"/>
        <v>21222.506183192581</v>
      </c>
      <c r="AB251" s="5">
        <f t="shared" si="291"/>
        <v>69342.767717888142</v>
      </c>
      <c r="AC251" s="16">
        <f t="shared" si="352"/>
        <v>1.0490794899120359</v>
      </c>
      <c r="AD251" s="16">
        <f t="shared" si="353"/>
        <v>3.0467079437282383</v>
      </c>
      <c r="AE251" s="16">
        <f t="shared" si="354"/>
        <v>15.703404562824208</v>
      </c>
      <c r="AF251" s="15">
        <f t="shared" si="355"/>
        <v>-4.0504037456468023E-3</v>
      </c>
      <c r="AG251" s="15">
        <f t="shared" si="356"/>
        <v>2.9673830763510267E-4</v>
      </c>
      <c r="AH251" s="15">
        <f t="shared" si="357"/>
        <v>9.7937136394747881E-3</v>
      </c>
      <c r="AI251" s="1">
        <f t="shared" si="321"/>
        <v>558283.76838785212</v>
      </c>
      <c r="AJ251" s="1">
        <f t="shared" si="322"/>
        <v>252619.49303461879</v>
      </c>
      <c r="AK251" s="1">
        <f t="shared" si="323"/>
        <v>89531.808631436201</v>
      </c>
      <c r="AL251" s="14">
        <f t="shared" si="358"/>
        <v>87.251237883087583</v>
      </c>
      <c r="AM251" s="14">
        <f t="shared" si="359"/>
        <v>21.083447173557541</v>
      </c>
      <c r="AN251" s="14">
        <f t="shared" si="360"/>
        <v>6.642550722002353</v>
      </c>
      <c r="AO251" s="11">
        <f t="shared" si="361"/>
        <v>2.9051945190716488E-3</v>
      </c>
      <c r="AP251" s="11">
        <f t="shared" si="362"/>
        <v>3.6597788590476666E-3</v>
      </c>
      <c r="AQ251" s="11">
        <f t="shared" si="363"/>
        <v>3.3198811951405567E-3</v>
      </c>
      <c r="AR251" s="1">
        <f t="shared" si="292"/>
        <v>283097.78563817951</v>
      </c>
      <c r="AS251" s="1">
        <f t="shared" si="287"/>
        <v>130784.3526781001</v>
      </c>
      <c r="AT251" s="1">
        <f t="shared" si="288"/>
        <v>46265.495670198048</v>
      </c>
      <c r="AU251" s="1">
        <f t="shared" si="324"/>
        <v>56619.557127635904</v>
      </c>
      <c r="AV251" s="1">
        <f t="shared" si="325"/>
        <v>26156.870535620023</v>
      </c>
      <c r="AW251" s="1">
        <f t="shared" si="326"/>
        <v>9253.0991340396104</v>
      </c>
      <c r="AX251" s="1">
        <f t="shared" si="308"/>
        <v>194334.90827752987</v>
      </c>
      <c r="AY251" s="1">
        <f t="shared" si="295"/>
        <v>35297.635442988525</v>
      </c>
      <c r="AZ251" s="1">
        <f t="shared" si="296"/>
        <v>8469.8573520526952</v>
      </c>
      <c r="BA251" s="1">
        <f t="shared" si="309"/>
        <v>14191.490485643744</v>
      </c>
      <c r="BB251" s="1">
        <f t="shared" si="310"/>
        <v>31039.306765086705</v>
      </c>
      <c r="BC251" s="1">
        <f t="shared" si="311"/>
        <v>39522.515515106476</v>
      </c>
      <c r="BD251" s="1">
        <f t="shared" si="312"/>
        <v>308.37842681101273</v>
      </c>
      <c r="BE251" s="2">
        <f t="shared" si="318"/>
        <v>2.6562624979233451E-2</v>
      </c>
      <c r="BF251" s="2">
        <f t="shared" si="319"/>
        <v>3.9296297366806017E-2</v>
      </c>
      <c r="BG251" s="2">
        <f t="shared" si="320"/>
        <v>2.6781393583393952E-2</v>
      </c>
      <c r="BH251" s="2">
        <f t="shared" si="297"/>
        <v>2.9548987623685137E-2</v>
      </c>
      <c r="BI251" s="2">
        <f t="shared" si="313"/>
        <v>7.0557304578739693E-5</v>
      </c>
      <c r="BJ251" s="2">
        <f t="shared" si="298"/>
        <v>1.5441989867404456E-4</v>
      </c>
      <c r="BK251" s="2">
        <f t="shared" si="299"/>
        <v>7.1724304226865481E-5</v>
      </c>
      <c r="BL251" s="2">
        <f t="shared" si="300"/>
        <v>19.974616686839791</v>
      </c>
      <c r="BM251" s="2">
        <f t="shared" si="301"/>
        <v>20.195706488702726</v>
      </c>
      <c r="BN251" s="2">
        <f t="shared" si="302"/>
        <v>3.3183604866560126</v>
      </c>
      <c r="BO251" s="2">
        <f t="shared" si="314"/>
        <v>300.43271131208326</v>
      </c>
      <c r="BP251" s="2">
        <f t="shared" si="315"/>
        <v>48.432930299570529</v>
      </c>
      <c r="BQ251" s="2">
        <f t="shared" si="316"/>
        <v>3.5737092407828648</v>
      </c>
      <c r="BR251" s="11">
        <f t="shared" si="317"/>
        <v>3.1802187239408725E-2</v>
      </c>
      <c r="BS251" s="17">
        <f t="shared" si="293"/>
        <v>5.3821094821368044E-4</v>
      </c>
      <c r="BT251" s="17">
        <f t="shared" si="294"/>
        <v>3.6385412764103368E-3</v>
      </c>
      <c r="BU251" s="12">
        <f>(BU$3*temperature!$I361+BU$4*temperature!$I361^2+BU$5*temperature!$I361^6)*(K251/K$56)^$BW$1</f>
        <v>-19.145418561867697</v>
      </c>
      <c r="BV251" s="12">
        <f>(BV$3*temperature!$I361+BV$4*temperature!$I361^2+BV$5*temperature!$I361^6)*(L251/L$56)^$BW$1</f>
        <v>-14.073835124091319</v>
      </c>
      <c r="BW251" s="12">
        <f>(BW$3*temperature!$I361+BW$4*temperature!$I361^2+BW$5*temperature!$I361^6)*(M251/M$56)^$BW$1</f>
        <v>-12.95731430621446</v>
      </c>
      <c r="BX251" s="12">
        <f>(BX$3*temperature!$M361+BX$4*temperature!$M361^2+BX$5*temperature!$M361^6)*(K251/K$56)^$BW$1</f>
        <v>-19.145424821876354</v>
      </c>
      <c r="BY251" s="12">
        <f>(BY$3*temperature!$M361+BY$4*temperature!$M361^2+BY$5*temperature!$M361^6)*(L251/L$56)^$BW$1</f>
        <v>-14.073839279683623</v>
      </c>
      <c r="BZ251" s="12">
        <f>(BZ$3*temperature!$M361+BZ$4*temperature!$M361^2+BZ$5*temperature!$M361^6)*(M251/M$56)^$BW$1</f>
        <v>-12.957317773444936</v>
      </c>
      <c r="CA251" s="19">
        <f t="shared" si="303"/>
        <v>-6.2600086572217606E-6</v>
      </c>
      <c r="CB251" s="19">
        <f t="shared" si="304"/>
        <v>-4.1555923040448306E-6</v>
      </c>
      <c r="CC251" s="19">
        <f t="shared" si="305"/>
        <v>-3.4672304760618999E-6</v>
      </c>
      <c r="CD251" s="19">
        <f t="shared" si="306"/>
        <v>-2.4760941749917324E-2</v>
      </c>
      <c r="CE251" s="19">
        <f t="shared" si="307"/>
        <v>-1.3326609937886711E-5</v>
      </c>
      <c r="CF251" s="19"/>
      <c r="CG251" s="19"/>
      <c r="CH251" s="19"/>
    </row>
    <row r="252" spans="1:86" x14ac:dyDescent="0.25">
      <c r="A252" s="2">
        <f t="shared" si="327"/>
        <v>2206</v>
      </c>
      <c r="B252" s="5">
        <f t="shared" si="328"/>
        <v>1165.4018856247442</v>
      </c>
      <c r="C252" s="5">
        <f t="shared" si="329"/>
        <v>2964.1509202995862</v>
      </c>
      <c r="D252" s="5">
        <f t="shared" si="330"/>
        <v>4369.8991982995985</v>
      </c>
      <c r="E252" s="15">
        <f t="shared" si="331"/>
        <v>1.7678874331625759E-7</v>
      </c>
      <c r="F252" s="15">
        <f t="shared" si="332"/>
        <v>3.4828567898718508E-7</v>
      </c>
      <c r="G252" s="15">
        <f t="shared" si="333"/>
        <v>7.1101282438599068E-7</v>
      </c>
      <c r="H252" s="5">
        <f t="shared" si="334"/>
        <v>283374.13669321383</v>
      </c>
      <c r="I252" s="5">
        <f t="shared" si="335"/>
        <v>131183.8759619419</v>
      </c>
      <c r="J252" s="5">
        <f t="shared" si="336"/>
        <v>46400.163037454848</v>
      </c>
      <c r="K252" s="5">
        <f t="shared" si="337"/>
        <v>243155.7218060478</v>
      </c>
      <c r="L252" s="5">
        <f t="shared" si="338"/>
        <v>44256.814004829139</v>
      </c>
      <c r="M252" s="5">
        <f t="shared" si="339"/>
        <v>10618.131204378795</v>
      </c>
      <c r="N252" s="15">
        <f t="shared" si="340"/>
        <v>9.759912359004197E-4</v>
      </c>
      <c r="O252" s="15">
        <f t="shared" si="341"/>
        <v>3.0544754491821369E-3</v>
      </c>
      <c r="P252" s="15">
        <f t="shared" si="342"/>
        <v>2.9100385550611119E-3</v>
      </c>
      <c r="Q252" s="5">
        <f t="shared" si="343"/>
        <v>4806.8948308219278</v>
      </c>
      <c r="R252" s="5">
        <f t="shared" si="344"/>
        <v>7118.7082968665727</v>
      </c>
      <c r="S252" s="5">
        <f t="shared" si="345"/>
        <v>4475.4382663698552</v>
      </c>
      <c r="T252" s="5">
        <f t="shared" si="346"/>
        <v>16.963068284618938</v>
      </c>
      <c r="U252" s="5">
        <f t="shared" si="347"/>
        <v>54.265116384667579</v>
      </c>
      <c r="V252" s="5">
        <f t="shared" si="348"/>
        <v>96.453072002294903</v>
      </c>
      <c r="W252" s="15">
        <f t="shared" si="349"/>
        <v>-1.0734613539272964E-2</v>
      </c>
      <c r="X252" s="15">
        <f t="shared" si="350"/>
        <v>-1.217998157191269E-2</v>
      </c>
      <c r="Y252" s="15">
        <f t="shared" si="351"/>
        <v>-9.7425357312937999E-3</v>
      </c>
      <c r="Z252" s="5">
        <f t="shared" si="289"/>
        <v>4937.2127535494883</v>
      </c>
      <c r="AA252" s="5">
        <f t="shared" si="290"/>
        <v>21035.258097749356</v>
      </c>
      <c r="AB252" s="5">
        <f t="shared" si="291"/>
        <v>69544.38079026794</v>
      </c>
      <c r="AC252" s="16">
        <f t="shared" si="352"/>
        <v>1.044830294416615</v>
      </c>
      <c r="AD252" s="16">
        <f t="shared" si="353"/>
        <v>3.0476120186873188</v>
      </c>
      <c r="AE252" s="16">
        <f t="shared" si="354"/>
        <v>15.857199210277329</v>
      </c>
      <c r="AF252" s="15">
        <f t="shared" si="355"/>
        <v>-4.0504037456468023E-3</v>
      </c>
      <c r="AG252" s="15">
        <f t="shared" si="356"/>
        <v>2.9673830763510267E-4</v>
      </c>
      <c r="AH252" s="15">
        <f t="shared" si="357"/>
        <v>9.7937136394747881E-3</v>
      </c>
      <c r="AI252" s="1">
        <f t="shared" si="321"/>
        <v>559074.9486767028</v>
      </c>
      <c r="AJ252" s="1">
        <f t="shared" si="322"/>
        <v>253514.41426677693</v>
      </c>
      <c r="AK252" s="1">
        <f t="shared" si="323"/>
        <v>89831.726902332201</v>
      </c>
      <c r="AL252" s="14">
        <f t="shared" si="358"/>
        <v>87.502184882986953</v>
      </c>
      <c r="AM252" s="14">
        <f t="shared" si="359"/>
        <v>21.159836320256758</v>
      </c>
      <c r="AN252" s="14">
        <f t="shared" si="360"/>
        <v>6.6643826764397991</v>
      </c>
      <c r="AO252" s="11">
        <f t="shared" si="361"/>
        <v>2.8761425738809323E-3</v>
      </c>
      <c r="AP252" s="11">
        <f t="shared" si="362"/>
        <v>3.6231810704571901E-3</v>
      </c>
      <c r="AQ252" s="11">
        <f t="shared" si="363"/>
        <v>3.286682383189151E-3</v>
      </c>
      <c r="AR252" s="1">
        <f t="shared" si="292"/>
        <v>283374.13669321383</v>
      </c>
      <c r="AS252" s="1">
        <f t="shared" si="287"/>
        <v>131183.8759619419</v>
      </c>
      <c r="AT252" s="1">
        <f t="shared" si="288"/>
        <v>46400.163037454848</v>
      </c>
      <c r="AU252" s="1">
        <f t="shared" si="324"/>
        <v>56674.827338642768</v>
      </c>
      <c r="AV252" s="1">
        <f t="shared" si="325"/>
        <v>26236.775192388381</v>
      </c>
      <c r="AW252" s="1">
        <f t="shared" si="326"/>
        <v>9280.0326074909699</v>
      </c>
      <c r="AX252" s="1">
        <f t="shared" si="308"/>
        <v>194524.57744483824</v>
      </c>
      <c r="AY252" s="1">
        <f t="shared" si="295"/>
        <v>35405.451203863311</v>
      </c>
      <c r="AZ252" s="1">
        <f t="shared" si="296"/>
        <v>8494.5049635030373</v>
      </c>
      <c r="BA252" s="1">
        <f t="shared" si="309"/>
        <v>14192.629861870109</v>
      </c>
      <c r="BB252" s="1">
        <f t="shared" si="310"/>
        <v>31048.357702441612</v>
      </c>
      <c r="BC252" s="1">
        <f t="shared" si="311"/>
        <v>39535.241724226522</v>
      </c>
      <c r="BD252" s="1">
        <f t="shared" si="312"/>
        <v>299.4774849755081</v>
      </c>
      <c r="BE252" s="2">
        <f t="shared" si="318"/>
        <v>2.6562624979233451E-2</v>
      </c>
      <c r="BF252" s="2">
        <f t="shared" si="319"/>
        <v>3.9296297366806017E-2</v>
      </c>
      <c r="BG252" s="2">
        <f t="shared" si="320"/>
        <v>2.6781393583393952E-2</v>
      </c>
      <c r="BH252" s="2">
        <f t="shared" si="297"/>
        <v>2.9526188030701124E-2</v>
      </c>
      <c r="BI252" s="2">
        <f t="shared" si="313"/>
        <v>7.0557304578739693E-5</v>
      </c>
      <c r="BJ252" s="2">
        <f t="shared" si="298"/>
        <v>1.5441989867404456E-4</v>
      </c>
      <c r="BK252" s="2">
        <f t="shared" si="299"/>
        <v>7.1724304226865481E-5</v>
      </c>
      <c r="BL252" s="2">
        <f t="shared" si="300"/>
        <v>19.994115272400503</v>
      </c>
      <c r="BM252" s="2">
        <f t="shared" si="301"/>
        <v>20.257400833711497</v>
      </c>
      <c r="BN252" s="2">
        <f t="shared" si="302"/>
        <v>3.3280194098745701</v>
      </c>
      <c r="BO252" s="2">
        <f t="shared" si="314"/>
        <v>304.91539650116994</v>
      </c>
      <c r="BP252" s="2">
        <f t="shared" si="315"/>
        <v>49.013333476352464</v>
      </c>
      <c r="BQ252" s="2">
        <f t="shared" si="316"/>
        <v>3.5737208801595224</v>
      </c>
      <c r="BR252" s="11">
        <f t="shared" si="317"/>
        <v>3.1760969687877089E-2</v>
      </c>
      <c r="BS252" s="17">
        <f t="shared" si="293"/>
        <v>5.2162222068327473E-4</v>
      </c>
      <c r="BT252" s="17">
        <f t="shared" si="294"/>
        <v>3.5325643460294531E-3</v>
      </c>
      <c r="BU252" s="12">
        <f>(BU$3*temperature!$I362+BU$4*temperature!$I362^2+BU$5*temperature!$I362^6)*(K252/K$56)^$BW$1</f>
        <v>-19.321669685278287</v>
      </c>
      <c r="BV252" s="12">
        <f>(BV$3*temperature!$I362+BV$4*temperature!$I362^2+BV$5*temperature!$I362^6)*(L252/L$56)^$BW$1</f>
        <v>-14.183132765242656</v>
      </c>
      <c r="BW252" s="12">
        <f>(BW$3*temperature!$I362+BW$4*temperature!$I362^2+BW$5*temperature!$I362^6)*(M252/M$56)^$BW$1</f>
        <v>-13.048038747597396</v>
      </c>
      <c r="BX252" s="12">
        <f>(BX$3*temperature!$M362+BX$4*temperature!$M362^2+BX$5*temperature!$M362^6)*(K252/K$56)^$BW$1</f>
        <v>-19.321675937579819</v>
      </c>
      <c r="BY252" s="12">
        <f>(BY$3*temperature!$M362+BY$4*temperature!$M362^2+BY$5*temperature!$M362^6)*(L252/L$56)^$BW$1</f>
        <v>-14.183136912617606</v>
      </c>
      <c r="BZ252" s="12">
        <f>(BZ$3*temperature!$M362+BZ$4*temperature!$M362^2+BZ$5*temperature!$M362^6)*(M252/M$56)^$BW$1</f>
        <v>-13.048042207251081</v>
      </c>
      <c r="CA252" s="19">
        <f t="shared" si="303"/>
        <v>-6.2523015316173769E-6</v>
      </c>
      <c r="CB252" s="19">
        <f t="shared" si="304"/>
        <v>-4.1473749501363955E-6</v>
      </c>
      <c r="CC252" s="19">
        <f t="shared" si="305"/>
        <v>-3.4596536853115367E-6</v>
      </c>
      <c r="CD252" s="19">
        <f t="shared" si="306"/>
        <v>-2.4763377649456769E-2</v>
      </c>
      <c r="CE252" s="19">
        <f t="shared" si="307"/>
        <v>-1.2917128041128212E-5</v>
      </c>
      <c r="CF252" s="19"/>
      <c r="CG252" s="19"/>
      <c r="CH252" s="19"/>
    </row>
    <row r="253" spans="1:86" x14ac:dyDescent="0.25">
      <c r="A253" s="2">
        <f t="shared" si="327"/>
        <v>2207</v>
      </c>
      <c r="B253" s="5">
        <f t="shared" si="328"/>
        <v>1165.4020813531824</v>
      </c>
      <c r="C253" s="5">
        <f t="shared" si="329"/>
        <v>2964.1519010523361</v>
      </c>
      <c r="D253" s="5">
        <f t="shared" si="330"/>
        <v>4369.9021500012504</v>
      </c>
      <c r="E253" s="15">
        <f t="shared" si="331"/>
        <v>1.6794930615044471E-7</v>
      </c>
      <c r="F253" s="15">
        <f t="shared" si="332"/>
        <v>3.3087139503782582E-7</v>
      </c>
      <c r="G253" s="15">
        <f t="shared" si="333"/>
        <v>6.7546218316669107E-7</v>
      </c>
      <c r="H253" s="5">
        <f t="shared" si="334"/>
        <v>283639.31715301157</v>
      </c>
      <c r="I253" s="5">
        <f t="shared" si="335"/>
        <v>131578.6756690102</v>
      </c>
      <c r="J253" s="5">
        <f t="shared" si="336"/>
        <v>46533.335752225197</v>
      </c>
      <c r="K253" s="5">
        <f t="shared" si="337"/>
        <v>243383.22514721242</v>
      </c>
      <c r="L253" s="5">
        <f t="shared" si="338"/>
        <v>44389.990817372418</v>
      </c>
      <c r="M253" s="5">
        <f t="shared" si="339"/>
        <v>10648.599020051714</v>
      </c>
      <c r="N253" s="15">
        <f t="shared" si="340"/>
        <v>9.356281623760232E-4</v>
      </c>
      <c r="O253" s="15">
        <f t="shared" si="341"/>
        <v>3.009182100834229E-3</v>
      </c>
      <c r="P253" s="15">
        <f t="shared" si="342"/>
        <v>2.8694141263156947E-3</v>
      </c>
      <c r="Q253" s="5">
        <f t="shared" si="343"/>
        <v>4759.7446595007823</v>
      </c>
      <c r="R253" s="5">
        <f t="shared" si="344"/>
        <v>7053.1654709244094</v>
      </c>
      <c r="S253" s="5">
        <f t="shared" si="345"/>
        <v>4444.5559245258446</v>
      </c>
      <c r="T253" s="5">
        <f t="shared" si="346"/>
        <v>16.780976302143255</v>
      </c>
      <c r="U253" s="5">
        <f t="shared" si="347"/>
        <v>53.604168267104633</v>
      </c>
      <c r="V253" s="5">
        <f t="shared" si="348"/>
        <v>95.513374501919486</v>
      </c>
      <c r="W253" s="15">
        <f t="shared" si="349"/>
        <v>-1.0734613539272964E-2</v>
      </c>
      <c r="X253" s="15">
        <f t="shared" si="350"/>
        <v>-1.217998157191269E-2</v>
      </c>
      <c r="Y253" s="15">
        <f t="shared" si="351"/>
        <v>-9.7425357312937999E-3</v>
      </c>
      <c r="Z253" s="5">
        <f t="shared" si="289"/>
        <v>4869.1791477774559</v>
      </c>
      <c r="AA253" s="5">
        <f t="shared" si="290"/>
        <v>20848.710171777187</v>
      </c>
      <c r="AB253" s="5">
        <f t="shared" si="291"/>
        <v>69743.721772377903</v>
      </c>
      <c r="AC253" s="16">
        <f t="shared" si="352"/>
        <v>1.0405983098785447</v>
      </c>
      <c r="AD253" s="16">
        <f t="shared" si="353"/>
        <v>3.0485163619200724</v>
      </c>
      <c r="AE253" s="16">
        <f t="shared" si="354"/>
        <v>16.012500078466893</v>
      </c>
      <c r="AF253" s="15">
        <f t="shared" si="355"/>
        <v>-4.0504037456468023E-3</v>
      </c>
      <c r="AG253" s="15">
        <f t="shared" si="356"/>
        <v>2.9673830763510267E-4</v>
      </c>
      <c r="AH253" s="15">
        <f t="shared" si="357"/>
        <v>9.7937136394747881E-3</v>
      </c>
      <c r="AI253" s="1">
        <f t="shared" si="321"/>
        <v>559842.28114767524</v>
      </c>
      <c r="AJ253" s="1">
        <f t="shared" si="322"/>
        <v>254399.74803248764</v>
      </c>
      <c r="AK253" s="1">
        <f t="shared" si="323"/>
        <v>90128.586819589953</v>
      </c>
      <c r="AL253" s="14">
        <f t="shared" si="358"/>
        <v>87.751336954644017</v>
      </c>
      <c r="AM253" s="14">
        <f t="shared" si="359"/>
        <v>21.235735579482192</v>
      </c>
      <c r="AN253" s="14">
        <f t="shared" si="360"/>
        <v>6.6860673484859108</v>
      </c>
      <c r="AO253" s="11">
        <f t="shared" si="361"/>
        <v>2.8473811481421231E-3</v>
      </c>
      <c r="AP253" s="11">
        <f t="shared" si="362"/>
        <v>3.5869492597526182E-3</v>
      </c>
      <c r="AQ253" s="11">
        <f t="shared" si="363"/>
        <v>3.2538155593572595E-3</v>
      </c>
      <c r="AR253" s="1">
        <f t="shared" si="292"/>
        <v>283639.31715301157</v>
      </c>
      <c r="AS253" s="1">
        <f t="shared" ref="AS253:AS316" si="364">MAX(0.3*C253,AM253*AJ253^$AR$5*C253^(1-$AR$5)*(1-BJ252+BV252/100))</f>
        <v>131578.6756690102</v>
      </c>
      <c r="AT253" s="1">
        <f t="shared" ref="AT253:AT316" si="365">MAX(0.3*D253,AN253*AK253^$AR$5*D253^(1-$AR$5)*(1-BK252+BW252/100))</f>
        <v>46533.335752225197</v>
      </c>
      <c r="AU253" s="1">
        <f t="shared" si="324"/>
        <v>56727.863430602316</v>
      </c>
      <c r="AV253" s="1">
        <f t="shared" si="325"/>
        <v>26315.735133802042</v>
      </c>
      <c r="AW253" s="1">
        <f t="shared" si="326"/>
        <v>9306.6671504450405</v>
      </c>
      <c r="AX253" s="1">
        <f t="shared" si="308"/>
        <v>194706.58011776992</v>
      </c>
      <c r="AY253" s="1">
        <f t="shared" si="295"/>
        <v>35511.992653897934</v>
      </c>
      <c r="AZ253" s="1">
        <f t="shared" si="296"/>
        <v>8518.8792160413723</v>
      </c>
      <c r="BA253" s="1">
        <f t="shared" si="309"/>
        <v>14193.722118741682</v>
      </c>
      <c r="BB253" s="1">
        <f t="shared" si="310"/>
        <v>31057.274254702359</v>
      </c>
      <c r="BC253" s="1">
        <f t="shared" si="311"/>
        <v>39547.789532210292</v>
      </c>
      <c r="BD253" s="1">
        <f t="shared" si="312"/>
        <v>290.8322016280577</v>
      </c>
      <c r="BE253" s="2">
        <f t="shared" si="318"/>
        <v>2.6562624979233451E-2</v>
      </c>
      <c r="BF253" s="2">
        <f t="shared" si="319"/>
        <v>3.9296297366806017E-2</v>
      </c>
      <c r="BG253" s="2">
        <f t="shared" si="320"/>
        <v>2.6781393583393952E-2</v>
      </c>
      <c r="BH253" s="2">
        <f t="shared" si="297"/>
        <v>2.9503476055186943E-2</v>
      </c>
      <c r="BI253" s="2">
        <f t="shared" si="313"/>
        <v>7.0557304578739693E-5</v>
      </c>
      <c r="BJ253" s="2">
        <f t="shared" si="298"/>
        <v>1.5441989867404456E-4</v>
      </c>
      <c r="BK253" s="2">
        <f t="shared" si="299"/>
        <v>7.1724304226865481E-5</v>
      </c>
      <c r="BL253" s="2">
        <f t="shared" si="300"/>
        <v>20.012825690870784</v>
      </c>
      <c r="BM253" s="2">
        <f t="shared" si="301"/>
        <v>20.31836576447353</v>
      </c>
      <c r="BN253" s="2">
        <f t="shared" si="302"/>
        <v>3.3375711301834765</v>
      </c>
      <c r="BO253" s="2">
        <f t="shared" si="314"/>
        <v>309.46508979199518</v>
      </c>
      <c r="BP253" s="2">
        <f t="shared" si="315"/>
        <v>49.600716050236109</v>
      </c>
      <c r="BQ253" s="2">
        <f t="shared" si="316"/>
        <v>3.5737340877673964</v>
      </c>
      <c r="BR253" s="11">
        <f t="shared" si="317"/>
        <v>3.1720174738169876E-2</v>
      </c>
      <c r="BS253" s="17">
        <f t="shared" si="293"/>
        <v>5.0556498647266442E-4</v>
      </c>
      <c r="BT253" s="17">
        <f t="shared" si="294"/>
        <v>3.4296741223586924E-3</v>
      </c>
      <c r="BU253" s="12">
        <f>(BU$3*temperature!$I363+BU$4*temperature!$I363^2+BU$5*temperature!$I363^6)*(K253/K$56)^$BW$1</f>
        <v>-19.49775484564806</v>
      </c>
      <c r="BV253" s="12">
        <f>(BV$3*temperature!$I363+BV$4*temperature!$I363^2+BV$5*temperature!$I363^6)*(L253/L$56)^$BW$1</f>
        <v>-14.292207129300193</v>
      </c>
      <c r="BW253" s="12">
        <f>(BW$3*temperature!$I363+BW$4*temperature!$I363^2+BW$5*temperature!$I363^6)*(M253/M$56)^$BW$1</f>
        <v>-13.138558334309806</v>
      </c>
      <c r="BX253" s="12">
        <f>(BX$3*temperature!$M363+BX$4*temperature!$M363^2+BX$5*temperature!$M363^6)*(K253/K$56)^$BW$1</f>
        <v>-19.497761090272757</v>
      </c>
      <c r="BY253" s="12">
        <f>(BY$3*temperature!$M363+BY$4*temperature!$M363^2+BY$5*temperature!$M363^6)*(L253/L$56)^$BW$1</f>
        <v>-14.29221126850585</v>
      </c>
      <c r="BZ253" s="12">
        <f>(BZ$3*temperature!$M363+BZ$4*temperature!$M363^2+BZ$5*temperature!$M363^6)*(M253/M$56)^$BW$1</f>
        <v>-13.138561786436988</v>
      </c>
      <c r="CA253" s="19">
        <f t="shared" si="303"/>
        <v>-6.2446246964498187E-6</v>
      </c>
      <c r="CB253" s="19">
        <f t="shared" si="304"/>
        <v>-4.1392056573386071E-6</v>
      </c>
      <c r="CC253" s="19">
        <f t="shared" si="305"/>
        <v>-3.4521271814469401E-6</v>
      </c>
      <c r="CD253" s="19">
        <f t="shared" si="306"/>
        <v>-2.4764912766858008E-2</v>
      </c>
      <c r="CE253" s="19">
        <f t="shared" si="307"/>
        <v>-1.2520272787973283E-5</v>
      </c>
      <c r="CF253" s="19"/>
      <c r="CG253" s="19"/>
      <c r="CH253" s="19"/>
    </row>
    <row r="254" spans="1:86" x14ac:dyDescent="0.25">
      <c r="A254" s="2">
        <f t="shared" si="327"/>
        <v>2208</v>
      </c>
      <c r="B254" s="5">
        <f t="shared" si="328"/>
        <v>1165.4022672952299</v>
      </c>
      <c r="C254" s="5">
        <f t="shared" si="329"/>
        <v>2964.152832767757</v>
      </c>
      <c r="D254" s="5">
        <f t="shared" si="330"/>
        <v>4369.9049541197146</v>
      </c>
      <c r="E254" s="15">
        <f t="shared" si="331"/>
        <v>1.5955184084292248E-7</v>
      </c>
      <c r="F254" s="15">
        <f t="shared" si="332"/>
        <v>3.1432782528593453E-7</v>
      </c>
      <c r="G254" s="15">
        <f t="shared" si="333"/>
        <v>6.4168907400835651E-7</v>
      </c>
      <c r="H254" s="5">
        <f t="shared" si="334"/>
        <v>283893.40636545332</v>
      </c>
      <c r="I254" s="5">
        <f t="shared" si="335"/>
        <v>131968.76507858813</v>
      </c>
      <c r="J254" s="5">
        <f t="shared" si="336"/>
        <v>46665.018943313837</v>
      </c>
      <c r="K254" s="5">
        <f t="shared" si="337"/>
        <v>243601.21335986294</v>
      </c>
      <c r="L254" s="5">
        <f t="shared" si="338"/>
        <v>44521.579191098324</v>
      </c>
      <c r="M254" s="5">
        <f t="shared" si="339"/>
        <v>10678.726295710514</v>
      </c>
      <c r="N254" s="15">
        <f t="shared" si="340"/>
        <v>8.9565832862414929E-4</v>
      </c>
      <c r="O254" s="15">
        <f t="shared" si="341"/>
        <v>2.9643703750081851E-3</v>
      </c>
      <c r="P254" s="15">
        <f t="shared" si="342"/>
        <v>2.8292243516794269E-3</v>
      </c>
      <c r="Q254" s="5">
        <f t="shared" si="343"/>
        <v>4712.8687341445147</v>
      </c>
      <c r="R254" s="5">
        <f t="shared" si="344"/>
        <v>6987.9137753049627</v>
      </c>
      <c r="S254" s="5">
        <f t="shared" si="345"/>
        <v>4413.7096487663848</v>
      </c>
      <c r="T254" s="5">
        <f t="shared" si="346"/>
        <v>16.600839006728048</v>
      </c>
      <c r="U254" s="5">
        <f t="shared" si="347"/>
        <v>52.951270485433589</v>
      </c>
      <c r="V254" s="5">
        <f t="shared" si="348"/>
        <v>94.582832038018083</v>
      </c>
      <c r="W254" s="15">
        <f t="shared" si="349"/>
        <v>-1.0734613539272964E-2</v>
      </c>
      <c r="X254" s="15">
        <f t="shared" si="350"/>
        <v>-1.217998157191269E-2</v>
      </c>
      <c r="Y254" s="15">
        <f t="shared" si="351"/>
        <v>-9.7425357312937999E-3</v>
      </c>
      <c r="Z254" s="5">
        <f t="shared" ref="Z254:Z317" si="366">Q253*AC254*(1-BE253)</f>
        <v>4801.8893484630398</v>
      </c>
      <c r="AA254" s="5">
        <f t="shared" ref="AA254:AA317" si="367">R253*AD254*(1-BF253)</f>
        <v>20662.883173978356</v>
      </c>
      <c r="AB254" s="5">
        <f t="shared" ref="AB254:AB317" si="368">S253*AE254*(1-BG253)</f>
        <v>69940.798480553858</v>
      </c>
      <c r="AC254" s="16">
        <f t="shared" si="352"/>
        <v>1.036383466586499</v>
      </c>
      <c r="AD254" s="16">
        <f t="shared" si="353"/>
        <v>3.0494209735061064</v>
      </c>
      <c r="AE254" s="16">
        <f t="shared" si="354"/>
        <v>16.169321918887466</v>
      </c>
      <c r="AF254" s="15">
        <f t="shared" si="355"/>
        <v>-4.0504037456468023E-3</v>
      </c>
      <c r="AG254" s="15">
        <f t="shared" si="356"/>
        <v>2.9673830763510267E-4</v>
      </c>
      <c r="AH254" s="15">
        <f t="shared" si="357"/>
        <v>9.7937136394747881E-3</v>
      </c>
      <c r="AI254" s="1">
        <f t="shared" si="321"/>
        <v>560585.91646351002</v>
      </c>
      <c r="AJ254" s="1">
        <f t="shared" si="322"/>
        <v>255275.50836304092</v>
      </c>
      <c r="AK254" s="1">
        <f t="shared" si="323"/>
        <v>90422.39528807599</v>
      </c>
      <c r="AL254" s="14">
        <f t="shared" si="358"/>
        <v>87.99869984218725</v>
      </c>
      <c r="AM254" s="14">
        <f t="shared" si="359"/>
        <v>21.311145370439149</v>
      </c>
      <c r="AN254" s="14">
        <f t="shared" si="360"/>
        <v>6.7076050261556306</v>
      </c>
      <c r="AO254" s="11">
        <f t="shared" si="361"/>
        <v>2.8189073366607018E-3</v>
      </c>
      <c r="AP254" s="11">
        <f t="shared" si="362"/>
        <v>3.551079767155092E-3</v>
      </c>
      <c r="AQ254" s="11">
        <f t="shared" si="363"/>
        <v>3.2212774037636868E-3</v>
      </c>
      <c r="AR254" s="1">
        <f t="shared" ref="AR254:AR317" si="369">MAX(0.3*B254,AL254*AI254^$AR$5*B254^(1-$AR$5)*(1-BI253+BU253/100))</f>
        <v>283893.40636545332</v>
      </c>
      <c r="AS254" s="1">
        <f t="shared" si="364"/>
        <v>131968.76507858813</v>
      </c>
      <c r="AT254" s="1">
        <f t="shared" si="365"/>
        <v>46665.018943313837</v>
      </c>
      <c r="AU254" s="1">
        <f t="shared" si="324"/>
        <v>56778.681273090668</v>
      </c>
      <c r="AV254" s="1">
        <f t="shared" si="325"/>
        <v>26393.753015717626</v>
      </c>
      <c r="AW254" s="1">
        <f t="shared" si="326"/>
        <v>9333.003788662767</v>
      </c>
      <c r="AX254" s="1">
        <f t="shared" si="308"/>
        <v>194880.97068789037</v>
      </c>
      <c r="AY254" s="1">
        <f t="shared" si="295"/>
        <v>35617.263352878661</v>
      </c>
      <c r="AZ254" s="1">
        <f t="shared" si="296"/>
        <v>8542.9810365684098</v>
      </c>
      <c r="BA254" s="1">
        <f t="shared" si="309"/>
        <v>14194.767718456913</v>
      </c>
      <c r="BB254" s="1">
        <f t="shared" si="310"/>
        <v>31066.057865659077</v>
      </c>
      <c r="BC254" s="1">
        <f t="shared" si="311"/>
        <v>39560.160894548484</v>
      </c>
      <c r="BD254" s="1">
        <f t="shared" si="312"/>
        <v>282.43528384350691</v>
      </c>
      <c r="BE254" s="2">
        <f t="shared" si="318"/>
        <v>2.6562624979233451E-2</v>
      </c>
      <c r="BF254" s="2">
        <f t="shared" si="319"/>
        <v>3.9296297366806017E-2</v>
      </c>
      <c r="BG254" s="2">
        <f t="shared" si="320"/>
        <v>2.6781393583393952E-2</v>
      </c>
      <c r="BH254" s="2">
        <f t="shared" si="297"/>
        <v>2.9480853263500487E-2</v>
      </c>
      <c r="BI254" s="2">
        <f t="shared" si="313"/>
        <v>7.0557304578739693E-5</v>
      </c>
      <c r="BJ254" s="2">
        <f t="shared" si="298"/>
        <v>1.5441989867404456E-4</v>
      </c>
      <c r="BK254" s="2">
        <f t="shared" si="299"/>
        <v>7.1724304226865481E-5</v>
      </c>
      <c r="BL254" s="2">
        <f t="shared" si="300"/>
        <v>20.030753540823209</v>
      </c>
      <c r="BM254" s="2">
        <f t="shared" si="301"/>
        <v>20.378603331574368</v>
      </c>
      <c r="BN254" s="2">
        <f t="shared" si="302"/>
        <v>3.3470160154426822</v>
      </c>
      <c r="BO254" s="2">
        <f t="shared" si="314"/>
        <v>314.0827928397112</v>
      </c>
      <c r="BP254" s="2">
        <f t="shared" si="315"/>
        <v>50.195161943219695</v>
      </c>
      <c r="BQ254" s="2">
        <f t="shared" si="316"/>
        <v>3.5737488448745709</v>
      </c>
      <c r="BR254" s="11">
        <f t="shared" si="317"/>
        <v>3.1679796782939168E-2</v>
      </c>
      <c r="BS254" s="17">
        <f t="shared" si="293"/>
        <v>4.9002142136162722E-4</v>
      </c>
      <c r="BT254" s="17">
        <f t="shared" si="294"/>
        <v>3.3297807013191187E-3</v>
      </c>
      <c r="BU254" s="12">
        <f>(BU$3*temperature!$I364+BU$4*temperature!$I364^2+BU$5*temperature!$I364^6)*(K254/K$56)^$BW$1</f>
        <v>-19.673672336094779</v>
      </c>
      <c r="BV254" s="12">
        <f>(BV$3*temperature!$I364+BV$4*temperature!$I364^2+BV$5*temperature!$I364^6)*(L254/L$56)^$BW$1</f>
        <v>-14.401057788841042</v>
      </c>
      <c r="BW254" s="12">
        <f>(BW$3*temperature!$I364+BW$4*temperature!$I364^2+BW$5*temperature!$I364^6)*(M254/M$56)^$BW$1</f>
        <v>-13.228872816789689</v>
      </c>
      <c r="BX254" s="12">
        <f>(BX$3*temperature!$M364+BX$4*temperature!$M364^2+BX$5*temperature!$M364^6)*(K254/K$56)^$BW$1</f>
        <v>-19.673678573074223</v>
      </c>
      <c r="BY254" s="12">
        <f>(BY$3*temperature!$M364+BY$4*temperature!$M364^2+BY$5*temperature!$M364^6)*(L254/L$56)^$BW$1</f>
        <v>-14.401061919925827</v>
      </c>
      <c r="BZ254" s="12">
        <f>(BZ$3*temperature!$M364+BZ$4*temperature!$M364^2+BZ$5*temperature!$M364^6)*(M254/M$56)^$BW$1</f>
        <v>-13.228876261440698</v>
      </c>
      <c r="CA254" s="19">
        <f t="shared" si="303"/>
        <v>-6.236979444906865E-6</v>
      </c>
      <c r="CB254" s="19">
        <f t="shared" si="304"/>
        <v>-4.1310847844755472E-6</v>
      </c>
      <c r="CC254" s="19">
        <f t="shared" si="305"/>
        <v>-3.444651008877031E-6</v>
      </c>
      <c r="CD254" s="19">
        <f t="shared" si="306"/>
        <v>-2.4765562020704596E-2</v>
      </c>
      <c r="CE254" s="19">
        <f t="shared" si="307"/>
        <v>-1.2135655902205199E-5</v>
      </c>
      <c r="CF254" s="19"/>
      <c r="CG254" s="19"/>
      <c r="CH254" s="19"/>
    </row>
    <row r="255" spans="1:86" x14ac:dyDescent="0.25">
      <c r="A255" s="2">
        <f t="shared" si="327"/>
        <v>2209</v>
      </c>
      <c r="B255" s="5">
        <f t="shared" si="328"/>
        <v>1165.4024439402031</v>
      </c>
      <c r="C255" s="5">
        <f t="shared" si="329"/>
        <v>2964.1537178976851</v>
      </c>
      <c r="D255" s="5">
        <f t="shared" si="330"/>
        <v>4369.9076180339653</v>
      </c>
      <c r="E255" s="15">
        <f t="shared" si="331"/>
        <v>1.5157424880077635E-7</v>
      </c>
      <c r="F255" s="15">
        <f t="shared" si="332"/>
        <v>2.9861143402163779E-7</v>
      </c>
      <c r="G255" s="15">
        <f t="shared" si="333"/>
        <v>6.0960462030793871E-7</v>
      </c>
      <c r="H255" s="5">
        <f t="shared" si="334"/>
        <v>284136.483752948</v>
      </c>
      <c r="I255" s="5">
        <f t="shared" si="335"/>
        <v>132354.15794453881</v>
      </c>
      <c r="J255" s="5">
        <f t="shared" si="336"/>
        <v>46795.217864002589</v>
      </c>
      <c r="K255" s="5">
        <f t="shared" si="337"/>
        <v>243809.75450187668</v>
      </c>
      <c r="L255" s="5">
        <f t="shared" si="338"/>
        <v>44651.583737165463</v>
      </c>
      <c r="M255" s="5">
        <f t="shared" si="339"/>
        <v>10708.514219130311</v>
      </c>
      <c r="N255" s="15">
        <f t="shared" si="340"/>
        <v>8.5607595765813116E-4</v>
      </c>
      <c r="O255" s="15">
        <f t="shared" si="341"/>
        <v>2.9200344738249395E-3</v>
      </c>
      <c r="P255" s="15">
        <f t="shared" si="342"/>
        <v>2.7894640797903048E-3</v>
      </c>
      <c r="Q255" s="5">
        <f t="shared" si="343"/>
        <v>4666.269880934743</v>
      </c>
      <c r="R255" s="5">
        <f t="shared" si="344"/>
        <v>6922.95959878961</v>
      </c>
      <c r="S255" s="5">
        <f t="shared" si="345"/>
        <v>4382.9035321913025</v>
      </c>
      <c r="T255" s="5">
        <f t="shared" si="346"/>
        <v>16.422635415563136</v>
      </c>
      <c r="U255" s="5">
        <f t="shared" si="347"/>
        <v>52.306324986711644</v>
      </c>
      <c r="V255" s="5">
        <f t="shared" si="348"/>
        <v>93.661355417320735</v>
      </c>
      <c r="W255" s="15">
        <f t="shared" si="349"/>
        <v>-1.0734613539272964E-2</v>
      </c>
      <c r="X255" s="15">
        <f t="shared" si="350"/>
        <v>-1.217998157191269E-2</v>
      </c>
      <c r="Y255" s="15">
        <f t="shared" si="351"/>
        <v>-9.7425357312937999E-3</v>
      </c>
      <c r="Z255" s="5">
        <f t="shared" si="366"/>
        <v>4735.3403218296353</v>
      </c>
      <c r="AA255" s="5">
        <f t="shared" si="367"/>
        <v>20477.797201971232</v>
      </c>
      <c r="AB255" s="5">
        <f t="shared" si="368"/>
        <v>70135.618922502428</v>
      </c>
      <c r="AC255" s="16">
        <f t="shared" si="352"/>
        <v>1.0321856951115107</v>
      </c>
      <c r="AD255" s="16">
        <f t="shared" si="353"/>
        <v>3.0503258535250515</v>
      </c>
      <c r="AE255" s="16">
        <f t="shared" si="354"/>
        <v>16.327679627505532</v>
      </c>
      <c r="AF255" s="15">
        <f t="shared" si="355"/>
        <v>-4.0504037456468023E-3</v>
      </c>
      <c r="AG255" s="15">
        <f t="shared" si="356"/>
        <v>2.9673830763510267E-4</v>
      </c>
      <c r="AH255" s="15">
        <f t="shared" si="357"/>
        <v>9.7937136394747881E-3</v>
      </c>
      <c r="AI255" s="1">
        <f t="shared" si="321"/>
        <v>561306.00609024975</v>
      </c>
      <c r="AJ255" s="1">
        <f t="shared" si="322"/>
        <v>256141.71054245447</v>
      </c>
      <c r="AK255" s="1">
        <f t="shared" si="323"/>
        <v>90713.159547931165</v>
      </c>
      <c r="AL255" s="14">
        <f t="shared" si="358"/>
        <v>88.244279420982977</v>
      </c>
      <c r="AM255" s="14">
        <f t="shared" si="359"/>
        <v>21.386066171807617</v>
      </c>
      <c r="AN255" s="14">
        <f t="shared" si="360"/>
        <v>6.7289960120947168</v>
      </c>
      <c r="AO255" s="11">
        <f t="shared" si="361"/>
        <v>2.7907182632940946E-3</v>
      </c>
      <c r="AP255" s="11">
        <f t="shared" si="362"/>
        <v>3.5155689694835409E-3</v>
      </c>
      <c r="AQ255" s="11">
        <f t="shared" si="363"/>
        <v>3.1890646297260501E-3</v>
      </c>
      <c r="AR255" s="1">
        <f t="shared" si="369"/>
        <v>284136.483752948</v>
      </c>
      <c r="AS255" s="1">
        <f t="shared" si="364"/>
        <v>132354.15794453881</v>
      </c>
      <c r="AT255" s="1">
        <f t="shared" si="365"/>
        <v>46795.217864002589</v>
      </c>
      <c r="AU255" s="1">
        <f t="shared" si="324"/>
        <v>56827.296750589601</v>
      </c>
      <c r="AV255" s="1">
        <f t="shared" si="325"/>
        <v>26470.831588907764</v>
      </c>
      <c r="AW255" s="1">
        <f t="shared" si="326"/>
        <v>9359.0435728005177</v>
      </c>
      <c r="AX255" s="1">
        <f t="shared" si="308"/>
        <v>195047.80360150136</v>
      </c>
      <c r="AY255" s="1">
        <f t="shared" si="295"/>
        <v>35721.266989732365</v>
      </c>
      <c r="AZ255" s="1">
        <f t="shared" si="296"/>
        <v>8566.8113753042489</v>
      </c>
      <c r="BA255" s="1">
        <f t="shared" si="309"/>
        <v>14195.767116233044</v>
      </c>
      <c r="BB255" s="1">
        <f t="shared" si="310"/>
        <v>31074.709960849348</v>
      </c>
      <c r="BC255" s="1">
        <f t="shared" si="311"/>
        <v>39572.357741122716</v>
      </c>
      <c r="BD255" s="1">
        <f t="shared" si="312"/>
        <v>274.27964468239338</v>
      </c>
      <c r="BE255" s="2">
        <f t="shared" si="318"/>
        <v>2.6562624979233451E-2</v>
      </c>
      <c r="BF255" s="2">
        <f t="shared" si="319"/>
        <v>3.9296297366806017E-2</v>
      </c>
      <c r="BG255" s="2">
        <f t="shared" si="320"/>
        <v>2.6781393583393952E-2</v>
      </c>
      <c r="BH255" s="2">
        <f t="shared" si="297"/>
        <v>2.9458321184753968E-2</v>
      </c>
      <c r="BI255" s="2">
        <f t="shared" si="313"/>
        <v>7.0557304578739693E-5</v>
      </c>
      <c r="BJ255" s="2">
        <f t="shared" si="298"/>
        <v>1.5441989867404456E-4</v>
      </c>
      <c r="BK255" s="2">
        <f t="shared" si="299"/>
        <v>7.1724304226865481E-5</v>
      </c>
      <c r="BL255" s="2">
        <f t="shared" si="300"/>
        <v>20.047904426088873</v>
      </c>
      <c r="BM255" s="2">
        <f t="shared" si="301"/>
        <v>20.438115658884172</v>
      </c>
      <c r="BN255" s="2">
        <f t="shared" si="302"/>
        <v>3.3563544424401721</v>
      </c>
      <c r="BO255" s="2">
        <f t="shared" si="314"/>
        <v>318.76952226873766</v>
      </c>
      <c r="BP255" s="2">
        <f t="shared" si="315"/>
        <v>50.796756086842642</v>
      </c>
      <c r="BQ255" s="2">
        <f t="shared" si="316"/>
        <v>3.5737651330098381</v>
      </c>
      <c r="BR255" s="11">
        <f t="shared" si="317"/>
        <v>3.1639830287406773E-2</v>
      </c>
      <c r="BS255" s="17">
        <f t="shared" ref="BS255:BS318" si="370">BS254/(1+BR254)</f>
        <v>4.7497433107602621E-4</v>
      </c>
      <c r="BT255" s="17">
        <f t="shared" ref="BT255:BT318" si="371">BT254/(1+BR$5)</f>
        <v>3.2327967973972025E-3</v>
      </c>
      <c r="BU255" s="12">
        <f>(BU$3*temperature!$I365+BU$4*temperature!$I365^2+BU$5*temperature!$I365^6)*(K255/K$56)^$BW$1</f>
        <v>-19.849420589476111</v>
      </c>
      <c r="BV255" s="12">
        <f>(BV$3*temperature!$I365+BV$4*temperature!$I365^2+BV$5*temperature!$I365^6)*(L255/L$56)^$BW$1</f>
        <v>-14.50968439256523</v>
      </c>
      <c r="BW255" s="12">
        <f>(BW$3*temperature!$I365+BW$4*temperature!$I365^2+BW$5*temperature!$I365^6)*(M255/M$56)^$BW$1</f>
        <v>-13.318982005861628</v>
      </c>
      <c r="BX255" s="12">
        <f>(BX$3*temperature!$M365+BX$4*temperature!$M365^2+BX$5*temperature!$M365^6)*(K255/K$56)^$BW$1</f>
        <v>-19.849426818843135</v>
      </c>
      <c r="BY255" s="12">
        <f>(BY$3*temperature!$M365+BY$4*temperature!$M365^2+BY$5*temperature!$M365^6)*(L255/L$56)^$BW$1</f>
        <v>-14.509688515577869</v>
      </c>
      <c r="BZ255" s="12">
        <f>(BZ$3*temperature!$M365+BZ$4*temperature!$M365^2+BZ$5*temperature!$M365^6)*(M255/M$56)^$BW$1</f>
        <v>-13.318985443086815</v>
      </c>
      <c r="CA255" s="19">
        <f t="shared" si="303"/>
        <v>-6.229367023991017E-6</v>
      </c>
      <c r="CB255" s="19">
        <f t="shared" si="304"/>
        <v>-4.1230126388569488E-6</v>
      </c>
      <c r="CC255" s="19">
        <f t="shared" si="305"/>
        <v>-3.4372251871417348E-6</v>
      </c>
      <c r="CD255" s="19">
        <f t="shared" si="306"/>
        <v>-2.4765340096939106E-2</v>
      </c>
      <c r="CE255" s="19">
        <f t="shared" si="307"/>
        <v>-1.1762900846413943E-5</v>
      </c>
      <c r="CF255" s="19"/>
      <c r="CG255" s="19"/>
      <c r="CH255" s="19"/>
    </row>
    <row r="256" spans="1:86" x14ac:dyDescent="0.25">
      <c r="A256" s="2">
        <f t="shared" si="327"/>
        <v>2210</v>
      </c>
      <c r="B256" s="5">
        <f t="shared" si="328"/>
        <v>1165.4026117529531</v>
      </c>
      <c r="C256" s="5">
        <f t="shared" si="329"/>
        <v>2964.1545587713681</v>
      </c>
      <c r="D256" s="5">
        <f t="shared" si="330"/>
        <v>4369.9101487540456</v>
      </c>
      <c r="E256" s="15">
        <f t="shared" si="331"/>
        <v>1.4399553636073751E-7</v>
      </c>
      <c r="F256" s="15">
        <f t="shared" si="332"/>
        <v>2.8368086232055587E-7</v>
      </c>
      <c r="G256" s="15">
        <f t="shared" si="333"/>
        <v>5.7912438929254173E-7</v>
      </c>
      <c r="H256" s="5">
        <f t="shared" si="334"/>
        <v>284368.62878900266</v>
      </c>
      <c r="I256" s="5">
        <f t="shared" si="335"/>
        <v>132734.86848218209</v>
      </c>
      <c r="J256" s="5">
        <f t="shared" si="336"/>
        <v>46923.937888359258</v>
      </c>
      <c r="K256" s="5">
        <f t="shared" si="337"/>
        <v>244008.91667924653</v>
      </c>
      <c r="L256" s="5">
        <f t="shared" si="338"/>
        <v>44780.009223675646</v>
      </c>
      <c r="M256" s="5">
        <f t="shared" si="339"/>
        <v>10737.964006362527</v>
      </c>
      <c r="N256" s="15">
        <f t="shared" si="340"/>
        <v>8.1687534519181426E-4</v>
      </c>
      <c r="O256" s="15">
        <f t="shared" si="341"/>
        <v>2.876168676706703E-3</v>
      </c>
      <c r="P256" s="15">
        <f t="shared" si="342"/>
        <v>2.7501282278361572E-3</v>
      </c>
      <c r="Q256" s="5">
        <f t="shared" si="343"/>
        <v>4619.9507853855985</v>
      </c>
      <c r="R256" s="5">
        <f t="shared" si="344"/>
        <v>6858.3091006563282</v>
      </c>
      <c r="S256" s="5">
        <f t="shared" si="345"/>
        <v>4352.141572966103</v>
      </c>
      <c r="T256" s="5">
        <f t="shared" si="346"/>
        <v>16.246344771080686</v>
      </c>
      <c r="U256" s="5">
        <f t="shared" si="347"/>
        <v>51.669234912279023</v>
      </c>
      <c r="V256" s="5">
        <f t="shared" si="348"/>
        <v>92.748856315526083</v>
      </c>
      <c r="W256" s="15">
        <f t="shared" si="349"/>
        <v>-1.0734613539272964E-2</v>
      </c>
      <c r="X256" s="15">
        <f t="shared" si="350"/>
        <v>-1.217998157191269E-2</v>
      </c>
      <c r="Y256" s="15">
        <f t="shared" si="351"/>
        <v>-9.7425357312937999E-3</v>
      </c>
      <c r="Z256" s="5">
        <f t="shared" si="366"/>
        <v>4669.528883013475</v>
      </c>
      <c r="AA256" s="5">
        <f t="shared" si="367"/>
        <v>20293.47169268064</v>
      </c>
      <c r="AB256" s="5">
        <f t="shared" si="368"/>
        <v>70328.191291615556</v>
      </c>
      <c r="AC256" s="16">
        <f t="shared" si="352"/>
        <v>1.028004926305828</v>
      </c>
      <c r="AD256" s="16">
        <f t="shared" si="353"/>
        <v>3.0512310020565621</v>
      </c>
      <c r="AE256" s="16">
        <f t="shared" si="354"/>
        <v>16.487588246174408</v>
      </c>
      <c r="AF256" s="15">
        <f t="shared" si="355"/>
        <v>-4.0504037456468023E-3</v>
      </c>
      <c r="AG256" s="15">
        <f t="shared" si="356"/>
        <v>2.9673830763510267E-4</v>
      </c>
      <c r="AH256" s="15">
        <f t="shared" si="357"/>
        <v>9.7937136394747881E-3</v>
      </c>
      <c r="AI256" s="1">
        <f t="shared" si="321"/>
        <v>562002.70223181439</v>
      </c>
      <c r="AJ256" s="1">
        <f t="shared" si="322"/>
        <v>256998.37107711681</v>
      </c>
      <c r="AK256" s="1">
        <f t="shared" si="323"/>
        <v>91000.887165938562</v>
      </c>
      <c r="AL256" s="14">
        <f t="shared" si="358"/>
        <v>88.488081693972234</v>
      </c>
      <c r="AM256" s="14">
        <f t="shared" si="359"/>
        <v>21.460498520514417</v>
      </c>
      <c r="AN256" s="14">
        <f t="shared" si="360"/>
        <v>6.7502406232386987</v>
      </c>
      <c r="AO256" s="11">
        <f t="shared" si="361"/>
        <v>2.7628110806611535E-3</v>
      </c>
      <c r="AP256" s="11">
        <f t="shared" si="362"/>
        <v>3.4804132797887056E-3</v>
      </c>
      <c r="AQ256" s="11">
        <f t="shared" si="363"/>
        <v>3.1571739834287895E-3</v>
      </c>
      <c r="AR256" s="1">
        <f t="shared" si="369"/>
        <v>284368.62878900266</v>
      </c>
      <c r="AS256" s="1">
        <f t="shared" si="364"/>
        <v>132734.86848218209</v>
      </c>
      <c r="AT256" s="1">
        <f t="shared" si="365"/>
        <v>46923.937888359258</v>
      </c>
      <c r="AU256" s="1">
        <f t="shared" si="324"/>
        <v>56873.725757800537</v>
      </c>
      <c r="AV256" s="1">
        <f t="shared" si="325"/>
        <v>26546.97369643642</v>
      </c>
      <c r="AW256" s="1">
        <f t="shared" si="326"/>
        <v>9384.787577671852</v>
      </c>
      <c r="AX256" s="1">
        <f t="shared" si="308"/>
        <v>195207.13334339723</v>
      </c>
      <c r="AY256" s="1">
        <f t="shared" si="295"/>
        <v>35824.007378940521</v>
      </c>
      <c r="AZ256" s="1">
        <f t="shared" si="296"/>
        <v>8590.3712050900231</v>
      </c>
      <c r="BA256" s="1">
        <f t="shared" si="309"/>
        <v>14196.720760404494</v>
      </c>
      <c r="BB256" s="1">
        <f t="shared" si="310"/>
        <v>31083.231947846074</v>
      </c>
      <c r="BC256" s="1">
        <f t="shared" si="311"/>
        <v>39584.381976665063</v>
      </c>
      <c r="BD256" s="1">
        <f t="shared" si="312"/>
        <v>266.35839745887341</v>
      </c>
      <c r="BE256" s="2">
        <f t="shared" si="318"/>
        <v>2.6562624979233451E-2</v>
      </c>
      <c r="BF256" s="2">
        <f t="shared" si="319"/>
        <v>3.9296297366806017E-2</v>
      </c>
      <c r="BG256" s="2">
        <f t="shared" si="320"/>
        <v>2.6781393583393952E-2</v>
      </c>
      <c r="BH256" s="2">
        <f t="shared" si="297"/>
        <v>2.9435881310881876E-2</v>
      </c>
      <c r="BI256" s="2">
        <f t="shared" si="313"/>
        <v>7.0557304578739693E-5</v>
      </c>
      <c r="BJ256" s="2">
        <f t="shared" si="298"/>
        <v>1.5441989867404456E-4</v>
      </c>
      <c r="BK256" s="2">
        <f t="shared" si="299"/>
        <v>7.1724304226865481E-5</v>
      </c>
      <c r="BL256" s="2">
        <f t="shared" si="300"/>
        <v>20.064283954104226</v>
      </c>
      <c r="BM256" s="2">
        <f t="shared" si="301"/>
        <v>20.496904941531191</v>
      </c>
      <c r="BN256" s="2">
        <f t="shared" si="302"/>
        <v>3.3655867966272193</v>
      </c>
      <c r="BO256" s="2">
        <f t="shared" si="314"/>
        <v>323.52630989644655</v>
      </c>
      <c r="BP256" s="2">
        <f t="shared" si="315"/>
        <v>51.405584434338024</v>
      </c>
      <c r="BQ256" s="2">
        <f t="shared" si="316"/>
        <v>3.5737829339589515</v>
      </c>
      <c r="BR256" s="11">
        <f t="shared" si="317"/>
        <v>3.160026978865102E-2</v>
      </c>
      <c r="BS256" s="17">
        <f t="shared" si="370"/>
        <v>4.6040712769271624E-4</v>
      </c>
      <c r="BT256" s="17">
        <f t="shared" si="371"/>
        <v>3.1386376673759246E-3</v>
      </c>
      <c r="BU256" s="12">
        <f>(BU$3*temperature!$I366+BU$4*temperature!$I366^2+BU$5*temperature!$I366^6)*(K256/K$56)^$BW$1</f>
        <v>-20.024998174720686</v>
      </c>
      <c r="BV256" s="12">
        <f>(BV$3*temperature!$I366+BV$4*temperature!$I366^2+BV$5*temperature!$I366^6)*(L256/L$56)^$BW$1</f>
        <v>-14.618086662783472</v>
      </c>
      <c r="BW256" s="12">
        <f>(BW$3*temperature!$I366+BW$4*temperature!$I366^2+BW$5*temperature!$I366^6)*(M256/M$56)^$BW$1</f>
        <v>-13.40888577070489</v>
      </c>
      <c r="BX256" s="12">
        <f>(BX$3*temperature!$M366+BX$4*temperature!$M366^2+BX$5*temperature!$M366^6)*(K256/K$56)^$BW$1</f>
        <v>-20.025004396509267</v>
      </c>
      <c r="BY256" s="12">
        <f>(BY$3*temperature!$M366+BY$4*temperature!$M366^2+BY$5*temperature!$M366^6)*(L256/L$56)^$BW$1</f>
        <v>-14.618090777772977</v>
      </c>
      <c r="BZ256" s="12">
        <f>(BZ$3*temperature!$M366+BZ$4*temperature!$M366^2+BZ$5*temperature!$M366^6)*(M256/M$56)^$BW$1</f>
        <v>-13.408889200554606</v>
      </c>
      <c r="CA256" s="19">
        <f t="shared" si="303"/>
        <v>-6.2217885812287932E-6</v>
      </c>
      <c r="CB256" s="19">
        <f t="shared" si="304"/>
        <v>-4.1149895046999063E-6</v>
      </c>
      <c r="CC256" s="19">
        <f t="shared" si="305"/>
        <v>-3.4298497162410513E-6</v>
      </c>
      <c r="CD256" s="19">
        <f t="shared" si="306"/>
        <v>-2.4764261332223095E-2</v>
      </c>
      <c r="CE256" s="19">
        <f t="shared" si="307"/>
        <v>-1.1401642429400635E-5</v>
      </c>
      <c r="CF256" s="19"/>
      <c r="CG256" s="19"/>
      <c r="CH256" s="19"/>
    </row>
    <row r="257" spans="1:86" x14ac:dyDescent="0.25">
      <c r="A257" s="2">
        <f t="shared" si="327"/>
        <v>2211</v>
      </c>
      <c r="B257" s="5">
        <f t="shared" si="328"/>
        <v>1165.4027711750887</v>
      </c>
      <c r="C257" s="5">
        <f t="shared" si="329"/>
        <v>2964.1553576015936</v>
      </c>
      <c r="D257" s="5">
        <f t="shared" si="330"/>
        <v>4369.9125529395151</v>
      </c>
      <c r="E257" s="15">
        <f t="shared" si="331"/>
        <v>1.3679575954270063E-7</v>
      </c>
      <c r="F257" s="15">
        <f t="shared" si="332"/>
        <v>2.6949681920452804E-7</v>
      </c>
      <c r="G257" s="15">
        <f t="shared" si="333"/>
        <v>5.5016816982791466E-7</v>
      </c>
      <c r="H257" s="5">
        <f t="shared" si="334"/>
        <v>284589.92097556393</v>
      </c>
      <c r="I257" s="5">
        <f t="shared" si="335"/>
        <v>133110.91135538431</v>
      </c>
      <c r="J257" s="5">
        <f t="shared" si="336"/>
        <v>47051.184507608923</v>
      </c>
      <c r="K257" s="5">
        <f t="shared" si="337"/>
        <v>244198.76802644698</v>
      </c>
      <c r="L257" s="5">
        <f t="shared" si="338"/>
        <v>44906.860571265468</v>
      </c>
      <c r="M257" s="5">
        <f t="shared" si="339"/>
        <v>10767.076900877328</v>
      </c>
      <c r="N257" s="15">
        <f t="shared" si="340"/>
        <v>7.7805085889548486E-4</v>
      </c>
      <c r="O257" s="15">
        <f t="shared" si="341"/>
        <v>2.8327673394661357E-3</v>
      </c>
      <c r="P257" s="15">
        <f t="shared" si="342"/>
        <v>2.7112117807017722E-3</v>
      </c>
      <c r="Q257" s="5">
        <f t="shared" si="343"/>
        <v>4573.9139953258318</v>
      </c>
      <c r="R257" s="5">
        <f t="shared" si="344"/>
        <v>6793.9682145632905</v>
      </c>
      <c r="S257" s="5">
        <f t="shared" si="345"/>
        <v>4321.4276753929407</v>
      </c>
      <c r="T257" s="5">
        <f t="shared" si="346"/>
        <v>16.071946538537347</v>
      </c>
      <c r="U257" s="5">
        <f t="shared" si="347"/>
        <v>51.039904583212639</v>
      </c>
      <c r="V257" s="5">
        <f t="shared" si="348"/>
        <v>91.845247268835436</v>
      </c>
      <c r="W257" s="15">
        <f t="shared" si="349"/>
        <v>-1.0734613539272964E-2</v>
      </c>
      <c r="X257" s="15">
        <f t="shared" si="350"/>
        <v>-1.217998157191269E-2</v>
      </c>
      <c r="Y257" s="15">
        <f t="shared" si="351"/>
        <v>-9.7425357312937999E-3</v>
      </c>
      <c r="Z257" s="5">
        <f t="shared" si="366"/>
        <v>4604.4517022125683</v>
      </c>
      <c r="AA257" s="5">
        <f t="shared" si="367"/>
        <v>20109.925432741442</v>
      </c>
      <c r="AB257" s="5">
        <f t="shared" si="368"/>
        <v>70518.523961382059</v>
      </c>
      <c r="AC257" s="16">
        <f t="shared" si="352"/>
        <v>1.0238410913017755</v>
      </c>
      <c r="AD257" s="16">
        <f t="shared" si="353"/>
        <v>3.0521364191803162</v>
      </c>
      <c r="AE257" s="16">
        <f t="shared" si="354"/>
        <v>16.64906296406301</v>
      </c>
      <c r="AF257" s="15">
        <f t="shared" si="355"/>
        <v>-4.0504037456468023E-3</v>
      </c>
      <c r="AG257" s="15">
        <f t="shared" si="356"/>
        <v>2.9673830763510267E-4</v>
      </c>
      <c r="AH257" s="15">
        <f t="shared" si="357"/>
        <v>9.7937136394747881E-3</v>
      </c>
      <c r="AI257" s="1">
        <f t="shared" si="321"/>
        <v>562676.15776643355</v>
      </c>
      <c r="AJ257" s="1">
        <f t="shared" si="322"/>
        <v>257845.50766584155</v>
      </c>
      <c r="AK257" s="1">
        <f t="shared" si="323"/>
        <v>91285.586027016572</v>
      </c>
      <c r="AL257" s="14">
        <f t="shared" si="358"/>
        <v>88.730112788056687</v>
      </c>
      <c r="AM257" s="14">
        <f t="shared" si="359"/>
        <v>21.534443010515684</v>
      </c>
      <c r="AN257" s="14">
        <f t="shared" si="360"/>
        <v>6.7713391904754969</v>
      </c>
      <c r="AO257" s="11">
        <f t="shared" si="361"/>
        <v>2.7351829698545418E-3</v>
      </c>
      <c r="AP257" s="11">
        <f t="shared" si="362"/>
        <v>3.4456091469908185E-3</v>
      </c>
      <c r="AQ257" s="11">
        <f t="shared" si="363"/>
        <v>3.1256022435945017E-3</v>
      </c>
      <c r="AR257" s="1">
        <f t="shared" si="369"/>
        <v>284589.92097556393</v>
      </c>
      <c r="AS257" s="1">
        <f t="shared" si="364"/>
        <v>133110.91135538431</v>
      </c>
      <c r="AT257" s="1">
        <f t="shared" si="365"/>
        <v>47051.184507608923</v>
      </c>
      <c r="AU257" s="1">
        <f t="shared" si="324"/>
        <v>56917.984195112789</v>
      </c>
      <c r="AV257" s="1">
        <f t="shared" si="325"/>
        <v>26622.182271076861</v>
      </c>
      <c r="AW257" s="1">
        <f t="shared" si="326"/>
        <v>9410.2369015217846</v>
      </c>
      <c r="AX257" s="1">
        <f t="shared" si="308"/>
        <v>195359.01442115757</v>
      </c>
      <c r="AY257" s="1">
        <f t="shared" si="295"/>
        <v>35925.488457012376</v>
      </c>
      <c r="AZ257" s="1">
        <f t="shared" si="296"/>
        <v>8613.6615207018622</v>
      </c>
      <c r="BA257" s="1">
        <f t="shared" si="309"/>
        <v>14197.62909251969</v>
      </c>
      <c r="BB257" s="1">
        <f t="shared" si="310"/>
        <v>31091.625216539596</v>
      </c>
      <c r="BC257" s="1">
        <f t="shared" si="311"/>
        <v>39596.235481205906</v>
      </c>
      <c r="BD257" s="1">
        <f t="shared" si="312"/>
        <v>258.66485016444733</v>
      </c>
      <c r="BE257" s="2">
        <f t="shared" si="318"/>
        <v>2.6562624979233451E-2</v>
      </c>
      <c r="BF257" s="2">
        <f t="shared" si="319"/>
        <v>3.9296297366806017E-2</v>
      </c>
      <c r="BG257" s="2">
        <f t="shared" si="320"/>
        <v>2.6781393583393952E-2</v>
      </c>
      <c r="BH257" s="2">
        <f t="shared" si="297"/>
        <v>2.9413535096724126E-2</v>
      </c>
      <c r="BI257" s="2">
        <f t="shared" si="313"/>
        <v>7.0557304578739693E-5</v>
      </c>
      <c r="BJ257" s="2">
        <f t="shared" si="298"/>
        <v>1.5441989867404456E-4</v>
      </c>
      <c r="BK257" s="2">
        <f t="shared" si="299"/>
        <v>7.1724304226865481E-5</v>
      </c>
      <c r="BL257" s="2">
        <f t="shared" si="300"/>
        <v>20.079897734312325</v>
      </c>
      <c r="BM257" s="2">
        <f t="shared" si="301"/>
        <v>20.554973443908171</v>
      </c>
      <c r="BN257" s="2">
        <f t="shared" si="302"/>
        <v>3.3747134718581222</v>
      </c>
      <c r="BO257" s="2">
        <f t="shared" si="314"/>
        <v>328.3542029601943</v>
      </c>
      <c r="BP257" s="2">
        <f t="shared" si="315"/>
        <v>52.021733972930647</v>
      </c>
      <c r="BQ257" s="2">
        <f t="shared" si="316"/>
        <v>3.5738022297608696</v>
      </c>
      <c r="BR257" s="11">
        <f t="shared" si="317"/>
        <v>3.1561109894900213E-2</v>
      </c>
      <c r="BS257" s="17">
        <f t="shared" si="370"/>
        <v>4.4630380698431E-4</v>
      </c>
      <c r="BT257" s="17">
        <f t="shared" si="371"/>
        <v>3.0472210362873053E-3</v>
      </c>
      <c r="BU257" s="12">
        <f>(BU$3*temperature!$I367+BU$4*temperature!$I367^2+BU$5*temperature!$I367^6)*(K257/K$56)^$BW$1</f>
        <v>-20.20040379322063</v>
      </c>
      <c r="BV257" s="12">
        <f>(BV$3*temperature!$I367+BV$4*temperature!$I367^2+BV$5*temperature!$I367^6)*(L257/L$56)^$BW$1</f>
        <v>-14.726264392954258</v>
      </c>
      <c r="BW257" s="12">
        <f>(BW$3*temperature!$I367+BW$4*temperature!$I367^2+BW$5*temperature!$I367^6)*(M257/M$56)^$BW$1</f>
        <v>-13.498584036861525</v>
      </c>
      <c r="BX257" s="12">
        <f>(BX$3*temperature!$M367+BX$4*temperature!$M367^2+BX$5*temperature!$M367^6)*(K257/K$56)^$BW$1</f>
        <v>-20.200410007465873</v>
      </c>
      <c r="BY257" s="12">
        <f>(BY$3*temperature!$M367+BY$4*temperature!$M367^2+BY$5*temperature!$M367^6)*(L257/L$56)^$BW$1</f>
        <v>-14.72626849996988</v>
      </c>
      <c r="BZ257" s="12">
        <f>(BZ$3*temperature!$M367+BZ$4*temperature!$M367^2+BZ$5*temperature!$M367^6)*(M257/M$56)^$BW$1</f>
        <v>-13.498587459386087</v>
      </c>
      <c r="CA257" s="19">
        <f t="shared" si="303"/>
        <v>-6.2142452428304296E-6</v>
      </c>
      <c r="CB257" s="19">
        <f t="shared" si="304"/>
        <v>-4.1070156218125931E-6</v>
      </c>
      <c r="CC257" s="19">
        <f t="shared" si="305"/>
        <v>-3.4225245624242007E-6</v>
      </c>
      <c r="CD257" s="19">
        <f t="shared" si="306"/>
        <v>-2.4762339896186054E-2</v>
      </c>
      <c r="CE257" s="19">
        <f t="shared" si="307"/>
        <v>-1.1051526565507299E-5</v>
      </c>
      <c r="CF257" s="19"/>
      <c r="CG257" s="19"/>
      <c r="CH257" s="19"/>
    </row>
    <row r="258" spans="1:86" x14ac:dyDescent="0.25">
      <c r="A258" s="2">
        <f t="shared" si="327"/>
        <v>2212</v>
      </c>
      <c r="B258" s="5">
        <f t="shared" si="328"/>
        <v>1165.402922626138</v>
      </c>
      <c r="C258" s="5">
        <f t="shared" si="329"/>
        <v>2964.156116490512</v>
      </c>
      <c r="D258" s="5">
        <f t="shared" si="330"/>
        <v>4369.914836916967</v>
      </c>
      <c r="E258" s="15">
        <f t="shared" si="331"/>
        <v>1.299559715655656E-7</v>
      </c>
      <c r="F258" s="15">
        <f t="shared" si="332"/>
        <v>2.5602197824430163E-7</v>
      </c>
      <c r="G258" s="15">
        <f t="shared" si="333"/>
        <v>5.2265976133651891E-7</v>
      </c>
      <c r="H258" s="5">
        <f t="shared" si="334"/>
        <v>284800.43982110516</v>
      </c>
      <c r="I258" s="5">
        <f t="shared" si="335"/>
        <v>133482.30166386275</v>
      </c>
      <c r="J258" s="5">
        <f t="shared" si="336"/>
        <v>47176.963326568257</v>
      </c>
      <c r="K258" s="5">
        <f t="shared" si="337"/>
        <v>244379.37668744745</v>
      </c>
      <c r="L258" s="5">
        <f t="shared" si="338"/>
        <v>45032.142848772251</v>
      </c>
      <c r="M258" s="5">
        <f t="shared" si="339"/>
        <v>10795.854172721643</v>
      </c>
      <c r="N258" s="15">
        <f t="shared" si="340"/>
        <v>7.3959693760983214E-4</v>
      </c>
      <c r="O258" s="15">
        <f t="shared" si="341"/>
        <v>2.7898248934139502E-3</v>
      </c>
      <c r="P258" s="15">
        <f t="shared" si="342"/>
        <v>2.6727097901539931E-3</v>
      </c>
      <c r="Q258" s="5">
        <f t="shared" si="343"/>
        <v>4528.1619238522826</v>
      </c>
      <c r="R258" s="5">
        <f t="shared" si="344"/>
        <v>6729.9426524253786</v>
      </c>
      <c r="S258" s="5">
        <f t="shared" si="345"/>
        <v>4290.7656509917479</v>
      </c>
      <c r="T258" s="5">
        <f t="shared" si="346"/>
        <v>15.899420403622292</v>
      </c>
      <c r="U258" s="5">
        <f t="shared" si="347"/>
        <v>50.418239485956924</v>
      </c>
      <c r="V258" s="5">
        <f t="shared" si="348"/>
        <v>90.950441665569286</v>
      </c>
      <c r="W258" s="15">
        <f t="shared" si="349"/>
        <v>-1.0734613539272964E-2</v>
      </c>
      <c r="X258" s="15">
        <f t="shared" si="350"/>
        <v>-1.217998157191269E-2</v>
      </c>
      <c r="Y258" s="15">
        <f t="shared" si="351"/>
        <v>-9.7425357312937999E-3</v>
      </c>
      <c r="Z258" s="5">
        <f t="shared" si="366"/>
        <v>4540.1053106975578</v>
      </c>
      <c r="AA258" s="5">
        <f t="shared" si="367"/>
        <v>19927.176568907671</v>
      </c>
      <c r="AB258" s="5">
        <f t="shared" si="368"/>
        <v>70706.625479894647</v>
      </c>
      <c r="AC258" s="16">
        <f t="shared" si="352"/>
        <v>1.0196941215106197</v>
      </c>
      <c r="AD258" s="16">
        <f t="shared" si="353"/>
        <v>3.053042104976015</v>
      </c>
      <c r="AE258" s="16">
        <f t="shared" si="354"/>
        <v>16.812119119098629</v>
      </c>
      <c r="AF258" s="15">
        <f t="shared" si="355"/>
        <v>-4.0504037456468023E-3</v>
      </c>
      <c r="AG258" s="15">
        <f t="shared" si="356"/>
        <v>2.9673830763510267E-4</v>
      </c>
      <c r="AH258" s="15">
        <f t="shared" si="357"/>
        <v>9.7937136394747881E-3</v>
      </c>
      <c r="AI258" s="1">
        <f t="shared" si="321"/>
        <v>563326.52618490299</v>
      </c>
      <c r="AJ258" s="1">
        <f t="shared" si="322"/>
        <v>258683.13917033427</v>
      </c>
      <c r="AK258" s="1">
        <f t="shared" si="323"/>
        <v>91567.264325836702</v>
      </c>
      <c r="AL258" s="14">
        <f t="shared" si="358"/>
        <v>88.970378950533743</v>
      </c>
      <c r="AM258" s="14">
        <f t="shared" si="359"/>
        <v>21.607900291589946</v>
      </c>
      <c r="AN258" s="14">
        <f t="shared" si="360"/>
        <v>6.7922920583117277</v>
      </c>
      <c r="AO258" s="11">
        <f t="shared" si="361"/>
        <v>2.7078311401559961E-3</v>
      </c>
      <c r="AP258" s="11">
        <f t="shared" si="362"/>
        <v>3.4111530555209105E-3</v>
      </c>
      <c r="AQ258" s="11">
        <f t="shared" si="363"/>
        <v>3.0943462211585567E-3</v>
      </c>
      <c r="AR258" s="1">
        <f t="shared" si="369"/>
        <v>284800.43982110516</v>
      </c>
      <c r="AS258" s="1">
        <f t="shared" si="364"/>
        <v>133482.30166386275</v>
      </c>
      <c r="AT258" s="1">
        <f t="shared" si="365"/>
        <v>47176.963326568257</v>
      </c>
      <c r="AU258" s="1">
        <f t="shared" si="324"/>
        <v>56960.087964221035</v>
      </c>
      <c r="AV258" s="1">
        <f t="shared" si="325"/>
        <v>26696.460332772549</v>
      </c>
      <c r="AW258" s="1">
        <f t="shared" si="326"/>
        <v>9435.3926653136514</v>
      </c>
      <c r="AX258" s="1">
        <f t="shared" si="308"/>
        <v>195503.50134995798</v>
      </c>
      <c r="AY258" s="1">
        <f t="shared" si="295"/>
        <v>36025.714279017804</v>
      </c>
      <c r="AZ258" s="1">
        <f t="shared" si="296"/>
        <v>8636.6833381773158</v>
      </c>
      <c r="BA258" s="1">
        <f t="shared" si="309"/>
        <v>14198.492547436284</v>
      </c>
      <c r="BB258" s="1">
        <f t="shared" si="310"/>
        <v>31099.891139414343</v>
      </c>
      <c r="BC258" s="1">
        <f t="shared" si="311"/>
        <v>39607.920110510495</v>
      </c>
      <c r="BD258" s="1">
        <f t="shared" si="312"/>
        <v>251.19250004341703</v>
      </c>
      <c r="BE258" s="2">
        <f t="shared" si="318"/>
        <v>2.6562624979233451E-2</v>
      </c>
      <c r="BF258" s="2">
        <f t="shared" si="319"/>
        <v>3.9296297366806017E-2</v>
      </c>
      <c r="BG258" s="2">
        <f t="shared" si="320"/>
        <v>2.6781393583393952E-2</v>
      </c>
      <c r="BH258" s="2">
        <f t="shared" si="297"/>
        <v>2.9391283960124248E-2</v>
      </c>
      <c r="BI258" s="2">
        <f t="shared" si="313"/>
        <v>7.0557304578739693E-5</v>
      </c>
      <c r="BJ258" s="2">
        <f t="shared" si="298"/>
        <v>1.5441989867404456E-4</v>
      </c>
      <c r="BK258" s="2">
        <f t="shared" si="299"/>
        <v>7.1724304226865481E-5</v>
      </c>
      <c r="BL258" s="2">
        <f t="shared" si="300"/>
        <v>20.094751376616742</v>
      </c>
      <c r="BM258" s="2">
        <f t="shared" si="301"/>
        <v>20.612323497711934</v>
      </c>
      <c r="BN258" s="2">
        <f t="shared" si="302"/>
        <v>3.3837348701344574</v>
      </c>
      <c r="BO258" s="2">
        <f t="shared" si="314"/>
        <v>333.2542643477334</v>
      </c>
      <c r="BP258" s="2">
        <f t="shared" si="315"/>
        <v>52.645292736284375</v>
      </c>
      <c r="BQ258" s="2">
        <f t="shared" si="316"/>
        <v>3.5738230027041293</v>
      </c>
      <c r="BR258" s="11">
        <f t="shared" si="317"/>
        <v>3.1522345284810321E-2</v>
      </c>
      <c r="BS258" s="17">
        <f t="shared" si="370"/>
        <v>4.3264892666395818E-4</v>
      </c>
      <c r="BT258" s="17">
        <f t="shared" si="371"/>
        <v>2.9584670255216558E-3</v>
      </c>
      <c r="BU258" s="12">
        <f>(BU$3*temperature!$I368+BU$4*temperature!$I368^2+BU$5*temperature!$I368^6)*(K258/K$56)^$BW$1</f>
        <v>-20.375636275286404</v>
      </c>
      <c r="BV258" s="12">
        <f>(BV$3*temperature!$I368+BV$4*temperature!$I368^2+BV$5*temperature!$I368^6)*(L258/L$56)^$BW$1</f>
        <v>-14.834217445269767</v>
      </c>
      <c r="BW258" s="12">
        <f>(BW$3*temperature!$I368+BW$4*temperature!$I368^2+BW$5*temperature!$I368^6)*(M258/M$56)^$BW$1</f>
        <v>-13.588076784284233</v>
      </c>
      <c r="BX258" s="12">
        <f>(BX$3*temperature!$M368+BX$4*temperature!$M368^2+BX$5*temperature!$M368^6)*(K258/K$56)^$BW$1</f>
        <v>-20.375642482024453</v>
      </c>
      <c r="BY258" s="12">
        <f>(BY$3*temperature!$M368+BY$4*temperature!$M368^2+BY$5*temperature!$M368^6)*(L258/L$56)^$BW$1</f>
        <v>-14.834221544360959</v>
      </c>
      <c r="BZ258" s="12">
        <f>(BZ$3*temperature!$M368+BZ$4*temperature!$M368^2+BZ$5*temperature!$M368^6)*(M258/M$56)^$BW$1</f>
        <v>-13.588080199533904</v>
      </c>
      <c r="CA258" s="19">
        <f t="shared" si="303"/>
        <v>-6.206738049741034E-6</v>
      </c>
      <c r="CB258" s="19">
        <f t="shared" si="304"/>
        <v>-4.0990911926996887E-6</v>
      </c>
      <c r="CC258" s="19">
        <f t="shared" si="305"/>
        <v>-3.4152496706241209E-6</v>
      </c>
      <c r="CD258" s="19">
        <f t="shared" si="306"/>
        <v>-2.4759589620143664E-2</v>
      </c>
      <c r="CE258" s="19">
        <f t="shared" si="307"/>
        <v>-1.0712209873795236E-5</v>
      </c>
      <c r="CF258" s="19"/>
      <c r="CG258" s="19"/>
      <c r="CH258" s="19"/>
    </row>
    <row r="259" spans="1:86" x14ac:dyDescent="0.25">
      <c r="A259" s="2">
        <f t="shared" si="327"/>
        <v>2213</v>
      </c>
      <c r="B259" s="5">
        <f t="shared" si="328"/>
        <v>1165.4030665046537</v>
      </c>
      <c r="C259" s="5">
        <f t="shared" si="329"/>
        <v>2964.1568374351696</v>
      </c>
      <c r="D259" s="5">
        <f t="shared" si="330"/>
        <v>4369.9170066966808</v>
      </c>
      <c r="E259" s="15">
        <f t="shared" si="331"/>
        <v>1.2345817298728732E-7</v>
      </c>
      <c r="F259" s="15">
        <f t="shared" si="332"/>
        <v>2.4322087933208651E-7</v>
      </c>
      <c r="G259" s="15">
        <f t="shared" si="333"/>
        <v>4.9652677326969291E-7</v>
      </c>
      <c r="H259" s="5">
        <f t="shared" si="334"/>
        <v>285000.264819453</v>
      </c>
      <c r="I259" s="5">
        <f t="shared" si="335"/>
        <v>133849.05493069903</v>
      </c>
      <c r="J259" s="5">
        <f t="shared" si="336"/>
        <v>47301.280060141115</v>
      </c>
      <c r="K259" s="5">
        <f t="shared" si="337"/>
        <v>244550.81079736882</v>
      </c>
      <c r="L259" s="5">
        <f t="shared" si="338"/>
        <v>45155.861268972578</v>
      </c>
      <c r="M259" s="5">
        <f t="shared" si="339"/>
        <v>10824.297117692224</v>
      </c>
      <c r="N259" s="15">
        <f t="shared" si="340"/>
        <v>7.0150809059721375E-4</v>
      </c>
      <c r="O259" s="15">
        <f t="shared" si="341"/>
        <v>2.7473358444389806E-3</v>
      </c>
      <c r="P259" s="15">
        <f t="shared" si="342"/>
        <v>2.6346173739961731E-3</v>
      </c>
      <c r="Q259" s="5">
        <f t="shared" si="343"/>
        <v>4482.6968522539109</v>
      </c>
      <c r="R259" s="5">
        <f t="shared" si="344"/>
        <v>6666.2379082809694</v>
      </c>
      <c r="S259" s="5">
        <f t="shared" si="345"/>
        <v>4260.159219590395</v>
      </c>
      <c r="T259" s="5">
        <f t="shared" si="346"/>
        <v>15.728746270090975</v>
      </c>
      <c r="U259" s="5">
        <f t="shared" si="347"/>
        <v>49.804146258129691</v>
      </c>
      <c r="V259" s="5">
        <f t="shared" si="348"/>
        <v>90.064353737865531</v>
      </c>
      <c r="W259" s="15">
        <f t="shared" si="349"/>
        <v>-1.0734613539272964E-2</v>
      </c>
      <c r="X259" s="15">
        <f t="shared" si="350"/>
        <v>-1.217998157191269E-2</v>
      </c>
      <c r="Y259" s="15">
        <f t="shared" si="351"/>
        <v>-9.7425357312937999E-3</v>
      </c>
      <c r="Z259" s="5">
        <f t="shared" si="366"/>
        <v>4476.4861066855174</v>
      </c>
      <c r="AA259" s="5">
        <f t="shared" si="367"/>
        <v>19745.242618460255</v>
      </c>
      <c r="AB259" s="5">
        <f t="shared" si="368"/>
        <v>70892.504564453004</v>
      </c>
      <c r="AC259" s="16">
        <f t="shared" si="352"/>
        <v>1.0155639486214389</v>
      </c>
      <c r="AD259" s="16">
        <f t="shared" si="353"/>
        <v>3.0539480595233841</v>
      </c>
      <c r="AE259" s="16">
        <f t="shared" si="354"/>
        <v>16.97677219942382</v>
      </c>
      <c r="AF259" s="15">
        <f t="shared" si="355"/>
        <v>-4.0504037456468023E-3</v>
      </c>
      <c r="AG259" s="15">
        <f t="shared" si="356"/>
        <v>2.9673830763510267E-4</v>
      </c>
      <c r="AH259" s="15">
        <f t="shared" si="357"/>
        <v>9.7937136394747881E-3</v>
      </c>
      <c r="AI259" s="1">
        <f t="shared" si="321"/>
        <v>563953.96153063374</v>
      </c>
      <c r="AJ259" s="1">
        <f t="shared" si="322"/>
        <v>259511.28558607338</v>
      </c>
      <c r="AK259" s="1">
        <f t="shared" si="323"/>
        <v>91845.930558566673</v>
      </c>
      <c r="AL259" s="14">
        <f t="shared" si="358"/>
        <v>89.208886545580739</v>
      </c>
      <c r="AM259" s="14">
        <f t="shared" si="359"/>
        <v>21.680871068141961</v>
      </c>
      <c r="AN259" s="14">
        <f t="shared" si="360"/>
        <v>6.8130995845427327</v>
      </c>
      <c r="AO259" s="11">
        <f t="shared" si="361"/>
        <v>2.680752828754436E-3</v>
      </c>
      <c r="AP259" s="11">
        <f t="shared" si="362"/>
        <v>3.3770415249657014E-3</v>
      </c>
      <c r="AQ259" s="11">
        <f t="shared" si="363"/>
        <v>3.063402758946971E-3</v>
      </c>
      <c r="AR259" s="1">
        <f t="shared" si="369"/>
        <v>285000.264819453</v>
      </c>
      <c r="AS259" s="1">
        <f t="shared" si="364"/>
        <v>133849.05493069903</v>
      </c>
      <c r="AT259" s="1">
        <f t="shared" si="365"/>
        <v>47301.280060141115</v>
      </c>
      <c r="AU259" s="1">
        <f t="shared" si="324"/>
        <v>57000.052963890601</v>
      </c>
      <c r="AV259" s="1">
        <f t="shared" si="325"/>
        <v>26769.810986139808</v>
      </c>
      <c r="AW259" s="1">
        <f t="shared" si="326"/>
        <v>9460.2560120282233</v>
      </c>
      <c r="AX259" s="1">
        <f t="shared" si="308"/>
        <v>195640.64863789506</v>
      </c>
      <c r="AY259" s="1">
        <f t="shared" si="295"/>
        <v>36124.689015178061</v>
      </c>
      <c r="AZ259" s="1">
        <f t="shared" si="296"/>
        <v>8659.4376941537812</v>
      </c>
      <c r="BA259" s="1">
        <f t="shared" si="309"/>
        <v>14199.311553414882</v>
      </c>
      <c r="BB259" s="1">
        <f t="shared" si="310"/>
        <v>31108.031071819973</v>
      </c>
      <c r="BC259" s="1">
        <f t="shared" si="311"/>
        <v>39619.437696504698</v>
      </c>
      <c r="BD259" s="1">
        <f t="shared" si="312"/>
        <v>243.93502831610473</v>
      </c>
      <c r="BE259" s="2">
        <f t="shared" si="318"/>
        <v>2.6562624979233451E-2</v>
      </c>
      <c r="BF259" s="2">
        <f t="shared" si="319"/>
        <v>3.9296297366806017E-2</v>
      </c>
      <c r="BG259" s="2">
        <f t="shared" si="320"/>
        <v>2.6781393583393952E-2</v>
      </c>
      <c r="BH259" s="2">
        <f t="shared" si="297"/>
        <v>2.9369129282042217E-2</v>
      </c>
      <c r="BI259" s="2">
        <f t="shared" si="313"/>
        <v>7.0557304578739693E-5</v>
      </c>
      <c r="BJ259" s="2">
        <f t="shared" si="298"/>
        <v>1.5441989867404456E-4</v>
      </c>
      <c r="BK259" s="2">
        <f t="shared" si="299"/>
        <v>7.1724304226865481E-5</v>
      </c>
      <c r="BL259" s="2">
        <f t="shared" si="300"/>
        <v>20.108850489887615</v>
      </c>
      <c r="BM259" s="2">
        <f t="shared" si="301"/>
        <v>20.668957500015168</v>
      </c>
      <c r="BN259" s="2">
        <f t="shared" si="302"/>
        <v>3.392651401353727</v>
      </c>
      <c r="BO259" s="2">
        <f t="shared" si="314"/>
        <v>338.22757283107478</v>
      </c>
      <c r="BP259" s="2">
        <f t="shared" si="315"/>
        <v>53.276349817096971</v>
      </c>
      <c r="BQ259" s="2">
        <f t="shared" si="316"/>
        <v>3.5738452353231738</v>
      </c>
      <c r="BR259" s="11">
        <f t="shared" si="317"/>
        <v>3.1483970706740222E-2</v>
      </c>
      <c r="BS259" s="17">
        <f t="shared" si="370"/>
        <v>4.1942758549210184E-4</v>
      </c>
      <c r="BT259" s="17">
        <f t="shared" si="371"/>
        <v>2.8722980830307335E-3</v>
      </c>
      <c r="BU259" s="12">
        <f>(BU$3*temperature!$I369+BU$4*temperature!$I369^2+BU$5*temperature!$I369^6)*(K259/K$56)^$BW$1</f>
        <v>-20.550694576663485</v>
      </c>
      <c r="BV259" s="12">
        <f>(BV$3*temperature!$I369+BV$4*temperature!$I369^2+BV$5*temperature!$I369^6)*(L259/L$56)^$BW$1</f>
        <v>-14.941945748290664</v>
      </c>
      <c r="BW259" s="12">
        <f>(BW$3*temperature!$I369+BW$4*temperature!$I369^2+BW$5*temperature!$I369^6)*(M259/M$56)^$BW$1</f>
        <v>-13.677364045423953</v>
      </c>
      <c r="BX259" s="12">
        <f>(BX$3*temperature!$M369+BX$4*temperature!$M369^2+BX$5*temperature!$M369^6)*(K259/K$56)^$BW$1</f>
        <v>-20.550700775931418</v>
      </c>
      <c r="BY259" s="12">
        <f>(BY$3*temperature!$M369+BY$4*temperature!$M369^2+BY$5*temperature!$M369^6)*(L259/L$56)^$BW$1</f>
        <v>-14.94194983950705</v>
      </c>
      <c r="BZ259" s="12">
        <f>(BZ$3*temperature!$M369+BZ$4*temperature!$M369^2+BZ$5*temperature!$M369^6)*(M259/M$56)^$BW$1</f>
        <v>-13.67736745344893</v>
      </c>
      <c r="CA259" s="19">
        <f t="shared" si="303"/>
        <v>-6.1992679327715905E-6</v>
      </c>
      <c r="CB259" s="19">
        <f t="shared" si="304"/>
        <v>-4.091216386115093E-6</v>
      </c>
      <c r="CC259" s="19">
        <f t="shared" si="305"/>
        <v>-3.4080249768919657E-6</v>
      </c>
      <c r="CD259" s="19">
        <f t="shared" si="306"/>
        <v>-2.4756023932090643E-2</v>
      </c>
      <c r="CE259" s="19">
        <f t="shared" si="307"/>
        <v>-1.0383359344221468E-5</v>
      </c>
      <c r="CF259" s="19"/>
      <c r="CG259" s="19"/>
      <c r="CH259" s="19"/>
    </row>
    <row r="260" spans="1:86" x14ac:dyDescent="0.25">
      <c r="A260" s="2">
        <f t="shared" si="327"/>
        <v>2214</v>
      </c>
      <c r="B260" s="5">
        <f t="shared" si="328"/>
        <v>1165.4032031892605</v>
      </c>
      <c r="C260" s="5">
        <f t="shared" si="329"/>
        <v>2964.15752233276</v>
      </c>
      <c r="D260" s="5">
        <f t="shared" si="330"/>
        <v>4369.9190679884323</v>
      </c>
      <c r="E260" s="15">
        <f t="shared" si="331"/>
        <v>1.1728526433792295E-7</v>
      </c>
      <c r="F260" s="15">
        <f t="shared" si="332"/>
        <v>2.3105983536548216E-7</v>
      </c>
      <c r="G260" s="15">
        <f t="shared" si="333"/>
        <v>4.7170043460620825E-7</v>
      </c>
      <c r="H260" s="5">
        <f t="shared" si="334"/>
        <v>285189.47542932018</v>
      </c>
      <c r="I260" s="5">
        <f t="shared" si="335"/>
        <v>134211.18709006434</v>
      </c>
      <c r="J260" s="5">
        <f t="shared" si="336"/>
        <v>47424.140529875665</v>
      </c>
      <c r="K260" s="5">
        <f t="shared" si="337"/>
        <v>244713.13846475299</v>
      </c>
      <c r="L260" s="5">
        <f t="shared" si="338"/>
        <v>45278.021184394267</v>
      </c>
      <c r="M260" s="5">
        <f t="shared" si="339"/>
        <v>10852.407056523822</v>
      </c>
      <c r="N260" s="15">
        <f t="shared" si="340"/>
        <v>6.6377889672453172E-4</v>
      </c>
      <c r="O260" s="15">
        <f t="shared" si="341"/>
        <v>2.7052947721235565E-3</v>
      </c>
      <c r="P260" s="15">
        <f t="shared" si="342"/>
        <v>2.5969297152470538E-3</v>
      </c>
      <c r="Q260" s="5">
        <f t="shared" si="343"/>
        <v>4437.5209329052723</v>
      </c>
      <c r="R260" s="5">
        <f t="shared" si="344"/>
        <v>6602.8592621469843</v>
      </c>
      <c r="S260" s="5">
        <f t="shared" si="345"/>
        <v>4229.6120104229803</v>
      </c>
      <c r="T260" s="5">
        <f t="shared" si="346"/>
        <v>15.559904257424266</v>
      </c>
      <c r="U260" s="5">
        <f t="shared" si="347"/>
        <v>49.197532674500827</v>
      </c>
      <c r="V260" s="5">
        <f t="shared" si="348"/>
        <v>89.186898553458491</v>
      </c>
      <c r="W260" s="15">
        <f t="shared" si="349"/>
        <v>-1.0734613539272964E-2</v>
      </c>
      <c r="X260" s="15">
        <f t="shared" si="350"/>
        <v>-1.217998157191269E-2</v>
      </c>
      <c r="Y260" s="15">
        <f t="shared" si="351"/>
        <v>-9.7425357312937999E-3</v>
      </c>
      <c r="Z260" s="5">
        <f t="shared" si="366"/>
        <v>4413.5903610780806</v>
      </c>
      <c r="AA260" s="5">
        <f t="shared" si="367"/>
        <v>19564.140479605579</v>
      </c>
      <c r="AB260" s="5">
        <f t="shared" si="368"/>
        <v>71076.170096260321</v>
      </c>
      <c r="AC260" s="16">
        <f t="shared" si="352"/>
        <v>1.0114505045999989</v>
      </c>
      <c r="AD260" s="16">
        <f t="shared" si="353"/>
        <v>3.0548542829021725</v>
      </c>
      <c r="AE260" s="16">
        <f t="shared" si="354"/>
        <v>17.143037844867575</v>
      </c>
      <c r="AF260" s="15">
        <f t="shared" si="355"/>
        <v>-4.0504037456468023E-3</v>
      </c>
      <c r="AG260" s="15">
        <f t="shared" si="356"/>
        <v>2.9673830763510267E-4</v>
      </c>
      <c r="AH260" s="15">
        <f t="shared" si="357"/>
        <v>9.7937136394747881E-3</v>
      </c>
      <c r="AI260" s="1">
        <f t="shared" si="321"/>
        <v>564558.61834146106</v>
      </c>
      <c r="AJ260" s="1">
        <f t="shared" si="322"/>
        <v>260329.96801360586</v>
      </c>
      <c r="AK260" s="1">
        <f t="shared" si="323"/>
        <v>92121.593514738241</v>
      </c>
      <c r="AL260" s="14">
        <f t="shared" si="358"/>
        <v>89.445642050788265</v>
      </c>
      <c r="AM260" s="14">
        <f t="shared" si="359"/>
        <v>21.753356098017559</v>
      </c>
      <c r="AN260" s="14">
        <f t="shared" si="360"/>
        <v>6.8337621399263595</v>
      </c>
      <c r="AO260" s="11">
        <f t="shared" si="361"/>
        <v>2.6539453004668914E-3</v>
      </c>
      <c r="AP260" s="11">
        <f t="shared" si="362"/>
        <v>3.3432711097160445E-3</v>
      </c>
      <c r="AQ260" s="11">
        <f t="shared" si="363"/>
        <v>3.0327687313575014E-3</v>
      </c>
      <c r="AR260" s="1">
        <f t="shared" si="369"/>
        <v>285189.47542932018</v>
      </c>
      <c r="AS260" s="1">
        <f t="shared" si="364"/>
        <v>134211.18709006434</v>
      </c>
      <c r="AT260" s="1">
        <f t="shared" si="365"/>
        <v>47424.140529875665</v>
      </c>
      <c r="AU260" s="1">
        <f t="shared" si="324"/>
        <v>57037.895085864038</v>
      </c>
      <c r="AV260" s="1">
        <f t="shared" si="325"/>
        <v>26842.237418012868</v>
      </c>
      <c r="AW260" s="1">
        <f t="shared" si="326"/>
        <v>9484.8281059751334</v>
      </c>
      <c r="AX260" s="1">
        <f t="shared" si="308"/>
        <v>195770.51077180239</v>
      </c>
      <c r="AY260" s="1">
        <f t="shared" si="295"/>
        <v>36222.416947515419</v>
      </c>
      <c r="AZ260" s="1">
        <f t="shared" si="296"/>
        <v>8681.9256452190584</v>
      </c>
      <c r="BA260" s="1">
        <f t="shared" si="309"/>
        <v>14200.086532211162</v>
      </c>
      <c r="BB260" s="1">
        <f t="shared" si="310"/>
        <v>31116.046352237321</v>
      </c>
      <c r="BC260" s="1">
        <f t="shared" si="311"/>
        <v>39630.790047690163</v>
      </c>
      <c r="BD260" s="1">
        <f t="shared" si="312"/>
        <v>236.88629504596238</v>
      </c>
      <c r="BE260" s="2">
        <f t="shared" si="318"/>
        <v>2.6562624979233451E-2</v>
      </c>
      <c r="BF260" s="2">
        <f t="shared" si="319"/>
        <v>3.9296297366806017E-2</v>
      </c>
      <c r="BG260" s="2">
        <f t="shared" si="320"/>
        <v>2.6781393583393952E-2</v>
      </c>
      <c r="BH260" s="2">
        <f t="shared" si="297"/>
        <v>2.9347072406681524E-2</v>
      </c>
      <c r="BI260" s="2">
        <f t="shared" si="313"/>
        <v>7.0557304578739693E-5</v>
      </c>
      <c r="BJ260" s="2">
        <f t="shared" si="298"/>
        <v>1.5441989867404456E-4</v>
      </c>
      <c r="BK260" s="2">
        <f t="shared" si="299"/>
        <v>7.1724304226865481E-5</v>
      </c>
      <c r="BL260" s="2">
        <f t="shared" si="300"/>
        <v>20.122200680517544</v>
      </c>
      <c r="BM260" s="2">
        <f t="shared" si="301"/>
        <v>20.724877911370974</v>
      </c>
      <c r="BN260" s="2">
        <f t="shared" si="302"/>
        <v>3.401463483062424</v>
      </c>
      <c r="BO260" s="2">
        <f t="shared" si="314"/>
        <v>343.27522330382078</v>
      </c>
      <c r="BP260" s="2">
        <f t="shared" si="315"/>
        <v>53.914995379848449</v>
      </c>
      <c r="BQ260" s="2">
        <f t="shared" si="316"/>
        <v>3.573868910394796</v>
      </c>
      <c r="BR260" s="11">
        <f t="shared" si="317"/>
        <v>3.1445980978002969E-2</v>
      </c>
      <c r="BS260" s="17">
        <f t="shared" si="370"/>
        <v>4.0662540320885772E-4</v>
      </c>
      <c r="BT260" s="17">
        <f t="shared" si="371"/>
        <v>2.7886389155638187E-3</v>
      </c>
      <c r="BU260" s="12">
        <f>(BU$3*temperature!$I370+BU$4*temperature!$I370^2+BU$5*temperature!$I370^6)*(K260/K$56)^$BW$1</f>
        <v>-20.725577775111539</v>
      </c>
      <c r="BV260" s="12">
        <f>(BV$3*temperature!$I370+BV$4*temperature!$I370^2+BV$5*temperature!$I370^6)*(L260/L$56)^$BW$1</f>
        <v>-15.04944929462928</v>
      </c>
      <c r="BW260" s="12">
        <f>(BW$3*temperature!$I370+BW$4*temperature!$I370^2+BW$5*temperature!$I370^6)*(M260/M$56)^$BW$1</f>
        <v>-13.766445903356908</v>
      </c>
      <c r="BX260" s="12">
        <f>(BX$3*temperature!$M370+BX$4*temperature!$M370^2+BX$5*temperature!$M370^6)*(K260/K$56)^$BW$1</f>
        <v>-20.725583966947333</v>
      </c>
      <c r="BY260" s="12">
        <f>(BY$3*temperature!$M370+BY$4*temperature!$M370^2+BY$5*temperature!$M370^6)*(L260/L$56)^$BW$1</f>
        <v>-15.049453378020607</v>
      </c>
      <c r="BZ260" s="12">
        <f>(BZ$3*temperature!$M370+BZ$4*temperature!$M370^2+BZ$5*temperature!$M370^6)*(M260/M$56)^$BW$1</f>
        <v>-13.766449304207271</v>
      </c>
      <c r="CA260" s="19">
        <f t="shared" si="303"/>
        <v>-6.1918357943113733E-6</v>
      </c>
      <c r="CB260" s="19">
        <f t="shared" si="304"/>
        <v>-4.0833913264037847E-6</v>
      </c>
      <c r="CC260" s="19">
        <f t="shared" si="305"/>
        <v>-3.4008503622118269E-6</v>
      </c>
      <c r="CD260" s="19">
        <f t="shared" si="306"/>
        <v>-2.4751656048926853E-2</v>
      </c>
      <c r="CE260" s="19">
        <f t="shared" si="307"/>
        <v>-1.0064652120981844E-5</v>
      </c>
      <c r="CF260" s="19"/>
      <c r="CG260" s="19"/>
      <c r="CH260" s="19"/>
    </row>
    <row r="261" spans="1:86" x14ac:dyDescent="0.25">
      <c r="A261" s="2">
        <f t="shared" si="327"/>
        <v>2215</v>
      </c>
      <c r="B261" s="5">
        <f t="shared" si="328"/>
        <v>1165.4033330396521</v>
      </c>
      <c r="C261" s="5">
        <f t="shared" si="329"/>
        <v>2964.1581729856216</v>
      </c>
      <c r="D261" s="5">
        <f t="shared" si="330"/>
        <v>4369.9210262165188</v>
      </c>
      <c r="E261" s="15">
        <f t="shared" si="331"/>
        <v>1.114210011210268E-7</v>
      </c>
      <c r="F261" s="15">
        <f t="shared" si="332"/>
        <v>2.1950684359720804E-7</v>
      </c>
      <c r="G261" s="15">
        <f t="shared" si="333"/>
        <v>4.4811541287589782E-7</v>
      </c>
      <c r="H261" s="5">
        <f t="shared" si="334"/>
        <v>285368.1510545435</v>
      </c>
      <c r="I261" s="5">
        <f t="shared" si="335"/>
        <v>134568.71447515138</v>
      </c>
      <c r="J261" s="5">
        <f t="shared" si="336"/>
        <v>47545.550660582296</v>
      </c>
      <c r="K261" s="5">
        <f t="shared" si="337"/>
        <v>244866.42775444512</v>
      </c>
      <c r="L261" s="5">
        <f t="shared" si="338"/>
        <v>45398.628083199845</v>
      </c>
      <c r="M261" s="5">
        <f t="shared" si="339"/>
        <v>10880.185334092244</v>
      </c>
      <c r="N261" s="15">
        <f t="shared" si="340"/>
        <v>6.2640400369917693E-4</v>
      </c>
      <c r="O261" s="15">
        <f t="shared" si="341"/>
        <v>2.663696328830456E-3</v>
      </c>
      <c r="P261" s="15">
        <f t="shared" si="342"/>
        <v>2.5596420613180904E-3</v>
      </c>
      <c r="Q261" s="5">
        <f t="shared" si="343"/>
        <v>4392.6361921288417</v>
      </c>
      <c r="R261" s="5">
        <f t="shared" si="344"/>
        <v>6539.8117838598337</v>
      </c>
      <c r="S261" s="5">
        <f t="shared" si="345"/>
        <v>4199.1275632353072</v>
      </c>
      <c r="T261" s="5">
        <f t="shared" si="346"/>
        <v>15.392874698512729</v>
      </c>
      <c r="U261" s="5">
        <f t="shared" si="347"/>
        <v>48.598307633141836</v>
      </c>
      <c r="V261" s="5">
        <f t="shared" si="348"/>
        <v>88.317992007538152</v>
      </c>
      <c r="W261" s="15">
        <f t="shared" si="349"/>
        <v>-1.0734613539272964E-2</v>
      </c>
      <c r="X261" s="15">
        <f t="shared" si="350"/>
        <v>-1.217998157191269E-2</v>
      </c>
      <c r="Y261" s="15">
        <f t="shared" si="351"/>
        <v>-9.7425357312937999E-3</v>
      </c>
      <c r="Z261" s="5">
        <f t="shared" si="366"/>
        <v>4351.4142230649268</v>
      </c>
      <c r="AA261" s="5">
        <f t="shared" si="367"/>
        <v>19383.886441858969</v>
      </c>
      <c r="AB261" s="5">
        <f t="shared" si="368"/>
        <v>71257.631115213851</v>
      </c>
      <c r="AC261" s="16">
        <f t="shared" si="352"/>
        <v>1.0073537216876307</v>
      </c>
      <c r="AD261" s="16">
        <f t="shared" si="353"/>
        <v>3.0557607751921529</v>
      </c>
      <c r="AE261" s="16">
        <f t="shared" si="354"/>
        <v>17.310931848430887</v>
      </c>
      <c r="AF261" s="15">
        <f t="shared" si="355"/>
        <v>-4.0504037456468023E-3</v>
      </c>
      <c r="AG261" s="15">
        <f t="shared" si="356"/>
        <v>2.9673830763510267E-4</v>
      </c>
      <c r="AH261" s="15">
        <f t="shared" si="357"/>
        <v>9.7937136394747881E-3</v>
      </c>
      <c r="AI261" s="1">
        <f t="shared" si="321"/>
        <v>565140.65159317898</v>
      </c>
      <c r="AJ261" s="1">
        <f t="shared" si="322"/>
        <v>261139.20863025816</v>
      </c>
      <c r="AK261" s="1">
        <f t="shared" si="323"/>
        <v>92394.262269239553</v>
      </c>
      <c r="AL261" s="14">
        <f t="shared" si="358"/>
        <v>89.68065205374252</v>
      </c>
      <c r="AM261" s="14">
        <f t="shared" si="359"/>
        <v>21.825356191329611</v>
      </c>
      <c r="AN261" s="14">
        <f t="shared" si="360"/>
        <v>6.8542801078605073</v>
      </c>
      <c r="AO261" s="11">
        <f t="shared" si="361"/>
        <v>2.6274058474622226E-3</v>
      </c>
      <c r="AP261" s="11">
        <f t="shared" si="362"/>
        <v>3.3098383986188838E-3</v>
      </c>
      <c r="AQ261" s="11">
        <f t="shared" si="363"/>
        <v>3.0024410440439263E-3</v>
      </c>
      <c r="AR261" s="1">
        <f t="shared" si="369"/>
        <v>285368.1510545435</v>
      </c>
      <c r="AS261" s="1">
        <f t="shared" si="364"/>
        <v>134568.71447515138</v>
      </c>
      <c r="AT261" s="1">
        <f t="shared" si="365"/>
        <v>47545.550660582296</v>
      </c>
      <c r="AU261" s="1">
        <f t="shared" si="324"/>
        <v>57073.630210908705</v>
      </c>
      <c r="AV261" s="1">
        <f t="shared" si="325"/>
        <v>26913.742895030278</v>
      </c>
      <c r="AW261" s="1">
        <f t="shared" si="326"/>
        <v>9509.1101321164588</v>
      </c>
      <c r="AX261" s="1">
        <f t="shared" si="308"/>
        <v>195893.14220355605</v>
      </c>
      <c r="AY261" s="1">
        <f t="shared" si="295"/>
        <v>36318.902466559877</v>
      </c>
      <c r="AZ261" s="1">
        <f t="shared" si="296"/>
        <v>8704.1482672737948</v>
      </c>
      <c r="BA261" s="1">
        <f t="shared" si="309"/>
        <v>14200.817899166565</v>
      </c>
      <c r="BB261" s="1">
        <f t="shared" si="310"/>
        <v>31123.938302539202</v>
      </c>
      <c r="BC261" s="1">
        <f t="shared" si="311"/>
        <v>39641.978949549426</v>
      </c>
      <c r="BD261" s="1">
        <f t="shared" si="312"/>
        <v>230.04033414679071</v>
      </c>
      <c r="BE261" s="2">
        <f t="shared" si="318"/>
        <v>2.6562624979233451E-2</v>
      </c>
      <c r="BF261" s="2">
        <f t="shared" si="319"/>
        <v>3.9296297366806017E-2</v>
      </c>
      <c r="BG261" s="2">
        <f t="shared" si="320"/>
        <v>2.6781393583393952E-2</v>
      </c>
      <c r="BH261" s="2">
        <f t="shared" si="297"/>
        <v>2.9325114641630318E-2</v>
      </c>
      <c r="BI261" s="2">
        <f t="shared" si="313"/>
        <v>7.0557304578739693E-5</v>
      </c>
      <c r="BJ261" s="2">
        <f t="shared" si="298"/>
        <v>1.5441989867404456E-4</v>
      </c>
      <c r="BK261" s="2">
        <f t="shared" si="299"/>
        <v>7.1724304226865481E-5</v>
      </c>
      <c r="BL261" s="2">
        <f t="shared" si="300"/>
        <v>20.134807551027222</v>
      </c>
      <c r="BM261" s="2">
        <f t="shared" si="301"/>
        <v>20.780087253949311</v>
      </c>
      <c r="BN261" s="2">
        <f t="shared" si="302"/>
        <v>3.4101715402134496</v>
      </c>
      <c r="BO261" s="2">
        <f t="shared" si="314"/>
        <v>348.39832702205973</v>
      </c>
      <c r="BP261" s="2">
        <f t="shared" si="315"/>
        <v>54.561320673701005</v>
      </c>
      <c r="BQ261" s="2">
        <f t="shared" si="316"/>
        <v>3.5738940109346053</v>
      </c>
      <c r="BR261" s="11">
        <f t="shared" si="317"/>
        <v>3.140837098413371E-2</v>
      </c>
      <c r="BS261" s="17">
        <f t="shared" si="370"/>
        <v>3.94228501257333E-4</v>
      </c>
      <c r="BT261" s="17">
        <f t="shared" si="371"/>
        <v>2.7074164228774937E-3</v>
      </c>
      <c r="BU261" s="12">
        <f>(BU$3*temperature!$I371+BU$4*temperature!$I371^2+BU$5*temperature!$I371^6)*(K261/K$56)^$BW$1</f>
        <v>-20.900285067045701</v>
      </c>
      <c r="BV261" s="12">
        <f>(BV$3*temperature!$I371+BV$4*temperature!$I371^2+BV$5*temperature!$I371^6)*(L261/L$56)^$BW$1</f>
        <v>-15.156728138681101</v>
      </c>
      <c r="BW261" s="12">
        <f>(BW$3*temperature!$I371+BW$4*temperature!$I371^2+BW$5*temperature!$I371^6)*(M261/M$56)^$BW$1</f>
        <v>-13.855322489950858</v>
      </c>
      <c r="BX261" s="12">
        <f>(BX$3*temperature!$M371+BX$4*temperature!$M371^2+BX$5*temperature!$M371^6)*(K261/K$56)^$BW$1</f>
        <v>-20.900291251488206</v>
      </c>
      <c r="BY261" s="12">
        <f>(BY$3*temperature!$M371+BY$4*temperature!$M371^2+BY$5*temperature!$M371^6)*(L261/L$56)^$BW$1</f>
        <v>-15.156732214297222</v>
      </c>
      <c r="BZ261" s="12">
        <f>(BZ$3*temperature!$M371+BZ$4*temperature!$M371^2+BZ$5*temperature!$M371^6)*(M261/M$56)^$BW$1</f>
        <v>-13.855325883676564</v>
      </c>
      <c r="CA261" s="19">
        <f t="shared" si="303"/>
        <v>-6.1844425047752338E-6</v>
      </c>
      <c r="CB261" s="19">
        <f t="shared" si="304"/>
        <v>-4.0756161201471741E-6</v>
      </c>
      <c r="CC261" s="19">
        <f t="shared" si="305"/>
        <v>-3.3937257057914394E-6</v>
      </c>
      <c r="CD261" s="19">
        <f t="shared" si="306"/>
        <v>-2.4746499023460745E-2</v>
      </c>
      <c r="CE261" s="19">
        <f t="shared" si="307"/>
        <v>-9.7557752213849837E-6</v>
      </c>
      <c r="CF261" s="19"/>
      <c r="CG261" s="19"/>
      <c r="CH261" s="19"/>
    </row>
    <row r="262" spans="1:86" x14ac:dyDescent="0.25">
      <c r="A262" s="2">
        <f t="shared" si="327"/>
        <v>2216</v>
      </c>
      <c r="B262" s="5">
        <f t="shared" si="328"/>
        <v>1165.4034563975379</v>
      </c>
      <c r="C262" s="5">
        <f t="shared" si="329"/>
        <v>2964.158791105976</v>
      </c>
      <c r="D262" s="5">
        <f t="shared" si="330"/>
        <v>4369.9228865340356</v>
      </c>
      <c r="E262" s="15">
        <f t="shared" si="331"/>
        <v>1.0584995106497545E-7</v>
      </c>
      <c r="F262" s="15">
        <f t="shared" si="332"/>
        <v>2.0853150141734763E-7</v>
      </c>
      <c r="G262" s="15">
        <f t="shared" si="333"/>
        <v>4.257096422321029E-7</v>
      </c>
      <c r="H262" s="5">
        <f t="shared" si="334"/>
        <v>285536.37102499977</v>
      </c>
      <c r="I262" s="5">
        <f t="shared" si="335"/>
        <v>134921.65380631416</v>
      </c>
      <c r="J262" s="5">
        <f t="shared" si="336"/>
        <v>47665.516477011835</v>
      </c>
      <c r="K262" s="5">
        <f t="shared" si="337"/>
        <v>245010.7466710642</v>
      </c>
      <c r="L262" s="5">
        <f t="shared" si="338"/>
        <v>45517.687585142055</v>
      </c>
      <c r="M262" s="5">
        <f t="shared" si="339"/>
        <v>10907.633318632152</v>
      </c>
      <c r="N262" s="15">
        <f t="shared" si="340"/>
        <v>5.8937812726123084E-4</v>
      </c>
      <c r="O262" s="15">
        <f t="shared" si="341"/>
        <v>2.6225352388185019E-3</v>
      </c>
      <c r="P262" s="15">
        <f t="shared" si="342"/>
        <v>2.522749723196549E-3</v>
      </c>
      <c r="Q262" s="5">
        <f t="shared" si="343"/>
        <v>4348.0445330253015</v>
      </c>
      <c r="R262" s="5">
        <f t="shared" si="344"/>
        <v>6477.1003369003565</v>
      </c>
      <c r="S262" s="5">
        <f t="shared" si="345"/>
        <v>4168.7093293966382</v>
      </c>
      <c r="T262" s="5">
        <f t="shared" si="346"/>
        <v>15.227638137365743</v>
      </c>
      <c r="U262" s="5">
        <f t="shared" si="347"/>
        <v>48.006381141744022</v>
      </c>
      <c r="V262" s="5">
        <f t="shared" si="348"/>
        <v>87.457550814688588</v>
      </c>
      <c r="W262" s="15">
        <f t="shared" si="349"/>
        <v>-1.0734613539272964E-2</v>
      </c>
      <c r="X262" s="15">
        <f t="shared" si="350"/>
        <v>-1.217998157191269E-2</v>
      </c>
      <c r="Y262" s="15">
        <f t="shared" si="351"/>
        <v>-9.7425357312937999E-3</v>
      </c>
      <c r="Z262" s="5">
        <f t="shared" si="366"/>
        <v>4289.9537255942669</v>
      </c>
      <c r="AA262" s="5">
        <f t="shared" si="367"/>
        <v>19204.496196406046</v>
      </c>
      <c r="AB262" s="5">
        <f t="shared" si="368"/>
        <v>71436.89681478792</v>
      </c>
      <c r="AC262" s="16">
        <f t="shared" si="352"/>
        <v>1.0032735324001159</v>
      </c>
      <c r="AD262" s="16">
        <f t="shared" si="353"/>
        <v>3.0566675364731211</v>
      </c>
      <c r="AE262" s="16">
        <f t="shared" si="354"/>
        <v>17.480470157786883</v>
      </c>
      <c r="AF262" s="15">
        <f t="shared" si="355"/>
        <v>-4.0504037456468023E-3</v>
      </c>
      <c r="AG262" s="15">
        <f t="shared" si="356"/>
        <v>2.9673830763510267E-4</v>
      </c>
      <c r="AH262" s="15">
        <f t="shared" si="357"/>
        <v>9.7937136394747881E-3</v>
      </c>
      <c r="AI262" s="1">
        <f t="shared" si="321"/>
        <v>565700.21664476977</v>
      </c>
      <c r="AJ262" s="1">
        <f t="shared" si="322"/>
        <v>261939.03066226261</v>
      </c>
      <c r="AK262" s="1">
        <f t="shared" si="323"/>
        <v>92663.946174432058</v>
      </c>
      <c r="AL262" s="14">
        <f t="shared" si="358"/>
        <v>89.913923248656644</v>
      </c>
      <c r="AM262" s="14">
        <f t="shared" si="359"/>
        <v>21.896872209295353</v>
      </c>
      <c r="AN262" s="14">
        <f t="shared" si="360"/>
        <v>6.8746538840644904</v>
      </c>
      <c r="AO262" s="11">
        <f t="shared" si="361"/>
        <v>2.6011317889876001E-3</v>
      </c>
      <c r="AP262" s="11">
        <f t="shared" si="362"/>
        <v>3.276740014632695E-3</v>
      </c>
      <c r="AQ262" s="11">
        <f t="shared" si="363"/>
        <v>2.9724166336034868E-3</v>
      </c>
      <c r="AR262" s="1">
        <f t="shared" si="369"/>
        <v>285536.37102499977</v>
      </c>
      <c r="AS262" s="1">
        <f t="shared" si="364"/>
        <v>134921.65380631416</v>
      </c>
      <c r="AT262" s="1">
        <f t="shared" si="365"/>
        <v>47665.516477011835</v>
      </c>
      <c r="AU262" s="1">
        <f t="shared" si="324"/>
        <v>57107.274204999958</v>
      </c>
      <c r="AV262" s="1">
        <f t="shared" si="325"/>
        <v>26984.330761262834</v>
      </c>
      <c r="AW262" s="1">
        <f t="shared" si="326"/>
        <v>9533.1032954023667</v>
      </c>
      <c r="AX262" s="1">
        <f t="shared" si="308"/>
        <v>196008.59733685135</v>
      </c>
      <c r="AY262" s="1">
        <f t="shared" ref="AY262:AY325" si="372">(AS262-AV262)/C262*1000</f>
        <v>36414.150068113639</v>
      </c>
      <c r="AZ262" s="1">
        <f t="shared" ref="AZ262:AZ325" si="373">(AT262-AW262)/D262*1000</f>
        <v>8726.1066549057214</v>
      </c>
      <c r="BA262" s="1">
        <f t="shared" si="309"/>
        <v>14201.506063297471</v>
      </c>
      <c r="BB262" s="1">
        <f t="shared" si="310"/>
        <v>31131.7082282462</v>
      </c>
      <c r="BC262" s="1">
        <f t="shared" si="311"/>
        <v>39653.006164941173</v>
      </c>
      <c r="BD262" s="1">
        <f t="shared" si="312"/>
        <v>223.39134852638279</v>
      </c>
      <c r="BE262" s="2">
        <f t="shared" si="318"/>
        <v>2.6562624979233451E-2</v>
      </c>
      <c r="BF262" s="2">
        <f t="shared" si="319"/>
        <v>3.9296297366806017E-2</v>
      </c>
      <c r="BG262" s="2">
        <f t="shared" si="320"/>
        <v>2.6781393583393952E-2</v>
      </c>
      <c r="BH262" s="2">
        <f t="shared" ref="BH262:BH325" si="374">(BE262*Z262+BF262*AA262+BG262*AB262)/(Z262+AA262+AB262)</f>
        <v>2.9303257258016073E-2</v>
      </c>
      <c r="BI262" s="2">
        <f t="shared" si="313"/>
        <v>7.0557304578739693E-5</v>
      </c>
      <c r="BJ262" s="2">
        <f t="shared" ref="BJ262:BJ325" si="375">BJ$5*BF262^2</f>
        <v>1.5441989867404456E-4</v>
      </c>
      <c r="BK262" s="2">
        <f t="shared" ref="BK262:BK325" si="376">BK$5*BG262^2</f>
        <v>7.1724304226865481E-5</v>
      </c>
      <c r="BL262" s="2">
        <f t="shared" ref="BL262:BL325" si="377">BI262*AR262</f>
        <v>20.146676698718931</v>
      </c>
      <c r="BM262" s="2">
        <f t="shared" ref="BM262:BM325" si="378">BJ262*AS262</f>
        <v>20.834588109705553</v>
      </c>
      <c r="BN262" s="2">
        <f t="shared" ref="BN262:BN325" si="379">BK262*AT262</f>
        <v>3.4187760049278664</v>
      </c>
      <c r="BO262" s="2">
        <f t="shared" si="314"/>
        <v>353.59801184884208</v>
      </c>
      <c r="BP262" s="2">
        <f t="shared" si="315"/>
        <v>55.215418045555232</v>
      </c>
      <c r="BQ262" s="2">
        <f t="shared" si="316"/>
        <v>3.5739205201935631</v>
      </c>
      <c r="BR262" s="11">
        <f t="shared" si="317"/>
        <v>3.1371135678136514E-2</v>
      </c>
      <c r="BS262" s="17">
        <f t="shared" si="370"/>
        <v>3.8222348426469914E-4</v>
      </c>
      <c r="BT262" s="17">
        <f t="shared" si="371"/>
        <v>2.6285596338616441E-3</v>
      </c>
      <c r="BU262" s="12">
        <f>(BU$3*temperature!$I372+BU$4*temperature!$I372^2+BU$5*temperature!$I372^6)*(K262/K$56)^$BW$1</f>
        <v>-21.074815764240164</v>
      </c>
      <c r="BV262" s="12">
        <f>(BV$3*temperature!$I372+BV$4*temperature!$I372^2+BV$5*temperature!$I372^6)*(L262/L$56)^$BW$1</f>
        <v>-15.26378239440397</v>
      </c>
      <c r="BW262" s="12">
        <f>(BW$3*temperature!$I372+BW$4*temperature!$I372^2+BW$5*temperature!$I372^6)*(M262/M$56)^$BW$1</f>
        <v>-13.943993984070239</v>
      </c>
      <c r="BX262" s="12">
        <f>(BX$3*temperature!$M372+BX$4*temperature!$M372^2+BX$5*temperature!$M372^6)*(K262/K$56)^$BW$1</f>
        <v>-21.074821941329034</v>
      </c>
      <c r="BY262" s="12">
        <f>(BY$3*temperature!$M372+BY$4*temperature!$M372^2+BY$5*temperature!$M372^6)*(L262/L$56)^$BW$1</f>
        <v>-15.263786462294815</v>
      </c>
      <c r="BZ262" s="12">
        <f>(BZ$3*temperature!$M372+BZ$4*temperature!$M372^2+BZ$5*temperature!$M372^6)*(M262/M$56)^$BW$1</f>
        <v>-13.943997370721121</v>
      </c>
      <c r="CA262" s="19">
        <f t="shared" ref="CA262:CA325" si="380">BX262-BU262</f>
        <v>-6.1770888706291771E-6</v>
      </c>
      <c r="CB262" s="19">
        <f t="shared" ref="CB262:CB325" si="381">BY262-BV262</f>
        <v>-4.0678908455049623E-6</v>
      </c>
      <c r="CC262" s="19">
        <f t="shared" ref="CC262:CC325" si="382">BZ262-BW262</f>
        <v>-3.3866508815094676E-6</v>
      </c>
      <c r="CD262" s="19">
        <f t="shared" ref="CD262:CD325" si="383">SUMPRODUCT(CA262:CC262,AR262:AT262)/100</f>
        <v>-2.4740565633919406E-2</v>
      </c>
      <c r="CE262" s="19">
        <f t="shared" ref="CE262:CE325" si="384">CD262*BS262</f>
        <v>-9.4564251992761508E-6</v>
      </c>
      <c r="CF262" s="19"/>
      <c r="CG262" s="19"/>
      <c r="CH262" s="19"/>
    </row>
    <row r="263" spans="1:86" x14ac:dyDescent="0.25">
      <c r="A263" s="2">
        <f t="shared" si="327"/>
        <v>2217</v>
      </c>
      <c r="B263" s="5">
        <f t="shared" si="328"/>
        <v>1165.4035735875418</v>
      </c>
      <c r="C263" s="5">
        <f t="shared" si="329"/>
        <v>2964.1593783204348</v>
      </c>
      <c r="D263" s="5">
        <f t="shared" si="330"/>
        <v>4369.9246538364287</v>
      </c>
      <c r="E263" s="15">
        <f t="shared" si="331"/>
        <v>1.0055745351172668E-7</v>
      </c>
      <c r="F263" s="15">
        <f t="shared" si="332"/>
        <v>1.9810492634648024E-7</v>
      </c>
      <c r="G263" s="15">
        <f t="shared" si="333"/>
        <v>4.0442416012049771E-7</v>
      </c>
      <c r="H263" s="5">
        <f t="shared" si="334"/>
        <v>285694.21457818506</v>
      </c>
      <c r="I263" s="5">
        <f t="shared" si="335"/>
        <v>135270.02217941187</v>
      </c>
      <c r="J263" s="5">
        <f t="shared" si="336"/>
        <v>47784.044100592735</v>
      </c>
      <c r="K263" s="5">
        <f t="shared" si="337"/>
        <v>245146.16314305004</v>
      </c>
      <c r="L263" s="5">
        <f t="shared" si="338"/>
        <v>45635.205437589924</v>
      </c>
      <c r="M263" s="5">
        <f t="shared" si="339"/>
        <v>10934.752400969279</v>
      </c>
      <c r="N263" s="15">
        <f t="shared" si="340"/>
        <v>5.5269605038033021E-4</v>
      </c>
      <c r="O263" s="15">
        <f t="shared" si="341"/>
        <v>2.5818062973441691E-3</v>
      </c>
      <c r="P263" s="15">
        <f t="shared" si="342"/>
        <v>2.4862480746214999E-3</v>
      </c>
      <c r="Q263" s="5">
        <f t="shared" si="343"/>
        <v>4303.7477382711213</v>
      </c>
      <c r="R263" s="5">
        <f t="shared" si="344"/>
        <v>6414.7295822006863</v>
      </c>
      <c r="S263" s="5">
        <f t="shared" si="345"/>
        <v>4138.3606730168003</v>
      </c>
      <c r="T263" s="5">
        <f t="shared" si="346"/>
        <v>15.064175326845227</v>
      </c>
      <c r="U263" s="5">
        <f t="shared" si="347"/>
        <v>47.421664304103366</v>
      </c>
      <c r="V263" s="5">
        <f t="shared" si="348"/>
        <v>86.605492500905044</v>
      </c>
      <c r="W263" s="15">
        <f t="shared" si="349"/>
        <v>-1.0734613539272964E-2</v>
      </c>
      <c r="X263" s="15">
        <f t="shared" si="350"/>
        <v>-1.217998157191269E-2</v>
      </c>
      <c r="Y263" s="15">
        <f t="shared" si="351"/>
        <v>-9.7425357312937999E-3</v>
      </c>
      <c r="Z263" s="5">
        <f t="shared" si="366"/>
        <v>4229.2047907115739</v>
      </c>
      <c r="AA263" s="5">
        <f t="shared" si="367"/>
        <v>19025.984846436335</v>
      </c>
      <c r="AB263" s="5">
        <f t="shared" si="368"/>
        <v>71613.97653700925</v>
      </c>
      <c r="AC263" s="16">
        <f t="shared" si="352"/>
        <v>0.99920986952657409</v>
      </c>
      <c r="AD263" s="16">
        <f t="shared" si="353"/>
        <v>3.057574566824897</v>
      </c>
      <c r="AE263" s="16">
        <f t="shared" si="354"/>
        <v>17.651668876795632</v>
      </c>
      <c r="AF263" s="15">
        <f t="shared" si="355"/>
        <v>-4.0504037456468023E-3</v>
      </c>
      <c r="AG263" s="15">
        <f t="shared" si="356"/>
        <v>2.9673830763510267E-4</v>
      </c>
      <c r="AH263" s="15">
        <f t="shared" si="357"/>
        <v>9.7937136394747881E-3</v>
      </c>
      <c r="AI263" s="1">
        <f t="shared" si="321"/>
        <v>566237.46918529272</v>
      </c>
      <c r="AJ263" s="1">
        <f t="shared" si="322"/>
        <v>262729.45835729921</v>
      </c>
      <c r="AK263" s="1">
        <f t="shared" si="323"/>
        <v>92930.654852391221</v>
      </c>
      <c r="AL263" s="14">
        <f t="shared" si="358"/>
        <v>90.145462433050966</v>
      </c>
      <c r="AM263" s="14">
        <f t="shared" si="359"/>
        <v>21.967905063085215</v>
      </c>
      <c r="AN263" s="14">
        <f t="shared" si="360"/>
        <v>6.8948838762641982</v>
      </c>
      <c r="AO263" s="11">
        <f t="shared" si="361"/>
        <v>2.575120471097724E-3</v>
      </c>
      <c r="AP263" s="11">
        <f t="shared" si="362"/>
        <v>3.243972614486368E-3</v>
      </c>
      <c r="AQ263" s="11">
        <f t="shared" si="363"/>
        <v>2.942692467267452E-3</v>
      </c>
      <c r="AR263" s="1">
        <f t="shared" si="369"/>
        <v>285694.21457818506</v>
      </c>
      <c r="AS263" s="1">
        <f t="shared" si="364"/>
        <v>135270.02217941187</v>
      </c>
      <c r="AT263" s="1">
        <f t="shared" si="365"/>
        <v>47784.044100592735</v>
      </c>
      <c r="AU263" s="1">
        <f t="shared" si="324"/>
        <v>57138.842915637011</v>
      </c>
      <c r="AV263" s="1">
        <f t="shared" si="325"/>
        <v>27054.004435882376</v>
      </c>
      <c r="AW263" s="1">
        <f t="shared" si="326"/>
        <v>9556.8088201185474</v>
      </c>
      <c r="AX263" s="1">
        <f t="shared" ref="AX263:AX326" si="385">(AR263-AU263)/B263*1000</f>
        <v>196116.93051444006</v>
      </c>
      <c r="AY263" s="1">
        <f t="shared" si="372"/>
        <v>36508.164350071936</v>
      </c>
      <c r="AZ263" s="1">
        <f t="shared" si="373"/>
        <v>8747.8019207754223</v>
      </c>
      <c r="BA263" s="1">
        <f t="shared" ref="BA263:BA326" si="386">LN(AX263)*B263</f>
        <v>14202.15142738292</v>
      </c>
      <c r="BB263" s="1">
        <f t="shared" ref="BB263:BB326" si="387">LN(AY263)*C263</f>
        <v>31139.357418777599</v>
      </c>
      <c r="BC263" s="1">
        <f t="shared" ref="BC263:BC326" si="388">LN(AZ263)*D263</f>
        <v>39663.873434486006</v>
      </c>
      <c r="BD263" s="1">
        <f t="shared" ref="BD263:BD326" si="389">SUM(BA263:BC263)*BT263</f>
        <v>216.93370536299548</v>
      </c>
      <c r="BE263" s="2">
        <f t="shared" si="318"/>
        <v>2.6562624979233451E-2</v>
      </c>
      <c r="BF263" s="2">
        <f t="shared" si="319"/>
        <v>3.9296297366806017E-2</v>
      </c>
      <c r="BG263" s="2">
        <f t="shared" si="320"/>
        <v>2.6781393583393952E-2</v>
      </c>
      <c r="BH263" s="2">
        <f t="shared" si="374"/>
        <v>2.9281501490673566E-2</v>
      </c>
      <c r="BI263" s="2">
        <f t="shared" ref="BI263:BI326" si="390">BI$5*BE263^2</f>
        <v>7.0557304578739693E-5</v>
      </c>
      <c r="BJ263" s="2">
        <f t="shared" si="375"/>
        <v>1.5441989867404456E-4</v>
      </c>
      <c r="BK263" s="2">
        <f t="shared" si="376"/>
        <v>7.1724304226865481E-5</v>
      </c>
      <c r="BL263" s="2">
        <f t="shared" si="377"/>
        <v>20.157813714376818</v>
      </c>
      <c r="BM263" s="2">
        <f t="shared" si="378"/>
        <v>20.888383118580542</v>
      </c>
      <c r="BN263" s="2">
        <f t="shared" si="379"/>
        <v>3.4272773162608701</v>
      </c>
      <c r="BO263" s="2">
        <f t="shared" ref="BO263:BO326" si="391">2*BI$5*BE263*AR263/Z263*1000</f>
        <v>358.87542250230683</v>
      </c>
      <c r="BP263" s="2">
        <f t="shared" ref="BP263:BP326" si="392">2*BJ$5*BF263*AS263/AA263*1000</f>
        <v>55.877380953262509</v>
      </c>
      <c r="BQ263" s="2">
        <f t="shared" ref="BQ263:BQ326" si="393">2*BK$5*BG263*AT263/AB263*1000</f>
        <v>3.5739484216544861</v>
      </c>
      <c r="BR263" s="11">
        <f t="shared" ref="BR263:BR326" si="394">SUM(H263:J263)*SUM(B262:D262)/SUM(H262:J262)/SUM(B263:D263)-1+BR$5</f>
        <v>3.1334270079726084E-2</v>
      </c>
      <c r="BS263" s="17">
        <f t="shared" si="370"/>
        <v>3.7059742224934721E-4</v>
      </c>
      <c r="BT263" s="17">
        <f t="shared" si="371"/>
        <v>2.5519996445258681E-3</v>
      </c>
      <c r="BU263" s="12">
        <f>(BU$3*temperature!$I373+BU$4*temperature!$I373^2+BU$5*temperature!$I373^6)*(K263/K$56)^$BW$1</f>
        <v>-21.249169290593979</v>
      </c>
      <c r="BV263" s="12">
        <f>(BV$3*temperature!$I373+BV$4*temperature!$I373^2+BV$5*temperature!$I373^6)*(L263/L$56)^$BW$1</f>
        <v>-15.370612233144911</v>
      </c>
      <c r="BW263" s="12">
        <f>(BW$3*temperature!$I373+BW$4*temperature!$I373^2+BW$5*temperature!$I373^6)*(M263/M$56)^$BW$1</f>
        <v>-14.032460609820134</v>
      </c>
      <c r="BX263" s="12">
        <f>(BX$3*temperature!$M373+BX$4*temperature!$M373^2+BX$5*temperature!$M373^6)*(K263/K$56)^$BW$1</f>
        <v>-21.249175460369571</v>
      </c>
      <c r="BY263" s="12">
        <f>(BY$3*temperature!$M373+BY$4*temperature!$M373^2+BY$5*temperature!$M373^6)*(L263/L$56)^$BW$1</f>
        <v>-15.370616293360454</v>
      </c>
      <c r="BZ263" s="12">
        <f>(BZ$3*temperature!$M373+BZ$4*temperature!$M373^2+BZ$5*temperature!$M373^6)*(M263/M$56)^$BW$1</f>
        <v>-14.03246398944585</v>
      </c>
      <c r="CA263" s="19">
        <f t="shared" si="380"/>
        <v>-6.1697755917577979E-6</v>
      </c>
      <c r="CB263" s="19">
        <f t="shared" si="381"/>
        <v>-4.0602155433333564E-6</v>
      </c>
      <c r="CC263" s="19">
        <f t="shared" si="382"/>
        <v>-3.3796257152829412E-6</v>
      </c>
      <c r="CD263" s="19">
        <f t="shared" si="383"/>
        <v>-2.4733868226333739E-2</v>
      </c>
      <c r="CE263" s="19">
        <f t="shared" si="384"/>
        <v>-9.1663078069343175E-6</v>
      </c>
      <c r="CF263" s="19"/>
      <c r="CG263" s="19"/>
      <c r="CH263" s="19"/>
    </row>
    <row r="264" spans="1:86" x14ac:dyDescent="0.25">
      <c r="A264" s="2">
        <f t="shared" si="327"/>
        <v>2218</v>
      </c>
      <c r="B264" s="5">
        <f t="shared" si="328"/>
        <v>1165.4036849180568</v>
      </c>
      <c r="C264" s="5">
        <f t="shared" si="329"/>
        <v>2964.1599361742815</v>
      </c>
      <c r="D264" s="5">
        <f t="shared" si="330"/>
        <v>4369.9263327743811</v>
      </c>
      <c r="E264" s="15">
        <f t="shared" si="331"/>
        <v>9.5529580836140336E-8</v>
      </c>
      <c r="F264" s="15">
        <f t="shared" si="332"/>
        <v>1.8819968002915621E-7</v>
      </c>
      <c r="G264" s="15">
        <f t="shared" si="333"/>
        <v>3.8420295211447282E-7</v>
      </c>
      <c r="H264" s="5">
        <f t="shared" si="334"/>
        <v>285841.76084144221</v>
      </c>
      <c r="I264" s="5">
        <f t="shared" si="335"/>
        <v>135613.83705435586</v>
      </c>
      <c r="J264" s="5">
        <f t="shared" si="336"/>
        <v>47901.139746227949</v>
      </c>
      <c r="K264" s="5">
        <f t="shared" si="337"/>
        <v>245272.74500727246</v>
      </c>
      <c r="L264" s="5">
        <f t="shared" si="338"/>
        <v>45751.187511624972</v>
      </c>
      <c r="M264" s="5">
        <f t="shared" si="339"/>
        <v>10961.543993767156</v>
      </c>
      <c r="N264" s="15">
        <f t="shared" si="340"/>
        <v>5.1635262244986713E-4</v>
      </c>
      <c r="O264" s="15">
        <f t="shared" si="341"/>
        <v>2.5415043697714079E-3</v>
      </c>
      <c r="P264" s="15">
        <f t="shared" si="342"/>
        <v>2.4501325512868988E-3</v>
      </c>
      <c r="Q264" s="5">
        <f t="shared" si="343"/>
        <v>4259.7474728828311</v>
      </c>
      <c r="R264" s="5">
        <f t="shared" si="344"/>
        <v>6352.703981931254</v>
      </c>
      <c r="S264" s="5">
        <f t="shared" si="345"/>
        <v>4108.0848720679069</v>
      </c>
      <c r="T264" s="5">
        <f t="shared" si="346"/>
        <v>14.902467226423692</v>
      </c>
      <c r="U264" s="5">
        <f t="shared" si="347"/>
        <v>46.84406930676996</v>
      </c>
      <c r="V264" s="5">
        <f t="shared" si="348"/>
        <v>85.761735395688675</v>
      </c>
      <c r="W264" s="15">
        <f t="shared" si="349"/>
        <v>-1.0734613539272964E-2</v>
      </c>
      <c r="X264" s="15">
        <f t="shared" si="350"/>
        <v>-1.217998157191269E-2</v>
      </c>
      <c r="Y264" s="15">
        <f t="shared" si="351"/>
        <v>-9.7425357312937999E-3</v>
      </c>
      <c r="Z264" s="5">
        <f t="shared" si="366"/>
        <v>4169.1632347680952</v>
      </c>
      <c r="AA264" s="5">
        <f t="shared" si="367"/>
        <v>18848.366917442974</v>
      </c>
      <c r="AB264" s="5">
        <f t="shared" si="368"/>
        <v>71788.879767521808</v>
      </c>
      <c r="AC264" s="16">
        <f t="shared" si="352"/>
        <v>0.99516266612835635</v>
      </c>
      <c r="AD264" s="16">
        <f t="shared" si="353"/>
        <v>3.058481866327325</v>
      </c>
      <c r="AE264" s="16">
        <f t="shared" si="354"/>
        <v>17.824544267033797</v>
      </c>
      <c r="AF264" s="15">
        <f t="shared" si="355"/>
        <v>-4.0504037456468023E-3</v>
      </c>
      <c r="AG264" s="15">
        <f t="shared" si="356"/>
        <v>2.9673830763510267E-4</v>
      </c>
      <c r="AH264" s="15">
        <f t="shared" si="357"/>
        <v>9.7937136394747881E-3</v>
      </c>
      <c r="AI264" s="1">
        <f t="shared" si="321"/>
        <v>566752.5651824004</v>
      </c>
      <c r="AJ264" s="1">
        <f t="shared" si="322"/>
        <v>263510.51695745165</v>
      </c>
      <c r="AK264" s="1">
        <f t="shared" si="323"/>
        <v>93194.39818727065</v>
      </c>
      <c r="AL264" s="14">
        <f t="shared" si="358"/>
        <v>90.375276504482002</v>
      </c>
      <c r="AM264" s="14">
        <f t="shared" si="359"/>
        <v>22.038455712683277</v>
      </c>
      <c r="AN264" s="14">
        <f t="shared" si="360"/>
        <v>6.9149705038811105</v>
      </c>
      <c r="AO264" s="11">
        <f t="shared" si="361"/>
        <v>2.5493692663867465E-3</v>
      </c>
      <c r="AP264" s="11">
        <f t="shared" si="362"/>
        <v>3.2115328883415041E-3</v>
      </c>
      <c r="AQ264" s="11">
        <f t="shared" si="363"/>
        <v>2.9132655425947772E-3</v>
      </c>
      <c r="AR264" s="1">
        <f t="shared" si="369"/>
        <v>285841.76084144221</v>
      </c>
      <c r="AS264" s="1">
        <f t="shared" si="364"/>
        <v>135613.83705435586</v>
      </c>
      <c r="AT264" s="1">
        <f t="shared" si="365"/>
        <v>47901.139746227949</v>
      </c>
      <c r="AU264" s="1">
        <f t="shared" si="324"/>
        <v>57168.352168288446</v>
      </c>
      <c r="AV264" s="1">
        <f t="shared" si="325"/>
        <v>27122.767410871173</v>
      </c>
      <c r="AW264" s="1">
        <f t="shared" si="326"/>
        <v>9580.2279492455909</v>
      </c>
      <c r="AX264" s="1">
        <f t="shared" si="385"/>
        <v>196218.19600581797</v>
      </c>
      <c r="AY264" s="1">
        <f t="shared" si="372"/>
        <v>36600.950009299981</v>
      </c>
      <c r="AZ264" s="1">
        <f t="shared" si="373"/>
        <v>8769.2351950137236</v>
      </c>
      <c r="BA264" s="1">
        <f t="shared" si="386"/>
        <v>14202.754388050889</v>
      </c>
      <c r="BB264" s="1">
        <f t="shared" si="387"/>
        <v>31146.887147697591</v>
      </c>
      <c r="BC264" s="1">
        <f t="shared" si="388"/>
        <v>39674.582476943098</v>
      </c>
      <c r="BD264" s="1">
        <f t="shared" si="389"/>
        <v>210.66193151114246</v>
      </c>
      <c r="BE264" s="2">
        <f t="shared" si="318"/>
        <v>2.6562624979233451E-2</v>
      </c>
      <c r="BF264" s="2">
        <f t="shared" si="319"/>
        <v>3.9296297366806017E-2</v>
      </c>
      <c r="BG264" s="2">
        <f t="shared" si="320"/>
        <v>2.6781393583393952E-2</v>
      </c>
      <c r="BH264" s="2">
        <f t="shared" si="374"/>
        <v>2.9259848538325764E-2</v>
      </c>
      <c r="BI264" s="2">
        <f t="shared" si="390"/>
        <v>7.0557304578739693E-5</v>
      </c>
      <c r="BJ264" s="2">
        <f t="shared" si="375"/>
        <v>1.5441989867404456E-4</v>
      </c>
      <c r="BK264" s="2">
        <f t="shared" si="376"/>
        <v>7.1724304226865481E-5</v>
      </c>
      <c r="BL264" s="2">
        <f t="shared" si="377"/>
        <v>20.168224181012906</v>
      </c>
      <c r="BM264" s="2">
        <f t="shared" si="378"/>
        <v>20.941474976732021</v>
      </c>
      <c r="BN264" s="2">
        <f t="shared" si="379"/>
        <v>3.4356759199720512</v>
      </c>
      <c r="BO264" s="2">
        <f t="shared" si="391"/>
        <v>364.23172080751129</v>
      </c>
      <c r="BP264" s="2">
        <f t="shared" si="392"/>
        <v>56.547303978996482</v>
      </c>
      <c r="BQ264" s="2">
        <f t="shared" si="393"/>
        <v>3.5739776990287231</v>
      </c>
      <c r="BR264" s="11">
        <f t="shared" si="394"/>
        <v>3.1297769274569703E-2</v>
      </c>
      <c r="BS264" s="17">
        <f t="shared" si="370"/>
        <v>3.5933783352384732E-4</v>
      </c>
      <c r="BT264" s="17">
        <f t="shared" si="371"/>
        <v>2.4776695577921051E-3</v>
      </c>
      <c r="BU264" s="12">
        <f>(BU$3*temperature!$I374+BU$4*temperature!$I374^2+BU$5*temperature!$I374^6)*(K264/K$56)^$BW$1</f>
        <v>-21.4233451789589</v>
      </c>
      <c r="BV264" s="12">
        <f>(BV$3*temperature!$I374+BV$4*temperature!$I374^2+BV$5*temperature!$I374^6)*(L264/L$56)^$BW$1</f>
        <v>-15.477217881514095</v>
      </c>
      <c r="BW264" s="12">
        <f>(BW$3*temperature!$I374+BW$4*temperature!$I374^2+BW$5*temperature!$I374^6)*(M264/M$56)^$BW$1</f>
        <v>-14.120722634828438</v>
      </c>
      <c r="BX264" s="12">
        <f>(BX$3*temperature!$M374+BX$4*temperature!$M374^2+BX$5*temperature!$M374^6)*(K264/K$56)^$BW$1</f>
        <v>-21.423351341462219</v>
      </c>
      <c r="BY264" s="12">
        <f>(BY$3*temperature!$M374+BY$4*temperature!$M374^2+BY$5*temperature!$M374^6)*(L264/L$56)^$BW$1</f>
        <v>-15.477221934104293</v>
      </c>
      <c r="BZ264" s="12">
        <f>(BZ$3*temperature!$M374+BZ$4*temperature!$M374^2+BZ$5*temperature!$M374^6)*(M264/M$56)^$BW$1</f>
        <v>-14.12072600747846</v>
      </c>
      <c r="CA264" s="19">
        <f t="shared" si="380"/>
        <v>-6.1625033183076994E-6</v>
      </c>
      <c r="CB264" s="19">
        <f t="shared" si="381"/>
        <v>-4.0525901976451451E-6</v>
      </c>
      <c r="CC264" s="19">
        <f t="shared" si="382"/>
        <v>-3.372650022370749E-6</v>
      </c>
      <c r="CD264" s="19">
        <f t="shared" si="383"/>
        <v>-2.4726418864445317E-2</v>
      </c>
      <c r="CE264" s="19">
        <f t="shared" si="384"/>
        <v>-8.8851377855529685E-6</v>
      </c>
      <c r="CF264" s="19"/>
      <c r="CG264" s="19"/>
      <c r="CH264" s="19"/>
    </row>
    <row r="265" spans="1:86" x14ac:dyDescent="0.25">
      <c r="A265" s="2">
        <f t="shared" si="327"/>
        <v>2219</v>
      </c>
      <c r="B265" s="5">
        <f t="shared" si="328"/>
        <v>1165.4037906820558</v>
      </c>
      <c r="C265" s="5">
        <f t="shared" si="329"/>
        <v>2964.160466135535</v>
      </c>
      <c r="D265" s="5">
        <f t="shared" si="330"/>
        <v>4369.927927766048</v>
      </c>
      <c r="E265" s="15">
        <f t="shared" si="331"/>
        <v>9.0753101794333311E-8</v>
      </c>
      <c r="F265" s="15">
        <f t="shared" si="332"/>
        <v>1.7878969602769838E-7</v>
      </c>
      <c r="G265" s="15">
        <f t="shared" si="333"/>
        <v>3.6499280450874916E-7</v>
      </c>
      <c r="H265" s="5">
        <f t="shared" si="334"/>
        <v>285979.08881481853</v>
      </c>
      <c r="I265" s="5">
        <f t="shared" si="335"/>
        <v>135953.11624385734</v>
      </c>
      <c r="J265" s="5">
        <f t="shared" si="336"/>
        <v>48016.80971915002</v>
      </c>
      <c r="K265" s="5">
        <f t="shared" si="337"/>
        <v>245390.55999418747</v>
      </c>
      <c r="L265" s="5">
        <f t="shared" si="338"/>
        <v>45865.639798206845</v>
      </c>
      <c r="M265" s="5">
        <f t="shared" si="339"/>
        <v>10988.009530788007</v>
      </c>
      <c r="N265" s="15">
        <f t="shared" si="340"/>
        <v>4.8034275847297359E-4</v>
      </c>
      <c r="O265" s="15">
        <f t="shared" si="341"/>
        <v>2.5016243906847979E-3</v>
      </c>
      <c r="P265" s="15">
        <f t="shared" si="342"/>
        <v>2.4143986500351211E-3</v>
      </c>
      <c r="Q265" s="5">
        <f t="shared" si="343"/>
        <v>4216.0452869473957</v>
      </c>
      <c r="R265" s="5">
        <f t="shared" si="344"/>
        <v>6291.0278032661245</v>
      </c>
      <c r="S265" s="5">
        <f t="shared" si="345"/>
        <v>4077.8851195098359</v>
      </c>
      <c r="T265" s="5">
        <f t="shared" si="346"/>
        <v>14.742494999966352</v>
      </c>
      <c r="U265" s="5">
        <f t="shared" si="347"/>
        <v>46.273509405860104</v>
      </c>
      <c r="V265" s="5">
        <f t="shared" si="348"/>
        <v>84.926198624218415</v>
      </c>
      <c r="W265" s="15">
        <f t="shared" si="349"/>
        <v>-1.0734613539272964E-2</v>
      </c>
      <c r="X265" s="15">
        <f t="shared" si="350"/>
        <v>-1.217998157191269E-2</v>
      </c>
      <c r="Y265" s="15">
        <f t="shared" si="351"/>
        <v>-9.7425357312937999E-3</v>
      </c>
      <c r="Z265" s="5">
        <f t="shared" si="366"/>
        <v>4109.8247735006935</v>
      </c>
      <c r="AA265" s="5">
        <f t="shared" si="367"/>
        <v>18671.656367483156</v>
      </c>
      <c r="AB265" s="5">
        <f t="shared" si="368"/>
        <v>71961.616130742885</v>
      </c>
      <c r="AC265" s="16">
        <f t="shared" si="352"/>
        <v>0.99113185553794225</v>
      </c>
      <c r="AD265" s="16">
        <f t="shared" si="353"/>
        <v>3.0593894350602717</v>
      </c>
      <c r="AE265" s="16">
        <f t="shared" si="354"/>
        <v>17.999112749339268</v>
      </c>
      <c r="AF265" s="15">
        <f t="shared" si="355"/>
        <v>-4.0504037456468023E-3</v>
      </c>
      <c r="AG265" s="15">
        <f t="shared" si="356"/>
        <v>2.9673830763510267E-4</v>
      </c>
      <c r="AH265" s="15">
        <f t="shared" si="357"/>
        <v>9.7937136394747881E-3</v>
      </c>
      <c r="AI265" s="1">
        <f t="shared" si="321"/>
        <v>567245.66083244886</v>
      </c>
      <c r="AJ265" s="1">
        <f t="shared" si="322"/>
        <v>264282.23267257767</v>
      </c>
      <c r="AK265" s="1">
        <f t="shared" si="323"/>
        <v>93455.186317789179</v>
      </c>
      <c r="AL265" s="14">
        <f t="shared" si="358"/>
        <v>90.60337245732012</v>
      </c>
      <c r="AM265" s="14">
        <f t="shared" si="359"/>
        <v>22.108525165759524</v>
      </c>
      <c r="AN265" s="14">
        <f t="shared" si="360"/>
        <v>6.9349141977251572</v>
      </c>
      <c r="AO265" s="11">
        <f t="shared" si="361"/>
        <v>2.5238755737228792E-3</v>
      </c>
      <c r="AP265" s="11">
        <f t="shared" si="362"/>
        <v>3.1794175594580892E-3</v>
      </c>
      <c r="AQ265" s="11">
        <f t="shared" si="363"/>
        <v>2.8841328871688295E-3</v>
      </c>
      <c r="AR265" s="1">
        <f t="shared" si="369"/>
        <v>285979.08881481853</v>
      </c>
      <c r="AS265" s="1">
        <f t="shared" si="364"/>
        <v>135953.11624385734</v>
      </c>
      <c r="AT265" s="1">
        <f t="shared" si="365"/>
        <v>48016.80971915002</v>
      </c>
      <c r="AU265" s="1">
        <f t="shared" si="324"/>
        <v>57195.817762963707</v>
      </c>
      <c r="AV265" s="1">
        <f t="shared" si="325"/>
        <v>27190.62324877147</v>
      </c>
      <c r="AW265" s="1">
        <f t="shared" si="326"/>
        <v>9603.3619438300047</v>
      </c>
      <c r="AX265" s="1">
        <f t="shared" si="385"/>
        <v>196312.44799535</v>
      </c>
      <c r="AY265" s="1">
        <f t="shared" si="372"/>
        <v>36692.511838565471</v>
      </c>
      <c r="AZ265" s="1">
        <f t="shared" si="373"/>
        <v>8790.4076246304066</v>
      </c>
      <c r="BA265" s="1">
        <f t="shared" si="386"/>
        <v>14203.31533586317</v>
      </c>
      <c r="BB265" s="1">
        <f t="shared" si="387"/>
        <v>31154.298672956786</v>
      </c>
      <c r="BC265" s="1">
        <f t="shared" si="388"/>
        <v>39685.134989577964</v>
      </c>
      <c r="BD265" s="1">
        <f t="shared" si="389"/>
        <v>204.57070903328693</v>
      </c>
      <c r="BE265" s="2">
        <f t="shared" si="318"/>
        <v>2.6562624979233451E-2</v>
      </c>
      <c r="BF265" s="2">
        <f t="shared" si="319"/>
        <v>3.9296297366806017E-2</v>
      </c>
      <c r="BG265" s="2">
        <f t="shared" si="320"/>
        <v>2.6781393583393952E-2</v>
      </c>
      <c r="BH265" s="2">
        <f t="shared" si="374"/>
        <v>2.9238299563777249E-2</v>
      </c>
      <c r="BI265" s="2">
        <f t="shared" si="390"/>
        <v>7.0557304578739693E-5</v>
      </c>
      <c r="BJ265" s="2">
        <f t="shared" si="375"/>
        <v>1.5441989867404456E-4</v>
      </c>
      <c r="BK265" s="2">
        <f t="shared" si="376"/>
        <v>7.1724304226865481E-5</v>
      </c>
      <c r="BL265" s="2">
        <f t="shared" si="377"/>
        <v>20.177913672657603</v>
      </c>
      <c r="BM265" s="2">
        <f t="shared" si="378"/>
        <v>20.993866434797052</v>
      </c>
      <c r="BN265" s="2">
        <f t="shared" si="379"/>
        <v>3.4439722682998273</v>
      </c>
      <c r="BO265" s="2">
        <f t="shared" si="391"/>
        <v>369.66808595201724</v>
      </c>
      <c r="BP265" s="2">
        <f t="shared" si="392"/>
        <v>57.225282842785084</v>
      </c>
      <c r="BQ265" s="2">
        <f t="shared" si="393"/>
        <v>3.5740083362527932</v>
      </c>
      <c r="BR265" s="11">
        <f t="shared" si="394"/>
        <v>3.1261628413523396E-2</v>
      </c>
      <c r="BS265" s="17">
        <f t="shared" si="370"/>
        <v>3.4843266826477373E-4</v>
      </c>
      <c r="BT265" s="17">
        <f t="shared" si="371"/>
        <v>2.4055044250408785E-3</v>
      </c>
      <c r="BU265" s="12">
        <f>(BU$3*temperature!$I375+BU$4*temperature!$I375^2+BU$5*temperature!$I375^6)*(K265/K$56)^$BW$1</f>
        <v>-21.597343068028991</v>
      </c>
      <c r="BV265" s="12">
        <f>(BV$3*temperature!$I375+BV$4*temperature!$I375^2+BV$5*temperature!$I375^6)*(L265/L$56)^$BW$1</f>
        <v>-15.58359961930541</v>
      </c>
      <c r="BW265" s="12">
        <f>(BW$3*temperature!$I375+BW$4*temperature!$I375^2+BW$5*temperature!$I375^6)*(M265/M$56)^$BW$1</f>
        <v>-14.208780368566167</v>
      </c>
      <c r="BX265" s="12">
        <f>(BX$3*temperature!$M375+BX$4*temperature!$M375^2+BX$5*temperature!$M375^6)*(K265/K$56)^$BW$1</f>
        <v>-21.597349223301737</v>
      </c>
      <c r="BY265" s="12">
        <f>(BY$3*temperature!$M375+BY$4*temperature!$M375^2+BY$5*temperature!$M375^6)*(L265/L$56)^$BW$1</f>
        <v>-15.583603664320256</v>
      </c>
      <c r="BZ265" s="12">
        <f>(BZ$3*temperature!$M375+BZ$4*temperature!$M375^2+BZ$5*temperature!$M375^6)*(M265/M$56)^$BW$1</f>
        <v>-14.208783734289794</v>
      </c>
      <c r="CA265" s="19">
        <f t="shared" si="380"/>
        <v>-6.1552727466107626E-6</v>
      </c>
      <c r="CB265" s="19">
        <f t="shared" si="381"/>
        <v>-4.0450148457438218E-6</v>
      </c>
      <c r="CC265" s="19">
        <f t="shared" si="382"/>
        <v>-3.3657236269135637E-6</v>
      </c>
      <c r="CD265" s="19">
        <f t="shared" si="383"/>
        <v>-2.4718229759747259E-2</v>
      </c>
      <c r="CE265" s="19">
        <f t="shared" si="384"/>
        <v>-8.6126387499704746E-6</v>
      </c>
      <c r="CF265" s="19"/>
      <c r="CG265" s="19"/>
      <c r="CH265" s="19"/>
    </row>
    <row r="266" spans="1:86" x14ac:dyDescent="0.25">
      <c r="A266" s="2">
        <f t="shared" si="327"/>
        <v>2220</v>
      </c>
      <c r="B266" s="5">
        <f t="shared" si="328"/>
        <v>1165.4038911578643</v>
      </c>
      <c r="C266" s="5">
        <f t="shared" si="329"/>
        <v>2964.1609695988163</v>
      </c>
      <c r="D266" s="5">
        <f t="shared" si="330"/>
        <v>4369.9294430086848</v>
      </c>
      <c r="E266" s="15">
        <f t="shared" si="331"/>
        <v>8.6215446704616637E-8</v>
      </c>
      <c r="F266" s="15">
        <f t="shared" si="332"/>
        <v>1.6985021122631347E-7</v>
      </c>
      <c r="G266" s="15">
        <f t="shared" si="333"/>
        <v>3.467431642833117E-7</v>
      </c>
      <c r="H266" s="5">
        <f t="shared" si="334"/>
        <v>286106.27735453757</v>
      </c>
      <c r="I266" s="5">
        <f t="shared" si="335"/>
        <v>136287.8779023753</v>
      </c>
      <c r="J266" s="5">
        <f t="shared" si="336"/>
        <v>48131.060411832972</v>
      </c>
      <c r="K266" s="5">
        <f t="shared" si="337"/>
        <v>245499.67571352643</v>
      </c>
      <c r="L266" s="5">
        <f t="shared" si="338"/>
        <v>45978.568404407924</v>
      </c>
      <c r="M266" s="5">
        <f t="shared" si="339"/>
        <v>11014.15046616745</v>
      </c>
      <c r="N266" s="15">
        <f t="shared" si="340"/>
        <v>4.4466143824584137E-4</v>
      </c>
      <c r="O266" s="15">
        <f t="shared" si="341"/>
        <v>2.4621613630144701E-3</v>
      </c>
      <c r="P266" s="15">
        <f t="shared" si="342"/>
        <v>2.3790419280396158E-3</v>
      </c>
      <c r="Q266" s="5">
        <f t="shared" si="343"/>
        <v>4172.6426183181757</v>
      </c>
      <c r="R266" s="5">
        <f t="shared" si="344"/>
        <v>6229.7051221251013</v>
      </c>
      <c r="S266" s="5">
        <f t="shared" si="345"/>
        <v>4047.7645244185856</v>
      </c>
      <c r="T266" s="5">
        <f t="shared" si="346"/>
        <v>14.58424001353705</v>
      </c>
      <c r="U266" s="5">
        <f t="shared" si="347"/>
        <v>45.709898914028997</v>
      </c>
      <c r="V266" s="5">
        <f t="shared" si="348"/>
        <v>84.098802099599013</v>
      </c>
      <c r="W266" s="15">
        <f t="shared" si="349"/>
        <v>-1.0734613539272964E-2</v>
      </c>
      <c r="X266" s="15">
        <f t="shared" si="350"/>
        <v>-1.217998157191269E-2</v>
      </c>
      <c r="Y266" s="15">
        <f t="shared" si="351"/>
        <v>-9.7425357312937999E-3</v>
      </c>
      <c r="Z266" s="5">
        <f t="shared" si="366"/>
        <v>4051.1850269845945</v>
      </c>
      <c r="AA266" s="5">
        <f t="shared" si="367"/>
        <v>18495.866597393899</v>
      </c>
      <c r="AB266" s="5">
        <f t="shared" si="368"/>
        <v>72132.195385107902</v>
      </c>
      <c r="AC266" s="16">
        <f t="shared" si="352"/>
        <v>0.9871173713578415</v>
      </c>
      <c r="AD266" s="16">
        <f t="shared" si="353"/>
        <v>3.0602972731036284</v>
      </c>
      <c r="AE266" s="16">
        <f t="shared" si="354"/>
        <v>18.175390905370918</v>
      </c>
      <c r="AF266" s="15">
        <f t="shared" si="355"/>
        <v>-4.0504037456468023E-3</v>
      </c>
      <c r="AG266" s="15">
        <f t="shared" si="356"/>
        <v>2.9673830763510267E-4</v>
      </c>
      <c r="AH266" s="15">
        <f t="shared" si="357"/>
        <v>9.7937136394747881E-3</v>
      </c>
      <c r="AI266" s="1">
        <f t="shared" si="321"/>
        <v>567716.91251216771</v>
      </c>
      <c r="AJ266" s="1">
        <f t="shared" si="322"/>
        <v>265044.63265409134</v>
      </c>
      <c r="AK266" s="1">
        <f t="shared" si="323"/>
        <v>93713.029629840268</v>
      </c>
      <c r="AL266" s="14">
        <f t="shared" si="358"/>
        <v>90.829757379575639</v>
      </c>
      <c r="AM266" s="14">
        <f t="shared" si="359"/>
        <v>22.178114476554001</v>
      </c>
      <c r="AN266" s="14">
        <f t="shared" si="360"/>
        <v>6.9547153996914366</v>
      </c>
      <c r="AO266" s="11">
        <f t="shared" si="361"/>
        <v>2.4986368179856504E-3</v>
      </c>
      <c r="AP266" s="11">
        <f t="shared" si="362"/>
        <v>3.1476233838635083E-3</v>
      </c>
      <c r="AQ266" s="11">
        <f t="shared" si="363"/>
        <v>2.855291558297141E-3</v>
      </c>
      <c r="AR266" s="1">
        <f t="shared" si="369"/>
        <v>286106.27735453757</v>
      </c>
      <c r="AS266" s="1">
        <f t="shared" si="364"/>
        <v>136287.8779023753</v>
      </c>
      <c r="AT266" s="1">
        <f t="shared" si="365"/>
        <v>48131.060411832972</v>
      </c>
      <c r="AU266" s="1">
        <f t="shared" si="324"/>
        <v>57221.255470907519</v>
      </c>
      <c r="AV266" s="1">
        <f t="shared" si="325"/>
        <v>27257.575580475062</v>
      </c>
      <c r="AW266" s="1">
        <f t="shared" si="326"/>
        <v>9626.2120823665955</v>
      </c>
      <c r="AX266" s="1">
        <f t="shared" si="385"/>
        <v>196399.74057082116</v>
      </c>
      <c r="AY266" s="1">
        <f t="shared" si="372"/>
        <v>36782.85472352634</v>
      </c>
      <c r="AZ266" s="1">
        <f t="shared" si="373"/>
        <v>8811.3203729339602</v>
      </c>
      <c r="BA266" s="1">
        <f t="shared" si="386"/>
        <v>14203.83465539883</v>
      </c>
      <c r="BB266" s="1">
        <f t="shared" si="387"/>
        <v>31161.593237129327</v>
      </c>
      <c r="BC266" s="1">
        <f t="shared" si="388"/>
        <v>39695.532648521694</v>
      </c>
      <c r="BD266" s="1">
        <f t="shared" si="389"/>
        <v>198.65487085409995</v>
      </c>
      <c r="BE266" s="2">
        <f t="shared" si="318"/>
        <v>2.6562624979233451E-2</v>
      </c>
      <c r="BF266" s="2">
        <f t="shared" si="319"/>
        <v>3.9296297366806017E-2</v>
      </c>
      <c r="BG266" s="2">
        <f t="shared" si="320"/>
        <v>2.6781393583393952E-2</v>
      </c>
      <c r="BH266" s="2">
        <f t="shared" si="374"/>
        <v>2.9216855694119831E-2</v>
      </c>
      <c r="BI266" s="2">
        <f t="shared" si="390"/>
        <v>7.0557304578739693E-5</v>
      </c>
      <c r="BJ266" s="2">
        <f t="shared" si="375"/>
        <v>1.5441989867404456E-4</v>
      </c>
      <c r="BK266" s="2">
        <f t="shared" si="376"/>
        <v>7.1724304226865481E-5</v>
      </c>
      <c r="BL266" s="2">
        <f t="shared" si="377"/>
        <v>20.186887753193481</v>
      </c>
      <c r="BM266" s="2">
        <f t="shared" si="378"/>
        <v>21.04556029618535</v>
      </c>
      <c r="BN266" s="2">
        <f t="shared" si="379"/>
        <v>3.4521668197399493</v>
      </c>
      <c r="BO266" s="2">
        <f t="shared" si="391"/>
        <v>375.18571474528869</v>
      </c>
      <c r="BP266" s="2">
        <f t="shared" si="392"/>
        <v>57.911414416205893</v>
      </c>
      <c r="BQ266" s="2">
        <f t="shared" si="393"/>
        <v>3.5740403174850131</v>
      </c>
      <c r="BR266" s="11">
        <f t="shared" si="394"/>
        <v>3.1225842711862545E-2</v>
      </c>
      <c r="BS266" s="17">
        <f t="shared" si="370"/>
        <v>3.3787029272173838E-4</v>
      </c>
      <c r="BT266" s="17">
        <f t="shared" si="371"/>
        <v>2.335441189360076E-3</v>
      </c>
      <c r="BU266" s="12">
        <f>(BU$3*temperature!$I376+BU$4*temperature!$I376^2+BU$5*temperature!$I376^6)*(K266/K$56)^$BW$1</f>
        <v>-21.771162699292173</v>
      </c>
      <c r="BV266" s="12">
        <f>(BV$3*temperature!$I376+BV$4*temperature!$I376^2+BV$5*temperature!$I376^6)*(L266/L$56)^$BW$1</f>
        <v>-15.689757777463502</v>
      </c>
      <c r="BW266" s="12">
        <f>(BW$3*temperature!$I376+BW$4*temperature!$I376^2+BW$5*temperature!$I376^6)*(M266/M$56)^$BW$1</f>
        <v>-14.296634160705468</v>
      </c>
      <c r="BX266" s="12">
        <f>(BX$3*temperature!$M376+BX$4*temperature!$M376^2+BX$5*temperature!$M376^6)*(K266/K$56)^$BW$1</f>
        <v>-21.771168847376632</v>
      </c>
      <c r="BY266" s="12">
        <f>(BY$3*temperature!$M376+BY$4*temperature!$M376^2+BY$5*temperature!$M376^6)*(L266/L$56)^$BW$1</f>
        <v>-15.689761814952927</v>
      </c>
      <c r="BZ266" s="12">
        <f>(BZ$3*temperature!$M376+BZ$4*temperature!$M376^2+BZ$5*temperature!$M376^6)*(M266/M$56)^$BW$1</f>
        <v>-14.296637519551783</v>
      </c>
      <c r="CA266" s="19">
        <f t="shared" si="380"/>
        <v>-6.148084459312031E-6</v>
      </c>
      <c r="CB266" s="19">
        <f t="shared" si="381"/>
        <v>-4.0374894254568972E-6</v>
      </c>
      <c r="CC266" s="19">
        <f t="shared" si="382"/>
        <v>-3.3588463157485648E-6</v>
      </c>
      <c r="CD266" s="19">
        <f t="shared" si="383"/>
        <v>-2.4709312583012077E-2</v>
      </c>
      <c r="CE266" s="19">
        <f t="shared" si="384"/>
        <v>-8.3485426753752234E-6</v>
      </c>
      <c r="CF266" s="19"/>
      <c r="CG266" s="19"/>
      <c r="CH266" s="19"/>
    </row>
    <row r="267" spans="1:86" x14ac:dyDescent="0.25">
      <c r="A267" s="2">
        <f t="shared" si="327"/>
        <v>2221</v>
      </c>
      <c r="B267" s="5">
        <f t="shared" si="328"/>
        <v>1165.4039866098906</v>
      </c>
      <c r="C267" s="5">
        <f t="shared" si="329"/>
        <v>2964.1614478890151</v>
      </c>
      <c r="D267" s="5">
        <f t="shared" si="330"/>
        <v>4369.9308824896889</v>
      </c>
      <c r="E267" s="15">
        <f t="shared" si="331"/>
        <v>8.1904674369385801E-8</v>
      </c>
      <c r="F267" s="15">
        <f t="shared" si="332"/>
        <v>1.6135770066499779E-7</v>
      </c>
      <c r="G267" s="15">
        <f t="shared" si="333"/>
        <v>3.2940600606914611E-7</v>
      </c>
      <c r="H267" s="5">
        <f t="shared" si="334"/>
        <v>286223.40515706973</v>
      </c>
      <c r="I267" s="5">
        <f t="shared" si="335"/>
        <v>136618.1405152611</v>
      </c>
      <c r="J267" s="5">
        <f t="shared" si="336"/>
        <v>48243.898300962632</v>
      </c>
      <c r="K267" s="5">
        <f t="shared" si="337"/>
        <v>245600.15964050469</v>
      </c>
      <c r="L267" s="5">
        <f t="shared" si="338"/>
        <v>46089.979549715943</v>
      </c>
      <c r="M267" s="5">
        <f t="shared" si="339"/>
        <v>11039.968273703345</v>
      </c>
      <c r="N267" s="15">
        <f t="shared" si="340"/>
        <v>4.0930370553926565E-4</v>
      </c>
      <c r="O267" s="15">
        <f t="shared" si="341"/>
        <v>2.4231103571579204E-3</v>
      </c>
      <c r="P267" s="15">
        <f t="shared" si="342"/>
        <v>2.3440580020401836E-3</v>
      </c>
      <c r="Q267" s="5">
        <f t="shared" si="343"/>
        <v>4129.5407952760452</v>
      </c>
      <c r="R267" s="5">
        <f t="shared" si="344"/>
        <v>6168.7398268909374</v>
      </c>
      <c r="S267" s="5">
        <f t="shared" si="345"/>
        <v>4017.7261131169917</v>
      </c>
      <c r="T267" s="5">
        <f t="shared" si="346"/>
        <v>14.427683833227729</v>
      </c>
      <c r="U267" s="5">
        <f t="shared" si="347"/>
        <v>45.153153187602129</v>
      </c>
      <c r="V267" s="5">
        <f t="shared" si="348"/>
        <v>83.279466515184666</v>
      </c>
      <c r="W267" s="15">
        <f t="shared" si="349"/>
        <v>-1.0734613539272964E-2</v>
      </c>
      <c r="X267" s="15">
        <f t="shared" si="350"/>
        <v>-1.217998157191269E-2</v>
      </c>
      <c r="Y267" s="15">
        <f t="shared" si="351"/>
        <v>-9.7425357312937999E-3</v>
      </c>
      <c r="Z267" s="5">
        <f t="shared" si="366"/>
        <v>3993.2395244606619</v>
      </c>
      <c r="AA267" s="5">
        <f t="shared" si="367"/>
        <v>18321.010460958481</v>
      </c>
      <c r="AB267" s="5">
        <f t="shared" si="368"/>
        <v>72300.62741840168</v>
      </c>
      <c r="AC267" s="16">
        <f t="shared" si="352"/>
        <v>0.98311914745950069</v>
      </c>
      <c r="AD267" s="16">
        <f t="shared" si="353"/>
        <v>3.0612053805373094</v>
      </c>
      <c r="AE267" s="16">
        <f t="shared" si="354"/>
        <v>18.353395479183636</v>
      </c>
      <c r="AF267" s="15">
        <f t="shared" si="355"/>
        <v>-4.0504037456468023E-3</v>
      </c>
      <c r="AG267" s="15">
        <f t="shared" si="356"/>
        <v>2.9673830763510267E-4</v>
      </c>
      <c r="AH267" s="15">
        <f t="shared" si="357"/>
        <v>9.7937136394747881E-3</v>
      </c>
      <c r="AI267" s="1">
        <f t="shared" si="321"/>
        <v>568166.47673185845</v>
      </c>
      <c r="AJ267" s="1">
        <f t="shared" si="322"/>
        <v>265797.74496915727</v>
      </c>
      <c r="AK267" s="1">
        <f t="shared" si="323"/>
        <v>93967.938749222827</v>
      </c>
      <c r="AL267" s="14">
        <f t="shared" si="358"/>
        <v>91.054438449773372</v>
      </c>
      <c r="AM267" s="14">
        <f t="shared" si="359"/>
        <v>22.247224744773042</v>
      </c>
      <c r="AN267" s="14">
        <f t="shared" si="360"/>
        <v>6.9743745624608229</v>
      </c>
      <c r="AO267" s="11">
        <f t="shared" si="361"/>
        <v>2.4736504498057937E-3</v>
      </c>
      <c r="AP267" s="11">
        <f t="shared" si="362"/>
        <v>3.1161471500248733E-3</v>
      </c>
      <c r="AQ267" s="11">
        <f t="shared" si="363"/>
        <v>2.8267386427141697E-3</v>
      </c>
      <c r="AR267" s="1">
        <f t="shared" si="369"/>
        <v>286223.40515706973</v>
      </c>
      <c r="AS267" s="1">
        <f t="shared" si="364"/>
        <v>136618.1405152611</v>
      </c>
      <c r="AT267" s="1">
        <f t="shared" si="365"/>
        <v>48243.898300962632</v>
      </c>
      <c r="AU267" s="1">
        <f t="shared" si="324"/>
        <v>57244.681031413951</v>
      </c>
      <c r="AV267" s="1">
        <f t="shared" si="325"/>
        <v>27323.628103052222</v>
      </c>
      <c r="AW267" s="1">
        <f t="shared" si="326"/>
        <v>9648.7796601925274</v>
      </c>
      <c r="AX267" s="1">
        <f t="shared" si="385"/>
        <v>196480.12771240374</v>
      </c>
      <c r="AY267" s="1">
        <f t="shared" si="372"/>
        <v>36871.983639772749</v>
      </c>
      <c r="AZ267" s="1">
        <f t="shared" si="373"/>
        <v>8831.9746189626767</v>
      </c>
      <c r="BA267" s="1">
        <f t="shared" si="386"/>
        <v>14204.312725336295</v>
      </c>
      <c r="BB267" s="1">
        <f t="shared" si="387"/>
        <v>31168.772067645456</v>
      </c>
      <c r="BC267" s="1">
        <f t="shared" si="388"/>
        <v>39705.777109121787</v>
      </c>
      <c r="BD267" s="1">
        <f t="shared" si="389"/>
        <v>192.90939653402944</v>
      </c>
      <c r="BE267" s="2">
        <f t="shared" si="318"/>
        <v>2.6562624979233451E-2</v>
      </c>
      <c r="BF267" s="2">
        <f t="shared" si="319"/>
        <v>3.9296297366806017E-2</v>
      </c>
      <c r="BG267" s="2">
        <f t="shared" si="320"/>
        <v>2.6781393583393952E-2</v>
      </c>
      <c r="BH267" s="2">
        <f t="shared" si="374"/>
        <v>2.9195518020950034E-2</v>
      </c>
      <c r="BI267" s="2">
        <f t="shared" si="390"/>
        <v>7.0557304578739693E-5</v>
      </c>
      <c r="BJ267" s="2">
        <f t="shared" si="375"/>
        <v>1.5441989867404456E-4</v>
      </c>
      <c r="BK267" s="2">
        <f t="shared" si="376"/>
        <v>7.1724304226865481E-5</v>
      </c>
      <c r="BL267" s="2">
        <f t="shared" si="377"/>
        <v>20.195151975231383</v>
      </c>
      <c r="BM267" s="2">
        <f t="shared" si="378"/>
        <v>21.096559415403</v>
      </c>
      <c r="BN267" s="2">
        <f t="shared" si="379"/>
        <v>3.4602600388282023</v>
      </c>
      <c r="BO267" s="2">
        <f t="shared" si="391"/>
        <v>380.78582188196179</v>
      </c>
      <c r="BP267" s="2">
        <f t="shared" si="392"/>
        <v>58.60579673624536</v>
      </c>
      <c r="BQ267" s="2">
        <f t="shared" si="393"/>
        <v>3.5740736271023459</v>
      </c>
      <c r="BR267" s="11">
        <f t="shared" si="394"/>
        <v>3.1190407448515173E-2</v>
      </c>
      <c r="BS267" s="17">
        <f t="shared" si="370"/>
        <v>3.2763947403919316E-4</v>
      </c>
      <c r="BT267" s="17">
        <f t="shared" si="371"/>
        <v>2.2674186304466755E-3</v>
      </c>
      <c r="BU267" s="12">
        <f>(BU$3*temperature!$I377+BU$4*temperature!$I377^2+BU$5*temperature!$I377^6)*(K267/K$56)^$BW$1</f>
        <v>-21.944803914043035</v>
      </c>
      <c r="BV267" s="12">
        <f>(BV$3*temperature!$I377+BV$4*temperature!$I377^2+BV$5*temperature!$I377^6)*(L267/L$56)^$BW$1</f>
        <v>-15.795692736096512</v>
      </c>
      <c r="BW267" s="12">
        <f>(BW$3*temperature!$I377+BW$4*temperature!$I377^2+BW$5*temperature!$I377^6)*(M267/M$56)^$BW$1</f>
        <v>-14.384284399514934</v>
      </c>
      <c r="BX267" s="12">
        <f>(BX$3*temperature!$M377+BX$4*temperature!$M377^2+BX$5*temperature!$M377^6)*(K267/K$56)^$BW$1</f>
        <v>-21.944810054982018</v>
      </c>
      <c r="BY267" s="12">
        <f>(BY$3*temperature!$M377+BY$4*temperature!$M377^2+BY$5*temperature!$M377^6)*(L267/L$56)^$BW$1</f>
        <v>-15.795696766110401</v>
      </c>
      <c r="BZ267" s="12">
        <f>(BZ$3*temperature!$M377+BZ$4*temperature!$M377^2+BZ$5*temperature!$M377^6)*(M267/M$56)^$BW$1</f>
        <v>-14.384287751532787</v>
      </c>
      <c r="CA267" s="19">
        <f t="shared" si="380"/>
        <v>-6.1409389822131288E-6</v>
      </c>
      <c r="CB267" s="19">
        <f t="shared" si="381"/>
        <v>-4.0300138888227366E-6</v>
      </c>
      <c r="CC267" s="19">
        <f t="shared" si="382"/>
        <v>-3.3520178526202926E-6</v>
      </c>
      <c r="CD267" s="19">
        <f t="shared" si="383"/>
        <v>-2.4699678784772951E-2</v>
      </c>
      <c r="CE267" s="19">
        <f t="shared" si="384"/>
        <v>-8.0925897659800267E-6</v>
      </c>
      <c r="CF267" s="19"/>
      <c r="CG267" s="19"/>
      <c r="CH267" s="19"/>
    </row>
    <row r="268" spans="1:86" x14ac:dyDescent="0.25">
      <c r="A268" s="2">
        <f t="shared" si="327"/>
        <v>2222</v>
      </c>
      <c r="B268" s="5">
        <f t="shared" si="328"/>
        <v>1165.4040772893229</v>
      </c>
      <c r="C268" s="5">
        <f t="shared" si="329"/>
        <v>2964.1619022647774</v>
      </c>
      <c r="D268" s="5">
        <f t="shared" si="330"/>
        <v>4369.932249997094</v>
      </c>
      <c r="E268" s="15">
        <f t="shared" si="331"/>
        <v>7.7809440650916511E-8</v>
      </c>
      <c r="F268" s="15">
        <f t="shared" si="332"/>
        <v>1.5328981563174789E-7</v>
      </c>
      <c r="G268" s="15">
        <f t="shared" si="333"/>
        <v>3.1293570576568881E-7</v>
      </c>
      <c r="H268" s="5">
        <f t="shared" si="334"/>
        <v>286330.55074378493</v>
      </c>
      <c r="I268" s="5">
        <f t="shared" si="335"/>
        <v>136943.92288809671</v>
      </c>
      <c r="J268" s="5">
        <f t="shared" si="336"/>
        <v>48355.329944462006</v>
      </c>
      <c r="K268" s="5">
        <f t="shared" si="337"/>
        <v>245692.07910253483</v>
      </c>
      <c r="L268" s="5">
        <f t="shared" si="338"/>
        <v>46199.879562403214</v>
      </c>
      <c r="M268" s="5">
        <f t="shared" si="339"/>
        <v>11065.464446157985</v>
      </c>
      <c r="N268" s="15">
        <f t="shared" si="340"/>
        <v>3.7426466727330521E-4</v>
      </c>
      <c r="O268" s="15">
        <f t="shared" si="341"/>
        <v>2.3844665100951623E-3</v>
      </c>
      <c r="P268" s="15">
        <f t="shared" si="342"/>
        <v>2.3094425475269631E-3</v>
      </c>
      <c r="Q268" s="5">
        <f t="shared" si="343"/>
        <v>4086.741039155223</v>
      </c>
      <c r="R268" s="5">
        <f t="shared" si="344"/>
        <v>6108.1356221001397</v>
      </c>
      <c r="S268" s="5">
        <f t="shared" si="345"/>
        <v>3987.7728303068293</v>
      </c>
      <c r="T268" s="5">
        <f t="shared" si="346"/>
        <v>14.272808223011213</v>
      </c>
      <c r="U268" s="5">
        <f t="shared" si="347"/>
        <v>44.603188613863381</v>
      </c>
      <c r="V268" s="5">
        <f t="shared" si="348"/>
        <v>82.468113336977396</v>
      </c>
      <c r="W268" s="15">
        <f t="shared" si="349"/>
        <v>-1.0734613539272964E-2</v>
      </c>
      <c r="X268" s="15">
        <f t="shared" si="350"/>
        <v>-1.217998157191269E-2</v>
      </c>
      <c r="Y268" s="15">
        <f t="shared" si="351"/>
        <v>-9.7425357312937999E-3</v>
      </c>
      <c r="Z268" s="5">
        <f t="shared" si="366"/>
        <v>3935.9837090389146</v>
      </c>
      <c r="AA268" s="5">
        <f t="shared" si="367"/>
        <v>18147.100275018416</v>
      </c>
      <c r="AB268" s="5">
        <f t="shared" si="368"/>
        <v>72466.922243178778</v>
      </c>
      <c r="AC268" s="16">
        <f t="shared" si="352"/>
        <v>0.97913711798221359</v>
      </c>
      <c r="AD268" s="16">
        <f t="shared" si="353"/>
        <v>3.0621137574412534</v>
      </c>
      <c r="AE268" s="16">
        <f t="shared" si="354"/>
        <v>18.533143378818792</v>
      </c>
      <c r="AF268" s="15">
        <f t="shared" si="355"/>
        <v>-4.0504037456468023E-3</v>
      </c>
      <c r="AG268" s="15">
        <f t="shared" si="356"/>
        <v>2.9673830763510267E-4</v>
      </c>
      <c r="AH268" s="15">
        <f t="shared" si="357"/>
        <v>9.7937136394747881E-3</v>
      </c>
      <c r="AI268" s="1">
        <f t="shared" si="321"/>
        <v>568594.51009008649</v>
      </c>
      <c r="AJ268" s="1">
        <f t="shared" si="322"/>
        <v>266541.59857529378</v>
      </c>
      <c r="AK268" s="1">
        <f t="shared" si="323"/>
        <v>94219.924534493068</v>
      </c>
      <c r="AL268" s="14">
        <f t="shared" si="358"/>
        <v>91.277422933875187</v>
      </c>
      <c r="AM268" s="14">
        <f t="shared" si="359"/>
        <v>22.315857114497586</v>
      </c>
      <c r="AN268" s="14">
        <f t="shared" si="360"/>
        <v>6.9938921492044486</v>
      </c>
      <c r="AO268" s="11">
        <f t="shared" si="361"/>
        <v>2.4489139453077358E-3</v>
      </c>
      <c r="AP268" s="11">
        <f t="shared" si="362"/>
        <v>3.0849856785246247E-3</v>
      </c>
      <c r="AQ268" s="11">
        <f t="shared" si="363"/>
        <v>2.7984712562870279E-3</v>
      </c>
      <c r="AR268" s="1">
        <f t="shared" si="369"/>
        <v>286330.55074378493</v>
      </c>
      <c r="AS268" s="1">
        <f t="shared" si="364"/>
        <v>136943.92288809671</v>
      </c>
      <c r="AT268" s="1">
        <f t="shared" si="365"/>
        <v>48355.329944462006</v>
      </c>
      <c r="AU268" s="1">
        <f t="shared" si="324"/>
        <v>57266.11014875699</v>
      </c>
      <c r="AV268" s="1">
        <f t="shared" si="325"/>
        <v>27388.784577619343</v>
      </c>
      <c r="AW268" s="1">
        <f t="shared" si="326"/>
        <v>9671.0659888924019</v>
      </c>
      <c r="AX268" s="1">
        <f t="shared" si="385"/>
        <v>196553.66328202785</v>
      </c>
      <c r="AY268" s="1">
        <f t="shared" si="372"/>
        <v>36959.903649922569</v>
      </c>
      <c r="AZ268" s="1">
        <f t="shared" si="373"/>
        <v>8852.3715569263877</v>
      </c>
      <c r="BA268" s="1">
        <f t="shared" si="386"/>
        <v>14204.749918534078</v>
      </c>
      <c r="BB268" s="1">
        <f t="shared" si="387"/>
        <v>31175.836377019859</v>
      </c>
      <c r="BC268" s="1">
        <f t="shared" si="388"/>
        <v>39715.870006285084</v>
      </c>
      <c r="BD268" s="1">
        <f t="shared" si="389"/>
        <v>187.32940815901085</v>
      </c>
      <c r="BE268" s="2">
        <f t="shared" ref="BE268:BE331" si="395">BE267</f>
        <v>2.6562624979233451E-2</v>
      </c>
      <c r="BF268" s="2">
        <f t="shared" ref="BF268:BF331" si="396">BF267</f>
        <v>3.9296297366806017E-2</v>
      </c>
      <c r="BG268" s="2">
        <f t="shared" ref="BG268:BG331" si="397">BG267</f>
        <v>2.6781393583393952E-2</v>
      </c>
      <c r="BH268" s="2">
        <f t="shared" si="374"/>
        <v>2.9174287600598023E-2</v>
      </c>
      <c r="BI268" s="2">
        <f t="shared" si="390"/>
        <v>7.0557304578739693E-5</v>
      </c>
      <c r="BJ268" s="2">
        <f t="shared" si="375"/>
        <v>1.5441989867404456E-4</v>
      </c>
      <c r="BK268" s="2">
        <f t="shared" si="376"/>
        <v>7.1724304226865481E-5</v>
      </c>
      <c r="BL268" s="2">
        <f t="shared" si="377"/>
        <v>20.202711879027515</v>
      </c>
      <c r="BM268" s="2">
        <f t="shared" si="378"/>
        <v>21.146866696406068</v>
      </c>
      <c r="BN268" s="2">
        <f t="shared" si="379"/>
        <v>3.4682523959270513</v>
      </c>
      <c r="BO268" s="2">
        <f t="shared" si="391"/>
        <v>386.46964020903863</v>
      </c>
      <c r="BP268" s="2">
        <f t="shared" si="392"/>
        <v>59.308529019324439</v>
      </c>
      <c r="BQ268" s="2">
        <f t="shared" si="393"/>
        <v>3.5741082496970851</v>
      </c>
      <c r="BR268" s="11">
        <f t="shared" si="394"/>
        <v>3.1155317965283896E-2</v>
      </c>
      <c r="BS268" s="17">
        <f t="shared" si="370"/>
        <v>3.1772936566572106E-4</v>
      </c>
      <c r="BT268" s="17">
        <f t="shared" si="371"/>
        <v>2.2013773111132771E-3</v>
      </c>
      <c r="BU268" s="12">
        <f>(BU$3*temperature!$I378+BU$4*temperature!$I378^2+BU$5*temperature!$I378^6)*(K268/K$56)^$BW$1</f>
        <v>-22.118266650456771</v>
      </c>
      <c r="BV268" s="12">
        <f>(BV$3*temperature!$I378+BV$4*temperature!$I378^2+BV$5*temperature!$I378^6)*(L268/L$56)^$BW$1</f>
        <v>-15.901404922534377</v>
      </c>
      <c r="BW268" s="12">
        <f>(BW$3*temperature!$I378+BW$4*temperature!$I378^2+BW$5*temperature!$I378^6)*(M268/M$56)^$BW$1</f>
        <v>-14.471731510291912</v>
      </c>
      <c r="BX268" s="12">
        <f>(BX$3*temperature!$M378+BX$4*temperature!$M378^2+BX$5*temperature!$M378^6)*(K268/K$56)^$BW$1</f>
        <v>-22.118272784293577</v>
      </c>
      <c r="BY268" s="12">
        <f>(BY$3*temperature!$M378+BY$4*temperature!$M378^2+BY$5*temperature!$M378^6)*(L268/L$56)^$BW$1</f>
        <v>-15.901408945122521</v>
      </c>
      <c r="BZ268" s="12">
        <f>(BZ$3*temperature!$M378+BZ$4*temperature!$M378^2+BZ$5*temperature!$M378^6)*(M268/M$56)^$BW$1</f>
        <v>-14.47173485552992</v>
      </c>
      <c r="CA268" s="19">
        <f t="shared" si="380"/>
        <v>-6.1338368055885439E-6</v>
      </c>
      <c r="CB268" s="19">
        <f t="shared" si="381"/>
        <v>-4.0225881434707844E-6</v>
      </c>
      <c r="CC268" s="19">
        <f t="shared" si="382"/>
        <v>-3.3452380083787148E-6</v>
      </c>
      <c r="CD268" s="19">
        <f t="shared" si="383"/>
        <v>-2.4689339588846088E-2</v>
      </c>
      <c r="CE268" s="19">
        <f t="shared" si="384"/>
        <v>-7.844528206269642E-6</v>
      </c>
      <c r="CF268" s="19"/>
      <c r="CG268" s="19"/>
      <c r="CH268" s="19"/>
    </row>
    <row r="269" spans="1:86" x14ac:dyDescent="0.25">
      <c r="A269" s="2">
        <f t="shared" si="327"/>
        <v>2223</v>
      </c>
      <c r="B269" s="5">
        <f t="shared" si="328"/>
        <v>1165.4041634347905</v>
      </c>
      <c r="C269" s="5">
        <f t="shared" si="329"/>
        <v>2964.1623339218177</v>
      </c>
      <c r="D269" s="5">
        <f t="shared" si="330"/>
        <v>4369.9335491295351</v>
      </c>
      <c r="E269" s="15">
        <f t="shared" si="331"/>
        <v>7.3918968618370677E-8</v>
      </c>
      <c r="F269" s="15">
        <f t="shared" si="332"/>
        <v>1.4562532485016048E-7</v>
      </c>
      <c r="G269" s="15">
        <f t="shared" si="333"/>
        <v>2.9728892047740438E-7</v>
      </c>
      <c r="H269" s="5">
        <f t="shared" si="334"/>
        <v>286427.79244617105</v>
      </c>
      <c r="I269" s="5">
        <f t="shared" si="335"/>
        <v>137265.24413622907</v>
      </c>
      <c r="J269" s="5">
        <f t="shared" si="336"/>
        <v>48465.361978573092</v>
      </c>
      <c r="K269" s="5">
        <f t="shared" si="337"/>
        <v>245775.50126643077</v>
      </c>
      <c r="L269" s="5">
        <f t="shared" si="338"/>
        <v>46308.274875963514</v>
      </c>
      <c r="M269" s="5">
        <f t="shared" si="339"/>
        <v>11090.640494573905</v>
      </c>
      <c r="N269" s="15">
        <f t="shared" si="340"/>
        <v>3.3953949268794581E-4</v>
      </c>
      <c r="O269" s="15">
        <f t="shared" si="341"/>
        <v>2.3462250245456229E-3</v>
      </c>
      <c r="P269" s="15">
        <f t="shared" si="342"/>
        <v>2.2751912979723787E-3</v>
      </c>
      <c r="Q269" s="5">
        <f t="shared" si="343"/>
        <v>4044.2444669334755</v>
      </c>
      <c r="R269" s="5">
        <f t="shared" si="344"/>
        <v>6047.8960321061804</v>
      </c>
      <c r="S269" s="5">
        <f t="shared" si="345"/>
        <v>3957.907540201797</v>
      </c>
      <c r="T269" s="5">
        <f t="shared" si="346"/>
        <v>14.11959514261703</v>
      </c>
      <c r="U269" s="5">
        <f t="shared" si="347"/>
        <v>44.059922598497977</v>
      </c>
      <c r="V269" s="5">
        <f t="shared" si="348"/>
        <v>81.664664796099501</v>
      </c>
      <c r="W269" s="15">
        <f t="shared" si="349"/>
        <v>-1.0734613539272964E-2</v>
      </c>
      <c r="X269" s="15">
        <f t="shared" si="350"/>
        <v>-1.217998157191269E-2</v>
      </c>
      <c r="Y269" s="15">
        <f t="shared" si="351"/>
        <v>-9.7425357312937999E-3</v>
      </c>
      <c r="Z269" s="5">
        <f t="shared" si="366"/>
        <v>3879.4129422799369</v>
      </c>
      <c r="AA269" s="5">
        <f t="shared" si="367"/>
        <v>17974.147829526533</v>
      </c>
      <c r="AB269" s="5">
        <f t="shared" si="368"/>
        <v>72631.089992267749</v>
      </c>
      <c r="AC269" s="16">
        <f t="shared" si="352"/>
        <v>0.9751712173320366</v>
      </c>
      <c r="AD269" s="16">
        <f t="shared" si="353"/>
        <v>3.0630224038954226</v>
      </c>
      <c r="AE269" s="16">
        <f t="shared" si="354"/>
        <v>18.714651677910272</v>
      </c>
      <c r="AF269" s="15">
        <f t="shared" si="355"/>
        <v>-4.0504037456468023E-3</v>
      </c>
      <c r="AG269" s="15">
        <f t="shared" si="356"/>
        <v>2.9673830763510267E-4</v>
      </c>
      <c r="AH269" s="15">
        <f t="shared" si="357"/>
        <v>9.7937136394747881E-3</v>
      </c>
      <c r="AI269" s="1">
        <f t="shared" si="321"/>
        <v>569001.16922983481</v>
      </c>
      <c r="AJ269" s="1">
        <f t="shared" si="322"/>
        <v>267276.22329538374</v>
      </c>
      <c r="AK269" s="1">
        <f t="shared" si="323"/>
        <v>94468.998069936162</v>
      </c>
      <c r="AL269" s="14">
        <f t="shared" si="358"/>
        <v>91.49871818225057</v>
      </c>
      <c r="AM269" s="14">
        <f t="shared" si="359"/>
        <v>22.384012773103787</v>
      </c>
      <c r="AN269" s="14">
        <f t="shared" si="360"/>
        <v>7.0132686332920775</v>
      </c>
      <c r="AO269" s="11">
        <f t="shared" si="361"/>
        <v>2.4244248058546583E-3</v>
      </c>
      <c r="AP269" s="11">
        <f t="shared" si="362"/>
        <v>3.0541358217393783E-3</v>
      </c>
      <c r="AQ269" s="11">
        <f t="shared" si="363"/>
        <v>2.7704865437241577E-3</v>
      </c>
      <c r="AR269" s="1">
        <f t="shared" si="369"/>
        <v>286427.79244617105</v>
      </c>
      <c r="AS269" s="1">
        <f t="shared" si="364"/>
        <v>137265.24413622907</v>
      </c>
      <c r="AT269" s="1">
        <f t="shared" si="365"/>
        <v>48465.361978573092</v>
      </c>
      <c r="AU269" s="1">
        <f t="shared" si="324"/>
        <v>57285.558489234216</v>
      </c>
      <c r="AV269" s="1">
        <f t="shared" si="325"/>
        <v>27453.048827245817</v>
      </c>
      <c r="AW269" s="1">
        <f t="shared" si="326"/>
        <v>9693.0723957146183</v>
      </c>
      <c r="AX269" s="1">
        <f t="shared" si="385"/>
        <v>196620.40101314464</v>
      </c>
      <c r="AY269" s="1">
        <f t="shared" si="372"/>
        <v>37046.619900770806</v>
      </c>
      <c r="AZ269" s="1">
        <f t="shared" si="373"/>
        <v>8872.5123956591251</v>
      </c>
      <c r="BA269" s="1">
        <f t="shared" si="386"/>
        <v>14205.146602110161</v>
      </c>
      <c r="BB269" s="1">
        <f t="shared" si="387"/>
        <v>31182.787363075851</v>
      </c>
      <c r="BC269" s="1">
        <f t="shared" si="388"/>
        <v>39725.812954812791</v>
      </c>
      <c r="BD269" s="1">
        <f t="shared" si="389"/>
        <v>181.91016634322617</v>
      </c>
      <c r="BE269" s="2">
        <f t="shared" si="395"/>
        <v>2.6562624979233451E-2</v>
      </c>
      <c r="BF269" s="2">
        <f t="shared" si="396"/>
        <v>3.9296297366806017E-2</v>
      </c>
      <c r="BG269" s="2">
        <f t="shared" si="397"/>
        <v>2.6781393583393952E-2</v>
      </c>
      <c r="BH269" s="2">
        <f t="shared" si="374"/>
        <v>2.9153165454367649E-2</v>
      </c>
      <c r="BI269" s="2">
        <f t="shared" si="390"/>
        <v>7.0557304578739693E-5</v>
      </c>
      <c r="BJ269" s="2">
        <f t="shared" si="375"/>
        <v>1.5441989867404456E-4</v>
      </c>
      <c r="BK269" s="2">
        <f t="shared" si="376"/>
        <v>7.1724304226865481E-5</v>
      </c>
      <c r="BL269" s="2">
        <f t="shared" si="377"/>
        <v>20.209572991440528</v>
      </c>
      <c r="BM269" s="2">
        <f t="shared" si="378"/>
        <v>21.196485090984481</v>
      </c>
      <c r="BN269" s="2">
        <f t="shared" si="379"/>
        <v>3.4761443670163357</v>
      </c>
      <c r="BO269" s="2">
        <f t="shared" si="391"/>
        <v>392.23842099706786</v>
      </c>
      <c r="BP269" s="2">
        <f t="shared" si="392"/>
        <v>60.019711675494442</v>
      </c>
      <c r="BQ269" s="2">
        <f t="shared" si="393"/>
        <v>3.5741441700737346</v>
      </c>
      <c r="BR269" s="11">
        <f t="shared" si="394"/>
        <v>3.1120569666076098E-2</v>
      </c>
      <c r="BS269" s="17">
        <f t="shared" si="370"/>
        <v>3.0812949332664752E-4</v>
      </c>
      <c r="BT269" s="17">
        <f t="shared" si="371"/>
        <v>2.1372595253526961E-3</v>
      </c>
      <c r="BU269" s="12">
        <f>(BU$3*temperature!$I379+BU$4*temperature!$I379^2+BU$5*temperature!$I379^6)*(K269/K$56)^$BW$1</f>
        <v>-22.291550940724033</v>
      </c>
      <c r="BV269" s="12">
        <f>(BV$3*temperature!$I379+BV$4*temperature!$I379^2+BV$5*temperature!$I379^6)*(L269/L$56)^$BW$1</f>
        <v>-16.006894809431799</v>
      </c>
      <c r="BW269" s="12">
        <f>(BW$3*temperature!$I379+BW$4*temperature!$I379^2+BW$5*temperature!$I379^6)*(M269/M$56)^$BW$1</f>
        <v>-14.558975953831341</v>
      </c>
      <c r="BX269" s="12">
        <f>(BX$3*temperature!$M379+BX$4*temperature!$M379^2+BX$5*temperature!$M379^6)*(K269/K$56)^$BW$1</f>
        <v>-22.291557067502431</v>
      </c>
      <c r="BY269" s="12">
        <f>(BY$3*temperature!$M379+BY$4*temperature!$M379^2+BY$5*temperature!$M379^6)*(L269/L$56)^$BW$1</f>
        <v>-16.006898824643905</v>
      </c>
      <c r="BZ269" s="12">
        <f>(BZ$3*temperature!$M379+BZ$4*temperature!$M379^2+BZ$5*temperature!$M379^6)*(M269/M$56)^$BW$1</f>
        <v>-14.55897929233787</v>
      </c>
      <c r="CA269" s="19">
        <f t="shared" si="380"/>
        <v>-6.1267783983964819E-6</v>
      </c>
      <c r="CB269" s="19">
        <f t="shared" si="381"/>
        <v>-4.0152121059122692E-6</v>
      </c>
      <c r="CC269" s="19">
        <f t="shared" si="382"/>
        <v>-3.3385065290048033E-6</v>
      </c>
      <c r="CD269" s="19">
        <f t="shared" si="383"/>
        <v>-2.4678306088324289E-2</v>
      </c>
      <c r="CE269" s="19">
        <f t="shared" si="384"/>
        <v>-7.6041139511552841E-6</v>
      </c>
      <c r="CF269" s="19"/>
      <c r="CG269" s="19"/>
      <c r="CH269" s="19"/>
    </row>
    <row r="270" spans="1:86" x14ac:dyDescent="0.25">
      <c r="A270" s="2">
        <f t="shared" si="327"/>
        <v>2224</v>
      </c>
      <c r="B270" s="5">
        <f t="shared" si="328"/>
        <v>1165.4042452729907</v>
      </c>
      <c r="C270" s="5">
        <f t="shared" si="329"/>
        <v>2964.1627439960653</v>
      </c>
      <c r="D270" s="5">
        <f t="shared" si="330"/>
        <v>4369.9347833057209</v>
      </c>
      <c r="E270" s="15">
        <f t="shared" si="331"/>
        <v>7.0223020187452136E-8</v>
      </c>
      <c r="F270" s="15">
        <f t="shared" si="332"/>
        <v>1.3834405860765245E-7</v>
      </c>
      <c r="G270" s="15">
        <f t="shared" si="333"/>
        <v>2.8242447445353414E-7</v>
      </c>
      <c r="H270" s="5">
        <f t="shared" si="334"/>
        <v>286515.20839160559</v>
      </c>
      <c r="I270" s="5">
        <f t="shared" si="335"/>
        <v>137582.12367449154</v>
      </c>
      <c r="J270" s="5">
        <f t="shared" si="336"/>
        <v>48574.001114993589</v>
      </c>
      <c r="K270" s="5">
        <f t="shared" si="337"/>
        <v>245850.49312609178</v>
      </c>
      <c r="L270" s="5">
        <f t="shared" si="338"/>
        <v>46415.17202561337</v>
      </c>
      <c r="M270" s="5">
        <f t="shared" si="339"/>
        <v>11115.497947602975</v>
      </c>
      <c r="N270" s="15">
        <f t="shared" si="340"/>
        <v>3.051234125230895E-4</v>
      </c>
      <c r="O270" s="15">
        <f t="shared" si="341"/>
        <v>2.3083811680779664E-3</v>
      </c>
      <c r="P270" s="15">
        <f t="shared" si="342"/>
        <v>2.2413000440535402E-3</v>
      </c>
      <c r="Q270" s="5">
        <f t="shared" si="343"/>
        <v>4002.052093786408</v>
      </c>
      <c r="R270" s="5">
        <f t="shared" si="344"/>
        <v>5988.0244047134902</v>
      </c>
      <c r="S270" s="5">
        <f t="shared" si="345"/>
        <v>3928.1330276606436</v>
      </c>
      <c r="T270" s="5">
        <f t="shared" si="346"/>
        <v>13.96802674543004</v>
      </c>
      <c r="U270" s="5">
        <f t="shared" si="347"/>
        <v>43.523273553188375</v>
      </c>
      <c r="V270" s="5">
        <f t="shared" si="348"/>
        <v>80.869043881339365</v>
      </c>
      <c r="W270" s="15">
        <f t="shared" si="349"/>
        <v>-1.0734613539272964E-2</v>
      </c>
      <c r="X270" s="15">
        <f t="shared" si="350"/>
        <v>-1.217998157191269E-2</v>
      </c>
      <c r="Y270" s="15">
        <f t="shared" si="351"/>
        <v>-9.7425357312937999E-3</v>
      </c>
      <c r="Z270" s="5">
        <f t="shared" si="366"/>
        <v>3823.5225086559644</v>
      </c>
      <c r="AA270" s="5">
        <f t="shared" si="367"/>
        <v>17802.164397537399</v>
      </c>
      <c r="AB270" s="5">
        <f t="shared" si="368"/>
        <v>72793.140914361342</v>
      </c>
      <c r="AC270" s="16">
        <f t="shared" si="352"/>
        <v>0.97122138018070792</v>
      </c>
      <c r="AD270" s="16">
        <f t="shared" si="353"/>
        <v>3.0639313199798028</v>
      </c>
      <c r="AE270" s="16">
        <f t="shared" si="354"/>
        <v>18.897937617306241</v>
      </c>
      <c r="AF270" s="15">
        <f t="shared" si="355"/>
        <v>-4.0504037456468023E-3</v>
      </c>
      <c r="AG270" s="15">
        <f t="shared" si="356"/>
        <v>2.9673830763510267E-4</v>
      </c>
      <c r="AH270" s="15">
        <f t="shared" si="357"/>
        <v>9.7937136394747881E-3</v>
      </c>
      <c r="AI270" s="1">
        <f t="shared" si="321"/>
        <v>569386.61079608556</v>
      </c>
      <c r="AJ270" s="1">
        <f t="shared" si="322"/>
        <v>268001.64979309117</v>
      </c>
      <c r="AK270" s="1">
        <f t="shared" si="323"/>
        <v>94715.170658657153</v>
      </c>
      <c r="AL270" s="14">
        <f t="shared" si="358"/>
        <v>91.718331626694862</v>
      </c>
      <c r="AM270" s="14">
        <f t="shared" si="359"/>
        <v>22.451692950195948</v>
      </c>
      <c r="AN270" s="14">
        <f t="shared" si="360"/>
        <v>7.0325044980043758</v>
      </c>
      <c r="AO270" s="11">
        <f t="shared" si="361"/>
        <v>2.4001805577961118E-3</v>
      </c>
      <c r="AP270" s="11">
        <f t="shared" si="362"/>
        <v>3.0235944635219844E-3</v>
      </c>
      <c r="AQ270" s="11">
        <f t="shared" si="363"/>
        <v>2.7427816782869159E-3</v>
      </c>
      <c r="AR270" s="1">
        <f t="shared" si="369"/>
        <v>286515.20839160559</v>
      </c>
      <c r="AS270" s="1">
        <f t="shared" si="364"/>
        <v>137582.12367449154</v>
      </c>
      <c r="AT270" s="1">
        <f t="shared" si="365"/>
        <v>48574.001114993589</v>
      </c>
      <c r="AU270" s="1">
        <f t="shared" si="324"/>
        <v>57303.041678321119</v>
      </c>
      <c r="AV270" s="1">
        <f t="shared" si="325"/>
        <v>27516.424734898308</v>
      </c>
      <c r="AW270" s="1">
        <f t="shared" si="326"/>
        <v>9714.8002229987178</v>
      </c>
      <c r="AX270" s="1">
        <f t="shared" si="385"/>
        <v>196680.39450087343</v>
      </c>
      <c r="AY270" s="1">
        <f t="shared" si="372"/>
        <v>37132.137620490692</v>
      </c>
      <c r="AZ270" s="1">
        <f t="shared" si="373"/>
        <v>8892.3983580823806</v>
      </c>
      <c r="BA270" s="1">
        <f t="shared" si="386"/>
        <v>14205.503137520038</v>
      </c>
      <c r="BB270" s="1">
        <f t="shared" si="387"/>
        <v>31189.626209165323</v>
      </c>
      <c r="BC270" s="1">
        <f t="shared" si="388"/>
        <v>39735.607549728062</v>
      </c>
      <c r="BD270" s="1">
        <f t="shared" si="389"/>
        <v>176.64706634189687</v>
      </c>
      <c r="BE270" s="2">
        <f t="shared" si="395"/>
        <v>2.6562624979233451E-2</v>
      </c>
      <c r="BF270" s="2">
        <f t="shared" si="396"/>
        <v>3.9296297366806017E-2</v>
      </c>
      <c r="BG270" s="2">
        <f t="shared" si="397"/>
        <v>2.6781393583393952E-2</v>
      </c>
      <c r="BH270" s="2">
        <f t="shared" si="374"/>
        <v>2.9132152568787224E-2</v>
      </c>
      <c r="BI270" s="2">
        <f t="shared" si="390"/>
        <v>7.0557304578739693E-5</v>
      </c>
      <c r="BJ270" s="2">
        <f t="shared" si="375"/>
        <v>1.5441989867404456E-4</v>
      </c>
      <c r="BK270" s="2">
        <f t="shared" si="376"/>
        <v>7.1724304226865481E-5</v>
      </c>
      <c r="BL270" s="2">
        <f t="shared" si="377"/>
        <v>20.21574082492759</v>
      </c>
      <c r="BM270" s="2">
        <f t="shared" si="378"/>
        <v>21.24541759717485</v>
      </c>
      <c r="BN270" s="2">
        <f t="shared" si="379"/>
        <v>3.4839364334879033</v>
      </c>
      <c r="BO270" s="2">
        <f t="shared" si="391"/>
        <v>398.09343421537227</v>
      </c>
      <c r="BP270" s="2">
        <f t="shared" si="392"/>
        <v>60.739446322800909</v>
      </c>
      <c r="BQ270" s="2">
        <f t="shared" si="393"/>
        <v>3.5741813732458687</v>
      </c>
      <c r="BR270" s="11">
        <f t="shared" si="394"/>
        <v>3.1086158016124549E-2</v>
      </c>
      <c r="BS270" s="17">
        <f t="shared" si="370"/>
        <v>2.9882974153685435E-4</v>
      </c>
      <c r="BT270" s="17">
        <f t="shared" si="371"/>
        <v>2.0750092479152387E-3</v>
      </c>
      <c r="BU270" s="12">
        <f>(BU$3*temperature!$I380+BU$4*temperature!$I380^2+BU$5*temperature!$I380^6)*(K270/K$56)^$BW$1</f>
        <v>-22.464656908246198</v>
      </c>
      <c r="BV270" s="12">
        <f>(BV$3*temperature!$I380+BV$4*temperature!$I380^2+BV$5*temperature!$I380^6)*(L270/L$56)^$BW$1</f>
        <v>-16.112162912915934</v>
      </c>
      <c r="BW270" s="12">
        <f>(BW$3*temperature!$I380+BW$4*temperature!$I380^2+BW$5*temperature!$I380^6)*(M270/M$56)^$BW$1</f>
        <v>-14.646018224930831</v>
      </c>
      <c r="BX270" s="12">
        <f>(BX$3*temperature!$M380+BX$4*temperature!$M380^2+BX$5*temperature!$M380^6)*(K270/K$56)^$BW$1</f>
        <v>-22.464663028010346</v>
      </c>
      <c r="BY270" s="12">
        <f>(BY$3*temperature!$M380+BY$4*temperature!$M380^2+BY$5*temperature!$M380^6)*(L270/L$56)^$BW$1</f>
        <v>-16.11216692080156</v>
      </c>
      <c r="BZ270" s="12">
        <f>(BZ$3*temperature!$M380+BZ$4*temperature!$M380^2+BZ$5*temperature!$M380^6)*(M270/M$56)^$BW$1</f>
        <v>-14.646021556753974</v>
      </c>
      <c r="CA270" s="19">
        <f t="shared" si="380"/>
        <v>-6.1197641478827336E-6</v>
      </c>
      <c r="CB270" s="19">
        <f t="shared" si="381"/>
        <v>-4.0078856251568595E-6</v>
      </c>
      <c r="CC270" s="19">
        <f t="shared" si="382"/>
        <v>-3.3318231427159617E-6</v>
      </c>
      <c r="CD270" s="19">
        <f t="shared" si="383"/>
        <v>-2.4666588969408921E-2</v>
      </c>
      <c r="CE270" s="19">
        <f t="shared" si="384"/>
        <v>-7.3711104063242903E-6</v>
      </c>
      <c r="CF270" s="19"/>
      <c r="CG270" s="19"/>
      <c r="CH270" s="19"/>
    </row>
    <row r="271" spans="1:86" x14ac:dyDescent="0.25">
      <c r="A271" s="2">
        <f t="shared" si="327"/>
        <v>2225</v>
      </c>
      <c r="B271" s="5">
        <f t="shared" si="328"/>
        <v>1165.4043230192863</v>
      </c>
      <c r="C271" s="5">
        <f t="shared" si="329"/>
        <v>2964.1631335666543</v>
      </c>
      <c r="D271" s="5">
        <f t="shared" si="330"/>
        <v>4369.9359557734288</v>
      </c>
      <c r="E271" s="15">
        <f t="shared" si="331"/>
        <v>6.6711869178079529E-8</v>
      </c>
      <c r="F271" s="15">
        <f t="shared" si="332"/>
        <v>1.3142685567726982E-7</v>
      </c>
      <c r="G271" s="15">
        <f t="shared" si="333"/>
        <v>2.6830325073085743E-7</v>
      </c>
      <c r="H271" s="5">
        <f t="shared" si="334"/>
        <v>286592.87648966193</v>
      </c>
      <c r="I271" s="5">
        <f t="shared" si="335"/>
        <v>137894.58120711779</v>
      </c>
      <c r="J271" s="5">
        <f t="shared" si="336"/>
        <v>48681.254138067714</v>
      </c>
      <c r="K271" s="5">
        <f t="shared" si="337"/>
        <v>245917.12149064947</v>
      </c>
      <c r="L271" s="5">
        <f t="shared" si="338"/>
        <v>46520.577644859572</v>
      </c>
      <c r="M271" s="5">
        <f t="shared" si="339"/>
        <v>11140.038350848483</v>
      </c>
      <c r="N271" s="15">
        <f t="shared" si="340"/>
        <v>2.7101171818078029E-4</v>
      </c>
      <c r="O271" s="15">
        <f t="shared" si="341"/>
        <v>2.2709302722832003E-3</v>
      </c>
      <c r="P271" s="15">
        <f t="shared" si="342"/>
        <v>2.2077646328746425E-3</v>
      </c>
      <c r="Q271" s="5">
        <f t="shared" si="343"/>
        <v>3960.1648356055389</v>
      </c>
      <c r="R271" s="5">
        <f t="shared" si="344"/>
        <v>5928.5239147813345</v>
      </c>
      <c r="S271" s="5">
        <f t="shared" si="345"/>
        <v>3898.4519993197928</v>
      </c>
      <c r="T271" s="5">
        <f t="shared" si="346"/>
        <v>13.81808537641162</v>
      </c>
      <c r="U271" s="5">
        <f t="shared" si="347"/>
        <v>42.993160883361227</v>
      </c>
      <c r="V271" s="5">
        <f t="shared" si="348"/>
        <v>80.081174331769844</v>
      </c>
      <c r="W271" s="15">
        <f t="shared" si="349"/>
        <v>-1.0734613539272964E-2</v>
      </c>
      <c r="X271" s="15">
        <f t="shared" si="350"/>
        <v>-1.217998157191269E-2</v>
      </c>
      <c r="Y271" s="15">
        <f t="shared" si="351"/>
        <v>-9.7425357312937999E-3</v>
      </c>
      <c r="Z271" s="5">
        <f t="shared" si="366"/>
        <v>3768.3076198934191</v>
      </c>
      <c r="AA271" s="5">
        <f t="shared" si="367"/>
        <v>17631.160745130226</v>
      </c>
      <c r="AB271" s="5">
        <f t="shared" si="368"/>
        <v>72953.085369690321</v>
      </c>
      <c r="AC271" s="16">
        <f t="shared" si="352"/>
        <v>0.96728754146457174</v>
      </c>
      <c r="AD271" s="16">
        <f t="shared" si="353"/>
        <v>3.0648405057744039</v>
      </c>
      <c r="AE271" s="16">
        <f t="shared" si="354"/>
        <v>19.083018606706798</v>
      </c>
      <c r="AF271" s="15">
        <f t="shared" si="355"/>
        <v>-4.0504037456468023E-3</v>
      </c>
      <c r="AG271" s="15">
        <f t="shared" si="356"/>
        <v>2.9673830763510267E-4</v>
      </c>
      <c r="AH271" s="15">
        <f t="shared" si="357"/>
        <v>9.7937136394747881E-3</v>
      </c>
      <c r="AI271" s="1">
        <f t="shared" si="321"/>
        <v>569750.99139479815</v>
      </c>
      <c r="AJ271" s="1">
        <f t="shared" si="322"/>
        <v>268717.90954868036</v>
      </c>
      <c r="AK271" s="1">
        <f t="shared" si="323"/>
        <v>94958.453815790155</v>
      </c>
      <c r="AL271" s="14">
        <f t="shared" si="358"/>
        <v>91.93627077749511</v>
      </c>
      <c r="AM271" s="14">
        <f t="shared" si="359"/>
        <v>22.518898916551848</v>
      </c>
      <c r="AN271" s="14">
        <f t="shared" si="360"/>
        <v>7.0516002362490768</v>
      </c>
      <c r="AO271" s="11">
        <f t="shared" si="361"/>
        <v>2.3761787522181507E-3</v>
      </c>
      <c r="AP271" s="11">
        <f t="shared" si="362"/>
        <v>2.9933585188867645E-3</v>
      </c>
      <c r="AQ271" s="11">
        <f t="shared" si="363"/>
        <v>2.7153538615040467E-3</v>
      </c>
      <c r="AR271" s="1">
        <f t="shared" si="369"/>
        <v>286592.87648966193</v>
      </c>
      <c r="AS271" s="1">
        <f t="shared" si="364"/>
        <v>137894.58120711779</v>
      </c>
      <c r="AT271" s="1">
        <f t="shared" si="365"/>
        <v>48681.254138067714</v>
      </c>
      <c r="AU271" s="1">
        <f t="shared" si="324"/>
        <v>57318.575297932388</v>
      </c>
      <c r="AV271" s="1">
        <f t="shared" si="325"/>
        <v>27578.916241423562</v>
      </c>
      <c r="AW271" s="1">
        <f t="shared" si="326"/>
        <v>9736.2508276135432</v>
      </c>
      <c r="AX271" s="1">
        <f t="shared" si="385"/>
        <v>196733.69719251961</v>
      </c>
      <c r="AY271" s="1">
        <f t="shared" si="372"/>
        <v>37216.462115887662</v>
      </c>
      <c r="AZ271" s="1">
        <f t="shared" si="373"/>
        <v>8912.0306806787867</v>
      </c>
      <c r="BA271" s="1">
        <f t="shared" si="386"/>
        <v>14205.819880633462</v>
      </c>
      <c r="BB271" s="1">
        <f t="shared" si="387"/>
        <v>31196.354084384857</v>
      </c>
      <c r="BC271" s="1">
        <f t="shared" si="388"/>
        <v>39745.25536659624</v>
      </c>
      <c r="BD271" s="1">
        <f t="shared" si="389"/>
        <v>171.53563427117422</v>
      </c>
      <c r="BE271" s="2">
        <f t="shared" si="395"/>
        <v>2.6562624979233451E-2</v>
      </c>
      <c r="BF271" s="2">
        <f t="shared" si="396"/>
        <v>3.9296297366806017E-2</v>
      </c>
      <c r="BG271" s="2">
        <f t="shared" si="397"/>
        <v>2.6781393583393952E-2</v>
      </c>
      <c r="BH271" s="2">
        <f t="shared" si="374"/>
        <v>2.9111249895870703E-2</v>
      </c>
      <c r="BI271" s="2">
        <f t="shared" si="390"/>
        <v>7.0557304578739693E-5</v>
      </c>
      <c r="BJ271" s="2">
        <f t="shared" si="375"/>
        <v>1.5441989867404456E-4</v>
      </c>
      <c r="BK271" s="2">
        <f t="shared" si="376"/>
        <v>7.1724304226865481E-5</v>
      </c>
      <c r="BL271" s="2">
        <f t="shared" si="377"/>
        <v>20.221220876578204</v>
      </c>
      <c r="BM271" s="2">
        <f t="shared" si="378"/>
        <v>21.293667257702939</v>
      </c>
      <c r="BN271" s="2">
        <f t="shared" si="379"/>
        <v>3.4916290819441227</v>
      </c>
      <c r="BO271" s="2">
        <f t="shared" si="391"/>
        <v>404.03596881137713</v>
      </c>
      <c r="BP271" s="2">
        <f t="shared" si="392"/>
        <v>61.467835801823242</v>
      </c>
      <c r="BQ271" s="2">
        <f t="shared" si="393"/>
        <v>3.5742198444330211</v>
      </c>
      <c r="BR271" s="11">
        <f t="shared" si="394"/>
        <v>3.1052078541213807E-2</v>
      </c>
      <c r="BS271" s="17">
        <f t="shared" si="370"/>
        <v>2.8982034063169059E-4</v>
      </c>
      <c r="BT271" s="17">
        <f t="shared" si="371"/>
        <v>2.0145720853546006E-3</v>
      </c>
      <c r="BU271" s="12">
        <f>(BU$3*temperature!$I381+BU$4*temperature!$I381^2+BU$5*temperature!$I381^6)*(K271/K$56)^$BW$1</f>
        <v>-22.637584764890669</v>
      </c>
      <c r="BV271" s="12">
        <f>(BV$3*temperature!$I381+BV$4*temperature!$I381^2+BV$5*temperature!$I381^6)*(L271/L$56)^$BW$1</f>
        <v>-16.217209790777641</v>
      </c>
      <c r="BW271" s="12">
        <f>(BW$3*temperature!$I381+BW$4*temperature!$I381^2+BW$5*temperature!$I381^6)*(M271/M$56)^$BW$1</f>
        <v>-14.732858850931418</v>
      </c>
      <c r="BX271" s="12">
        <f>(BX$3*temperature!$M381+BX$4*temperature!$M381^2+BX$5*temperature!$M381^6)*(K271/K$56)^$BW$1</f>
        <v>-22.637590877685131</v>
      </c>
      <c r="BY271" s="12">
        <f>(BY$3*temperature!$M381+BY$4*temperature!$M381^2+BY$5*temperature!$M381^6)*(L271/L$56)^$BW$1</f>
        <v>-16.217213791386225</v>
      </c>
      <c r="BZ271" s="12">
        <f>(BZ$3*temperature!$M381+BZ$4*temperature!$M381^2+BZ$5*temperature!$M381^6)*(M271/M$56)^$BW$1</f>
        <v>-14.732862176118996</v>
      </c>
      <c r="CA271" s="19">
        <f t="shared" si="380"/>
        <v>-6.1127944626093722E-6</v>
      </c>
      <c r="CB271" s="19">
        <f t="shared" si="381"/>
        <v>-4.0006085839650041E-6</v>
      </c>
      <c r="CC271" s="19">
        <f t="shared" si="382"/>
        <v>-3.3251875777295936E-6</v>
      </c>
      <c r="CD271" s="19">
        <f t="shared" si="383"/>
        <v>-2.4654198952169519E-2</v>
      </c>
      <c r="CE271" s="19">
        <f t="shared" si="384"/>
        <v>-7.1452883383192389E-6</v>
      </c>
      <c r="CF271" s="19"/>
      <c r="CG271" s="19"/>
      <c r="CH271" s="19"/>
    </row>
    <row r="272" spans="1:86" x14ac:dyDescent="0.25">
      <c r="A272" s="2">
        <f t="shared" si="327"/>
        <v>2226</v>
      </c>
      <c r="B272" s="5">
        <f t="shared" si="328"/>
        <v>1165.4043968782721</v>
      </c>
      <c r="C272" s="5">
        <f t="shared" si="329"/>
        <v>2964.1635036587622</v>
      </c>
      <c r="D272" s="5">
        <f t="shared" si="330"/>
        <v>4369.9370696180504</v>
      </c>
      <c r="E272" s="15">
        <f t="shared" si="331"/>
        <v>6.337627571917555E-8</v>
      </c>
      <c r="F272" s="15">
        <f t="shared" si="332"/>
        <v>1.2485551289340633E-7</v>
      </c>
      <c r="G272" s="15">
        <f t="shared" si="333"/>
        <v>2.5488808819431452E-7</v>
      </c>
      <c r="H272" s="5">
        <f t="shared" si="334"/>
        <v>286660.87441893684</v>
      </c>
      <c r="I272" s="5">
        <f t="shared" si="335"/>
        <v>138202.63671783882</v>
      </c>
      <c r="J272" s="5">
        <f t="shared" si="336"/>
        <v>48787.127902030858</v>
      </c>
      <c r="K272" s="5">
        <f t="shared" si="337"/>
        <v>245975.45297306692</v>
      </c>
      <c r="L272" s="5">
        <f t="shared" si="338"/>
        <v>46624.498462129661</v>
      </c>
      <c r="M272" s="5">
        <f t="shared" si="339"/>
        <v>11164.263266220227</v>
      </c>
      <c r="N272" s="15">
        <f t="shared" si="340"/>
        <v>2.3719976089453532E-4</v>
      </c>
      <c r="O272" s="15">
        <f t="shared" si="341"/>
        <v>2.2338677318975986E-3</v>
      </c>
      <c r="P272" s="15">
        <f t="shared" si="342"/>
        <v>2.1745809672100158E-3</v>
      </c>
      <c r="Q272" s="5">
        <f t="shared" si="343"/>
        <v>3918.5835114799565</v>
      </c>
      <c r="R272" s="5">
        <f t="shared" si="344"/>
        <v>5869.3975677961316</v>
      </c>
      <c r="S272" s="5">
        <f t="shared" si="345"/>
        <v>3868.8670847248927</v>
      </c>
      <c r="T272" s="5">
        <f t="shared" si="346"/>
        <v>13.669753570043163</v>
      </c>
      <c r="U272" s="5">
        <f t="shared" si="347"/>
        <v>42.469504976083613</v>
      </c>
      <c r="V272" s="5">
        <f t="shared" si="348"/>
        <v>79.300980629438612</v>
      </c>
      <c r="W272" s="15">
        <f t="shared" si="349"/>
        <v>-1.0734613539272964E-2</v>
      </c>
      <c r="X272" s="15">
        <f t="shared" si="350"/>
        <v>-1.217998157191269E-2</v>
      </c>
      <c r="Y272" s="15">
        <f t="shared" si="351"/>
        <v>-9.7425357312937999E-3</v>
      </c>
      <c r="Z272" s="5">
        <f t="shared" si="366"/>
        <v>3713.7634191986608</v>
      </c>
      <c r="AA272" s="5">
        <f t="shared" si="367"/>
        <v>17461.147141261386</v>
      </c>
      <c r="AB272" s="5">
        <f t="shared" si="368"/>
        <v>73110.933825779633</v>
      </c>
      <c r="AC272" s="16">
        <f t="shared" si="352"/>
        <v>0.96336963638350614</v>
      </c>
      <c r="AD272" s="16">
        <f t="shared" si="353"/>
        <v>3.0657499613592591</v>
      </c>
      <c r="AE272" s="16">
        <f t="shared" si="354"/>
        <v>19.269912226317654</v>
      </c>
      <c r="AF272" s="15">
        <f t="shared" si="355"/>
        <v>-4.0504037456468023E-3</v>
      </c>
      <c r="AG272" s="15">
        <f t="shared" si="356"/>
        <v>2.9673830763510267E-4</v>
      </c>
      <c r="AH272" s="15">
        <f t="shared" si="357"/>
        <v>9.7937136394747881E-3</v>
      </c>
      <c r="AI272" s="1">
        <f t="shared" si="321"/>
        <v>570094.46755325072</v>
      </c>
      <c r="AJ272" s="1">
        <f t="shared" si="322"/>
        <v>269425.03483523591</v>
      </c>
      <c r="AK272" s="1">
        <f t="shared" si="323"/>
        <v>95198.859261824691</v>
      </c>
      <c r="AL272" s="14">
        <f t="shared" si="358"/>
        <v>92.152543220542981</v>
      </c>
      <c r="AM272" s="14">
        <f t="shared" si="359"/>
        <v>22.585631983080578</v>
      </c>
      <c r="AN272" s="14">
        <f t="shared" si="360"/>
        <v>7.0705563502810458</v>
      </c>
      <c r="AO272" s="11">
        <f t="shared" si="361"/>
        <v>2.3524169646959693E-3</v>
      </c>
      <c r="AP272" s="11">
        <f t="shared" si="362"/>
        <v>2.9634249336978969E-3</v>
      </c>
      <c r="AQ272" s="11">
        <f t="shared" si="363"/>
        <v>2.6882003228890063E-3</v>
      </c>
      <c r="AR272" s="1">
        <f t="shared" si="369"/>
        <v>286660.87441893684</v>
      </c>
      <c r="AS272" s="1">
        <f t="shared" si="364"/>
        <v>138202.63671783882</v>
      </c>
      <c r="AT272" s="1">
        <f t="shared" si="365"/>
        <v>48787.127902030858</v>
      </c>
      <c r="AU272" s="1">
        <f t="shared" si="324"/>
        <v>57332.174883787375</v>
      </c>
      <c r="AV272" s="1">
        <f t="shared" si="325"/>
        <v>27640.527343567766</v>
      </c>
      <c r="AW272" s="1">
        <f t="shared" si="326"/>
        <v>9757.4255804061722</v>
      </c>
      <c r="AX272" s="1">
        <f t="shared" si="385"/>
        <v>196780.36237845354</v>
      </c>
      <c r="AY272" s="1">
        <f t="shared" si="372"/>
        <v>37299.598769703727</v>
      </c>
      <c r="AZ272" s="1">
        <f t="shared" si="373"/>
        <v>8931.4106129761822</v>
      </c>
      <c r="BA272" s="1">
        <f t="shared" si="386"/>
        <v>14206.097181809893</v>
      </c>
      <c r="BB272" s="1">
        <f t="shared" si="387"/>
        <v>31202.972143787774</v>
      </c>
      <c r="BC272" s="1">
        <f t="shared" si="388"/>
        <v>39754.757961838019</v>
      </c>
      <c r="BD272" s="1">
        <f t="shared" si="389"/>
        <v>166.57152343226051</v>
      </c>
      <c r="BE272" s="2">
        <f t="shared" si="395"/>
        <v>2.6562624979233451E-2</v>
      </c>
      <c r="BF272" s="2">
        <f t="shared" si="396"/>
        <v>3.9296297366806017E-2</v>
      </c>
      <c r="BG272" s="2">
        <f t="shared" si="397"/>
        <v>2.6781393583393952E-2</v>
      </c>
      <c r="BH272" s="2">
        <f t="shared" si="374"/>
        <v>2.9090458353388839E-2</v>
      </c>
      <c r="BI272" s="2">
        <f t="shared" si="390"/>
        <v>7.0557304578739693E-5</v>
      </c>
      <c r="BJ272" s="2">
        <f t="shared" si="375"/>
        <v>1.5441989867404456E-4</v>
      </c>
      <c r="BK272" s="2">
        <f t="shared" si="376"/>
        <v>7.1724304226865481E-5</v>
      </c>
      <c r="BL272" s="2">
        <f t="shared" si="377"/>
        <v>20.226018627184779</v>
      </c>
      <c r="BM272" s="2">
        <f t="shared" si="378"/>
        <v>21.341237158454462</v>
      </c>
      <c r="BN272" s="2">
        <f t="shared" si="379"/>
        <v>3.4992228040002589</v>
      </c>
      <c r="BO272" s="2">
        <f t="shared" si="391"/>
        <v>410.06733299410718</v>
      </c>
      <c r="BP272" s="2">
        <f t="shared" si="392"/>
        <v>62.204984190386185</v>
      </c>
      <c r="BQ272" s="2">
        <f t="shared" si="393"/>
        <v>3.5742595690576553</v>
      </c>
      <c r="BR272" s="11">
        <f t="shared" si="394"/>
        <v>3.1018326826899062E-2</v>
      </c>
      <c r="BS272" s="17">
        <f t="shared" si="370"/>
        <v>2.8109185429483206E-4</v>
      </c>
      <c r="BT272" s="17">
        <f t="shared" si="371"/>
        <v>1.9558952284996121E-3</v>
      </c>
      <c r="BU272" s="12">
        <f>(BU$3*temperature!$I382+BU$4*temperature!$I382^2+BU$5*temperature!$I382^6)*(K272/K$56)^$BW$1</f>
        <v>-22.810334808305903</v>
      </c>
      <c r="BV272" s="12">
        <f>(BV$3*temperature!$I382+BV$4*temperature!$I382^2+BV$5*temperature!$I382^6)*(L272/L$56)^$BW$1</f>
        <v>-16.322036040706379</v>
      </c>
      <c r="BW272" s="12">
        <f>(BW$3*temperature!$I382+BW$4*temperature!$I382^2+BW$5*temperature!$I382^6)*(M272/M$56)^$BW$1</f>
        <v>-14.819498390293681</v>
      </c>
      <c r="BX272" s="12">
        <f>(BX$3*temperature!$M382+BX$4*temperature!$M382^2+BX$5*temperature!$M382^6)*(K272/K$56)^$BW$1</f>
        <v>-22.810340914175576</v>
      </c>
      <c r="BY272" s="12">
        <f>(BY$3*temperature!$M382+BY$4*temperature!$M382^2+BY$5*temperature!$M382^6)*(L272/L$56)^$BW$1</f>
        <v>-16.322040034087191</v>
      </c>
      <c r="BZ272" s="12">
        <f>(BZ$3*temperature!$M382+BZ$4*temperature!$M382^2+BZ$5*temperature!$M382^6)*(M272/M$56)^$BW$1</f>
        <v>-14.819501708893226</v>
      </c>
      <c r="CA272" s="19">
        <f t="shared" si="380"/>
        <v>-6.1058696729787698E-6</v>
      </c>
      <c r="CB272" s="19">
        <f t="shared" si="381"/>
        <v>-3.9933808118064462E-6</v>
      </c>
      <c r="CC272" s="19">
        <f t="shared" si="382"/>
        <v>-3.3185995444995342E-6</v>
      </c>
      <c r="CD272" s="19">
        <f t="shared" si="383"/>
        <v>-2.4641146375873568E-2</v>
      </c>
      <c r="CE272" s="19">
        <f t="shared" si="384"/>
        <v>-6.9264255267446816E-6</v>
      </c>
      <c r="CF272" s="19"/>
      <c r="CG272" s="19"/>
      <c r="CH272" s="19"/>
    </row>
    <row r="273" spans="1:86" x14ac:dyDescent="0.25">
      <c r="A273" s="2">
        <f t="shared" si="327"/>
        <v>2227</v>
      </c>
      <c r="B273" s="5">
        <f t="shared" si="328"/>
        <v>1165.4044670443129</v>
      </c>
      <c r="C273" s="5">
        <f t="shared" si="329"/>
        <v>2964.1638552463087</v>
      </c>
      <c r="D273" s="5">
        <f t="shared" si="330"/>
        <v>4369.9381277707107</v>
      </c>
      <c r="E273" s="15">
        <f t="shared" si="331"/>
        <v>6.0207461933216772E-8</v>
      </c>
      <c r="F273" s="15">
        <f t="shared" si="332"/>
        <v>1.1861273724873601E-7</v>
      </c>
      <c r="G273" s="15">
        <f t="shared" si="333"/>
        <v>2.4214368378459877E-7</v>
      </c>
      <c r="H273" s="5">
        <f t="shared" si="334"/>
        <v>286719.27961438609</v>
      </c>
      <c r="I273" s="5">
        <f t="shared" si="335"/>
        <v>138506.31046016669</v>
      </c>
      <c r="J273" s="5">
        <f t="shared" si="336"/>
        <v>48891.629328306852</v>
      </c>
      <c r="K273" s="5">
        <f t="shared" si="337"/>
        <v>246025.55397917825</v>
      </c>
      <c r="L273" s="5">
        <f t="shared" si="338"/>
        <v>46726.941297466648</v>
      </c>
      <c r="M273" s="5">
        <f t="shared" si="339"/>
        <v>11188.174271302218</v>
      </c>
      <c r="N273" s="15">
        <f t="shared" si="340"/>
        <v>2.0368295090333888E-4</v>
      </c>
      <c r="O273" s="15">
        <f t="shared" si="341"/>
        <v>2.1971890039782505E-3</v>
      </c>
      <c r="P273" s="15">
        <f t="shared" si="342"/>
        <v>2.1417450047365172E-3</v>
      </c>
      <c r="Q273" s="5">
        <f t="shared" si="343"/>
        <v>3877.3088461414059</v>
      </c>
      <c r="R273" s="5">
        <f t="shared" si="344"/>
        <v>5810.6482034113469</v>
      </c>
      <c r="S273" s="5">
        <f t="shared" si="345"/>
        <v>3839.3808374606665</v>
      </c>
      <c r="T273" s="5">
        <f t="shared" si="346"/>
        <v>13.523014048291653</v>
      </c>
      <c r="U273" s="5">
        <f t="shared" si="347"/>
        <v>41.952227188106662</v>
      </c>
      <c r="V273" s="5">
        <f t="shared" si="348"/>
        <v>78.528387992129666</v>
      </c>
      <c r="W273" s="15">
        <f t="shared" si="349"/>
        <v>-1.0734613539272964E-2</v>
      </c>
      <c r="X273" s="15">
        <f t="shared" si="350"/>
        <v>-1.217998157191269E-2</v>
      </c>
      <c r="Y273" s="15">
        <f t="shared" si="351"/>
        <v>-9.7425357312937999E-3</v>
      </c>
      <c r="Z273" s="5">
        <f t="shared" si="366"/>
        <v>3659.8849853687902</v>
      </c>
      <c r="AA273" s="5">
        <f t="shared" si="367"/>
        <v>17292.133367542272</v>
      </c>
      <c r="AB273" s="5">
        <f t="shared" si="368"/>
        <v>73266.696853286674</v>
      </c>
      <c r="AC273" s="16">
        <f t="shared" si="352"/>
        <v>0.95946760039985601</v>
      </c>
      <c r="AD273" s="16">
        <f t="shared" si="353"/>
        <v>3.0666596868144254</v>
      </c>
      <c r="AE273" s="16">
        <f t="shared" si="354"/>
        <v>19.458636228520025</v>
      </c>
      <c r="AF273" s="15">
        <f t="shared" si="355"/>
        <v>-4.0504037456468023E-3</v>
      </c>
      <c r="AG273" s="15">
        <f t="shared" si="356"/>
        <v>2.9673830763510267E-4</v>
      </c>
      <c r="AH273" s="15">
        <f t="shared" si="357"/>
        <v>9.7937136394747881E-3</v>
      </c>
      <c r="AI273" s="1">
        <f t="shared" si="321"/>
        <v>570417.19568171306</v>
      </c>
      <c r="AJ273" s="1">
        <f t="shared" si="322"/>
        <v>270123.05869528011</v>
      </c>
      <c r="AK273" s="1">
        <f t="shared" si="323"/>
        <v>95436.398916048391</v>
      </c>
      <c r="AL273" s="14">
        <f t="shared" si="358"/>
        <v>92.36715661449476</v>
      </c>
      <c r="AM273" s="14">
        <f t="shared" si="359"/>
        <v>22.651893499792944</v>
      </c>
      <c r="AN273" s="14">
        <f t="shared" si="360"/>
        <v>7.0893733514262385</v>
      </c>
      <c r="AO273" s="11">
        <f t="shared" si="361"/>
        <v>2.3288927950490096E-3</v>
      </c>
      <c r="AP273" s="11">
        <f t="shared" si="362"/>
        <v>2.9337906843609177E-3</v>
      </c>
      <c r="AQ273" s="11">
        <f t="shared" si="363"/>
        <v>2.6613183196601163E-3</v>
      </c>
      <c r="AR273" s="1">
        <f t="shared" si="369"/>
        <v>286719.27961438609</v>
      </c>
      <c r="AS273" s="1">
        <f t="shared" si="364"/>
        <v>138506.31046016669</v>
      </c>
      <c r="AT273" s="1">
        <f t="shared" si="365"/>
        <v>48891.629328306852</v>
      </c>
      <c r="AU273" s="1">
        <f t="shared" si="324"/>
        <v>57343.855922877221</v>
      </c>
      <c r="AV273" s="1">
        <f t="shared" si="325"/>
        <v>27701.262092033339</v>
      </c>
      <c r="AW273" s="1">
        <f t="shared" si="326"/>
        <v>9778.3258656613707</v>
      </c>
      <c r="AX273" s="1">
        <f t="shared" si="385"/>
        <v>196820.44318334264</v>
      </c>
      <c r="AY273" s="1">
        <f t="shared" si="372"/>
        <v>37381.55303797331</v>
      </c>
      <c r="AZ273" s="1">
        <f t="shared" si="373"/>
        <v>8950.5394170417749</v>
      </c>
      <c r="BA273" s="1">
        <f t="shared" si="386"/>
        <v>14206.335385972656</v>
      </c>
      <c r="BB273" s="1">
        <f t="shared" si="387"/>
        <v>31209.481528592449</v>
      </c>
      <c r="BC273" s="1">
        <f t="shared" si="388"/>
        <v>39764.11687303568</v>
      </c>
      <c r="BD273" s="1">
        <f t="shared" si="389"/>
        <v>161.7505107369721</v>
      </c>
      <c r="BE273" s="2">
        <f t="shared" si="395"/>
        <v>2.6562624979233451E-2</v>
      </c>
      <c r="BF273" s="2">
        <f t="shared" si="396"/>
        <v>3.9296297366806017E-2</v>
      </c>
      <c r="BG273" s="2">
        <f t="shared" si="397"/>
        <v>2.6781393583393952E-2</v>
      </c>
      <c r="BH273" s="2">
        <f t="shared" si="374"/>
        <v>2.9069778825150046E-2</v>
      </c>
      <c r="BI273" s="2">
        <f t="shared" si="390"/>
        <v>7.0557304578739693E-5</v>
      </c>
      <c r="BJ273" s="2">
        <f t="shared" si="375"/>
        <v>1.5441989867404456E-4</v>
      </c>
      <c r="BK273" s="2">
        <f t="shared" si="376"/>
        <v>7.1724304226865481E-5</v>
      </c>
      <c r="BL273" s="2">
        <f t="shared" si="377"/>
        <v>20.230139540349072</v>
      </c>
      <c r="BM273" s="2">
        <f t="shared" si="378"/>
        <v>21.388130426974698</v>
      </c>
      <c r="BN273" s="2">
        <f t="shared" si="379"/>
        <v>3.5067180960906192</v>
      </c>
      <c r="BO273" s="2">
        <f t="shared" si="391"/>
        <v>416.18885452191228</v>
      </c>
      <c r="BP273" s="2">
        <f t="shared" si="392"/>
        <v>62.950996818450356</v>
      </c>
      <c r="BQ273" s="2">
        <f t="shared" si="393"/>
        <v>3.5743005327421282</v>
      </c>
      <c r="BR273" s="11">
        <f t="shared" si="394"/>
        <v>3.0984898517736753E-2</v>
      </c>
      <c r="BS273" s="17">
        <f t="shared" si="370"/>
        <v>2.7263516756286085E-4</v>
      </c>
      <c r="BT273" s="17">
        <f t="shared" si="371"/>
        <v>1.898927406310303E-3</v>
      </c>
      <c r="BU273" s="12">
        <f>(BU$3*temperature!$I383+BU$4*temperature!$I383^2+BU$5*temperature!$I383^6)*(K273/K$56)^$BW$1</f>
        <v>-22.982907419295589</v>
      </c>
      <c r="BV273" s="12">
        <f>(BV$3*temperature!$I383+BV$4*temperature!$I383^2+BV$5*temperature!$I383^6)*(L273/L$56)^$BW$1</f>
        <v>-16.426642298567753</v>
      </c>
      <c r="BW273" s="12">
        <f>(BW$3*temperature!$I383+BW$4*temperature!$I383^2+BW$5*temperature!$I383^6)*(M273/M$56)^$BW$1</f>
        <v>-14.905937431208761</v>
      </c>
      <c r="BX273" s="12">
        <f>(BX$3*temperature!$M383+BX$4*temperature!$M383^2+BX$5*temperature!$M383^6)*(K273/K$56)^$BW$1</f>
        <v>-22.98291351828567</v>
      </c>
      <c r="BY273" s="12">
        <f>(BY$3*temperature!$M383+BY$4*temperature!$M383^2+BY$5*temperature!$M383^6)*(L273/L$56)^$BW$1</f>
        <v>-16.426646284769884</v>
      </c>
      <c r="BZ273" s="12">
        <f>(BZ$3*temperature!$M383+BZ$4*temperature!$M383^2+BZ$5*temperature!$M383^6)*(M273/M$56)^$BW$1</f>
        <v>-14.905940743267513</v>
      </c>
      <c r="CA273" s="19">
        <f t="shared" si="380"/>
        <v>-6.0989900809715891E-6</v>
      </c>
      <c r="CB273" s="19">
        <f t="shared" si="381"/>
        <v>-3.986202131045502E-6</v>
      </c>
      <c r="CC273" s="19">
        <f t="shared" si="382"/>
        <v>-3.3120587517032618E-6</v>
      </c>
      <c r="CD273" s="19">
        <f t="shared" si="383"/>
        <v>-2.4627441411128773E-2</v>
      </c>
      <c r="CE273" s="19">
        <f t="shared" si="384"/>
        <v>-6.7143066157676314E-6</v>
      </c>
      <c r="CF273" s="19"/>
      <c r="CG273" s="19"/>
      <c r="CH273" s="19"/>
    </row>
    <row r="274" spans="1:86" x14ac:dyDescent="0.25">
      <c r="A274" s="2">
        <f t="shared" si="327"/>
        <v>2228</v>
      </c>
      <c r="B274" s="5">
        <f t="shared" si="328"/>
        <v>1165.4045337020557</v>
      </c>
      <c r="C274" s="5">
        <f t="shared" si="329"/>
        <v>2964.1641892545176</v>
      </c>
      <c r="D274" s="5">
        <f t="shared" si="330"/>
        <v>4369.9391330159815</v>
      </c>
      <c r="E274" s="15">
        <f t="shared" si="331"/>
        <v>5.7197088836555931E-8</v>
      </c>
      <c r="F274" s="15">
        <f t="shared" si="332"/>
        <v>1.126821003862992E-7</v>
      </c>
      <c r="G274" s="15">
        <f t="shared" si="333"/>
        <v>2.3003649959536881E-7</v>
      </c>
      <c r="H274" s="5">
        <f t="shared" si="334"/>
        <v>286768.16925514961</v>
      </c>
      <c r="I274" s="5">
        <f t="shared" si="335"/>
        <v>138805.62294785873</v>
      </c>
      <c r="J274" s="5">
        <f t="shared" si="336"/>
        <v>48994.765402857898</v>
      </c>
      <c r="K274" s="5">
        <f t="shared" si="337"/>
        <v>246067.49069715221</v>
      </c>
      <c r="L274" s="5">
        <f t="shared" si="338"/>
        <v>46827.913059285733</v>
      </c>
      <c r="M274" s="5">
        <f t="shared" si="339"/>
        <v>11211.772958733043</v>
      </c>
      <c r="N274" s="15">
        <f t="shared" si="340"/>
        <v>1.7045675660787296E-4</v>
      </c>
      <c r="O274" s="15">
        <f t="shared" si="341"/>
        <v>2.1608896070532957E-3</v>
      </c>
      <c r="P274" s="15">
        <f t="shared" si="342"/>
        <v>2.1092527572936781E-3</v>
      </c>
      <c r="Q274" s="5">
        <f t="shared" si="343"/>
        <v>3836.3414723726041</v>
      </c>
      <c r="R274" s="5">
        <f t="shared" si="344"/>
        <v>5752.2784989538277</v>
      </c>
      <c r="S274" s="5">
        <f t="shared" si="345"/>
        <v>3809.9957362785581</v>
      </c>
      <c r="T274" s="5">
        <f t="shared" si="346"/>
        <v>13.377849718597083</v>
      </c>
      <c r="U274" s="5">
        <f t="shared" si="347"/>
        <v>41.44124983405483</v>
      </c>
      <c r="V274" s="5">
        <f t="shared" si="348"/>
        <v>77.763322366195439</v>
      </c>
      <c r="W274" s="15">
        <f t="shared" si="349"/>
        <v>-1.0734613539272964E-2</v>
      </c>
      <c r="X274" s="15">
        <f t="shared" si="350"/>
        <v>-1.217998157191269E-2</v>
      </c>
      <c r="Y274" s="15">
        <f t="shared" si="351"/>
        <v>-9.7425357312937999E-3</v>
      </c>
      <c r="Z274" s="5">
        <f t="shared" si="366"/>
        <v>3606.6673367893636</v>
      </c>
      <c r="AA274" s="5">
        <f t="shared" si="367"/>
        <v>17124.128727939536</v>
      </c>
      <c r="AB274" s="5">
        <f t="shared" si="368"/>
        <v>73420.385121919535</v>
      </c>
      <c r="AC274" s="16">
        <f t="shared" si="352"/>
        <v>0.95558136923736969</v>
      </c>
      <c r="AD274" s="16">
        <f t="shared" si="353"/>
        <v>3.0675696822199834</v>
      </c>
      <c r="AE274" s="16">
        <f t="shared" si="354"/>
        <v>19.649208539556859</v>
      </c>
      <c r="AF274" s="15">
        <f t="shared" si="355"/>
        <v>-4.0504037456468023E-3</v>
      </c>
      <c r="AG274" s="15">
        <f t="shared" si="356"/>
        <v>2.9673830763510267E-4</v>
      </c>
      <c r="AH274" s="15">
        <f t="shared" si="357"/>
        <v>9.7937136394747881E-3</v>
      </c>
      <c r="AI274" s="1">
        <f t="shared" si="321"/>
        <v>570719.33203641896</v>
      </c>
      <c r="AJ274" s="1">
        <f t="shared" si="322"/>
        <v>270812.01491778542</v>
      </c>
      <c r="AK274" s="1">
        <f t="shared" si="323"/>
        <v>95671.084890104932</v>
      </c>
      <c r="AL274" s="14">
        <f t="shared" si="358"/>
        <v>92.580118687978043</v>
      </c>
      <c r="AM274" s="14">
        <f t="shared" si="359"/>
        <v>22.717684854784444</v>
      </c>
      <c r="AN274" s="14">
        <f t="shared" si="360"/>
        <v>7.1080517598095483</v>
      </c>
      <c r="AO274" s="11">
        <f t="shared" si="361"/>
        <v>2.3056038670985195E-3</v>
      </c>
      <c r="AP274" s="11">
        <f t="shared" si="362"/>
        <v>2.9044527775173084E-3</v>
      </c>
      <c r="AQ274" s="11">
        <f t="shared" si="363"/>
        <v>2.6347051364635152E-3</v>
      </c>
      <c r="AR274" s="1">
        <f t="shared" si="369"/>
        <v>286768.16925514961</v>
      </c>
      <c r="AS274" s="1">
        <f t="shared" si="364"/>
        <v>138805.62294785873</v>
      </c>
      <c r="AT274" s="1">
        <f t="shared" si="365"/>
        <v>48994.765402857898</v>
      </c>
      <c r="AU274" s="1">
        <f t="shared" si="324"/>
        <v>57353.633851029925</v>
      </c>
      <c r="AV274" s="1">
        <f t="shared" si="325"/>
        <v>27761.124589571747</v>
      </c>
      <c r="AW274" s="1">
        <f t="shared" si="326"/>
        <v>9798.9530805715804</v>
      </c>
      <c r="AX274" s="1">
        <f t="shared" si="385"/>
        <v>196853.99255772179</v>
      </c>
      <c r="AY274" s="1">
        <f t="shared" si="372"/>
        <v>37462.330447428583</v>
      </c>
      <c r="AZ274" s="1">
        <f t="shared" si="373"/>
        <v>8969.418366986436</v>
      </c>
      <c r="BA274" s="1">
        <f t="shared" si="386"/>
        <v>14206.534832681848</v>
      </c>
      <c r="BB274" s="1">
        <f t="shared" si="387"/>
        <v>31215.883366386839</v>
      </c>
      <c r="BC274" s="1">
        <f t="shared" si="388"/>
        <v>39773.333619232755</v>
      </c>
      <c r="BD274" s="1">
        <f t="shared" si="389"/>
        <v>157.06849323202275</v>
      </c>
      <c r="BE274" s="2">
        <f t="shared" si="395"/>
        <v>2.6562624979233451E-2</v>
      </c>
      <c r="BF274" s="2">
        <f t="shared" si="396"/>
        <v>3.9296297366806017E-2</v>
      </c>
      <c r="BG274" s="2">
        <f t="shared" si="397"/>
        <v>2.6781393583393952E-2</v>
      </c>
      <c r="BH274" s="2">
        <f t="shared" si="374"/>
        <v>2.90492121612905E-2</v>
      </c>
      <c r="BI274" s="2">
        <f t="shared" si="390"/>
        <v>7.0557304578739693E-5</v>
      </c>
      <c r="BJ274" s="2">
        <f t="shared" si="375"/>
        <v>1.5441989867404456E-4</v>
      </c>
      <c r="BK274" s="2">
        <f t="shared" si="376"/>
        <v>7.1724304226865481E-5</v>
      </c>
      <c r="BL274" s="2">
        <f t="shared" si="377"/>
        <v>20.233589061623167</v>
      </c>
      <c r="BM274" s="2">
        <f t="shared" si="378"/>
        <v>21.434350230995982</v>
      </c>
      <c r="BN274" s="2">
        <f t="shared" si="379"/>
        <v>3.5141154592784836</v>
      </c>
      <c r="BO274" s="2">
        <f t="shared" si="391"/>
        <v>422.40188099447937</v>
      </c>
      <c r="BP274" s="2">
        <f t="shared" si="392"/>
        <v>63.705980283180573</v>
      </c>
      <c r="BQ274" s="2">
        <f t="shared" si="393"/>
        <v>3.5743427213057508</v>
      </c>
      <c r="BR274" s="11">
        <f t="shared" si="394"/>
        <v>3.0951789316498307E-2</v>
      </c>
      <c r="BS274" s="17">
        <f t="shared" si="370"/>
        <v>2.6444147528720616E-4</v>
      </c>
      <c r="BT274" s="17">
        <f t="shared" si="371"/>
        <v>1.843618841077964E-3</v>
      </c>
      <c r="BU274" s="12">
        <f>(BU$3*temperature!$I384+BU$4*temperature!$I384^2+BU$5*temperature!$I384^6)*(K274/K$56)^$BW$1</f>
        <v>-23.15530305925159</v>
      </c>
      <c r="BV274" s="12">
        <f>(BV$3*temperature!$I384+BV$4*temperature!$I384^2+BV$5*temperature!$I384^6)*(L274/L$56)^$BW$1</f>
        <v>-16.531029236723381</v>
      </c>
      <c r="BW274" s="12">
        <f>(BW$3*temperature!$I384+BW$4*temperature!$I384^2+BW$5*temperature!$I384^6)*(M274/M$56)^$BW$1</f>
        <v>-14.992176590243758</v>
      </c>
      <c r="BX274" s="12">
        <f>(BX$3*temperature!$M384+BX$4*temperature!$M384^2+BX$5*temperature!$M384^6)*(K274/K$56)^$BW$1</f>
        <v>-23.155309151407547</v>
      </c>
      <c r="BY274" s="12">
        <f>(BY$3*temperature!$M384+BY$4*temperature!$M384^2+BY$5*temperature!$M384^6)*(L274/L$56)^$BW$1</f>
        <v>-16.53103321579573</v>
      </c>
      <c r="BZ274" s="12">
        <f>(BZ$3*temperature!$M384+BZ$4*temperature!$M384^2+BZ$5*temperature!$M384^6)*(M274/M$56)^$BW$1</f>
        <v>-14.992179895808638</v>
      </c>
      <c r="CA274" s="19">
        <f t="shared" si="380"/>
        <v>-6.0921559565940697E-6</v>
      </c>
      <c r="CB274" s="19">
        <f t="shared" si="381"/>
        <v>-3.9790723498356328E-6</v>
      </c>
      <c r="CC274" s="19">
        <f t="shared" si="382"/>
        <v>-3.3055648795965453E-6</v>
      </c>
      <c r="CD274" s="19">
        <f t="shared" si="383"/>
        <v>-2.4613094025626302E-2</v>
      </c>
      <c r="CE274" s="19">
        <f t="shared" si="384"/>
        <v>-6.5087228955193394E-6</v>
      </c>
      <c r="CF274" s="19"/>
      <c r="CG274" s="19"/>
      <c r="CH274" s="19"/>
    </row>
    <row r="275" spans="1:86" x14ac:dyDescent="0.25">
      <c r="A275" s="2">
        <f t="shared" si="327"/>
        <v>2229</v>
      </c>
      <c r="B275" s="5">
        <f t="shared" si="328"/>
        <v>1165.4045970269151</v>
      </c>
      <c r="C275" s="5">
        <f t="shared" si="329"/>
        <v>2964.164506562352</v>
      </c>
      <c r="D275" s="5">
        <f t="shared" si="330"/>
        <v>4369.9400879992081</v>
      </c>
      <c r="E275" s="15">
        <f t="shared" si="331"/>
        <v>5.4337234394728134E-8</v>
      </c>
      <c r="F275" s="15">
        <f t="shared" si="332"/>
        <v>1.0704799536698424E-7</v>
      </c>
      <c r="G275" s="15">
        <f t="shared" si="333"/>
        <v>2.1853467461560036E-7</v>
      </c>
      <c r="H275" s="5">
        <f t="shared" si="334"/>
        <v>286807.62025285698</v>
      </c>
      <c r="I275" s="5">
        <f t="shared" si="335"/>
        <v>139100.59494556228</v>
      </c>
      <c r="J275" s="5">
        <f t="shared" si="336"/>
        <v>49096.543173585771</v>
      </c>
      <c r="K275" s="5">
        <f t="shared" si="337"/>
        <v>246101.329087372</v>
      </c>
      <c r="L275" s="5">
        <f t="shared" si="338"/>
        <v>46927.420741193018</v>
      </c>
      <c r="M275" s="5">
        <f t="shared" si="339"/>
        <v>11235.0609355985</v>
      </c>
      <c r="N275" s="15">
        <f t="shared" si="340"/>
        <v>1.3751670374628766E-4</v>
      </c>
      <c r="O275" s="15">
        <f t="shared" si="341"/>
        <v>2.1249651202970288E-3</v>
      </c>
      <c r="P275" s="15">
        <f t="shared" si="342"/>
        <v>2.077100290130085E-3</v>
      </c>
      <c r="Q275" s="5">
        <f t="shared" si="343"/>
        <v>3795.6819333787571</v>
      </c>
      <c r="R275" s="5">
        <f t="shared" si="344"/>
        <v>5694.2909728957138</v>
      </c>
      <c r="S275" s="5">
        <f t="shared" si="345"/>
        <v>3780.7141862215958</v>
      </c>
      <c r="T275" s="5">
        <f t="shared" si="346"/>
        <v>13.234243671881472</v>
      </c>
      <c r="U275" s="5">
        <f t="shared" si="347"/>
        <v>40.936496174759014</v>
      </c>
      <c r="V275" s="5">
        <f t="shared" si="348"/>
        <v>77.005710419458666</v>
      </c>
      <c r="W275" s="15">
        <f t="shared" si="349"/>
        <v>-1.0734613539272964E-2</v>
      </c>
      <c r="X275" s="15">
        <f t="shared" si="350"/>
        <v>-1.217998157191269E-2</v>
      </c>
      <c r="Y275" s="15">
        <f t="shared" si="351"/>
        <v>-9.7425357312937999E-3</v>
      </c>
      <c r="Z275" s="5">
        <f t="shared" si="366"/>
        <v>3554.105435320811</v>
      </c>
      <c r="AA275" s="5">
        <f t="shared" si="367"/>
        <v>16957.142058394438</v>
      </c>
      <c r="AB275" s="5">
        <f t="shared" si="368"/>
        <v>73572.009396435431</v>
      </c>
      <c r="AC275" s="16">
        <f t="shared" si="352"/>
        <v>0.95171087888014039</v>
      </c>
      <c r="AD275" s="16">
        <f t="shared" si="353"/>
        <v>3.068479947656038</v>
      </c>
      <c r="AE275" s="16">
        <f t="shared" si="354"/>
        <v>19.8416472612356</v>
      </c>
      <c r="AF275" s="15">
        <f t="shared" si="355"/>
        <v>-4.0504037456468023E-3</v>
      </c>
      <c r="AG275" s="15">
        <f t="shared" si="356"/>
        <v>2.9673830763510267E-4</v>
      </c>
      <c r="AH275" s="15">
        <f t="shared" si="357"/>
        <v>9.7937136394747881E-3</v>
      </c>
      <c r="AI275" s="1">
        <f t="shared" si="321"/>
        <v>571001.03268380696</v>
      </c>
      <c r="AJ275" s="1">
        <f t="shared" si="322"/>
        <v>271491.93801557861</v>
      </c>
      <c r="AK275" s="1">
        <f t="shared" si="323"/>
        <v>95902.929481666011</v>
      </c>
      <c r="AL275" s="14">
        <f t="shared" si="358"/>
        <v>92.791437236844857</v>
      </c>
      <c r="AM275" s="14">
        <f t="shared" si="359"/>
        <v>22.783007473230935</v>
      </c>
      <c r="AN275" s="14">
        <f t="shared" si="360"/>
        <v>7.1265921040865488</v>
      </c>
      <c r="AO275" s="11">
        <f t="shared" si="361"/>
        <v>2.2825478284275343E-3</v>
      </c>
      <c r="AP275" s="11">
        <f t="shared" si="362"/>
        <v>2.8754082497421353E-3</v>
      </c>
      <c r="AQ275" s="11">
        <f t="shared" si="363"/>
        <v>2.6083580850988801E-3</v>
      </c>
      <c r="AR275" s="1">
        <f t="shared" si="369"/>
        <v>286807.62025285698</v>
      </c>
      <c r="AS275" s="1">
        <f t="shared" si="364"/>
        <v>139100.59494556228</v>
      </c>
      <c r="AT275" s="1">
        <f t="shared" si="365"/>
        <v>49096.543173585771</v>
      </c>
      <c r="AU275" s="1">
        <f t="shared" si="324"/>
        <v>57361.524050571403</v>
      </c>
      <c r="AV275" s="1">
        <f t="shared" si="325"/>
        <v>27820.118989112456</v>
      </c>
      <c r="AW275" s="1">
        <f t="shared" si="326"/>
        <v>9819.3086347171538</v>
      </c>
      <c r="AX275" s="1">
        <f t="shared" si="385"/>
        <v>196881.0632698976</v>
      </c>
      <c r="AY275" s="1">
        <f t="shared" si="372"/>
        <v>37541.936592954415</v>
      </c>
      <c r="AZ275" s="1">
        <f t="shared" si="373"/>
        <v>8988.0487484787991</v>
      </c>
      <c r="BA275" s="1">
        <f t="shared" si="386"/>
        <v>14206.695856205992</v>
      </c>
      <c r="BB275" s="1">
        <f t="shared" si="387"/>
        <v>31222.178771329403</v>
      </c>
      <c r="BC275" s="1">
        <f t="shared" si="388"/>
        <v>39782.409701227167</v>
      </c>
      <c r="BD275" s="1">
        <f t="shared" si="389"/>
        <v>152.52148471937682</v>
      </c>
      <c r="BE275" s="2">
        <f t="shared" si="395"/>
        <v>2.6562624979233451E-2</v>
      </c>
      <c r="BF275" s="2">
        <f t="shared" si="396"/>
        <v>3.9296297366806017E-2</v>
      </c>
      <c r="BG275" s="2">
        <f t="shared" si="397"/>
        <v>2.6781393583393952E-2</v>
      </c>
      <c r="BH275" s="2">
        <f t="shared" si="374"/>
        <v>2.9028759178573157E-2</v>
      </c>
      <c r="BI275" s="2">
        <f t="shared" si="390"/>
        <v>7.0557304578739693E-5</v>
      </c>
      <c r="BJ275" s="2">
        <f t="shared" si="375"/>
        <v>1.5441989867404456E-4</v>
      </c>
      <c r="BK275" s="2">
        <f t="shared" si="376"/>
        <v>7.1724304226865481E-5</v>
      </c>
      <c r="BL275" s="2">
        <f t="shared" si="377"/>
        <v>20.236372617684342</v>
      </c>
      <c r="BM275" s="2">
        <f t="shared" si="378"/>
        <v>21.479899776993044</v>
      </c>
      <c r="BN275" s="2">
        <f t="shared" si="379"/>
        <v>3.5214153990697015</v>
      </c>
      <c r="BO275" s="2">
        <f t="shared" si="391"/>
        <v>428.70778014920484</v>
      </c>
      <c r="BP275" s="2">
        <f t="shared" si="392"/>
        <v>64.470042464195785</v>
      </c>
      <c r="BQ275" s="2">
        <f t="shared" si="393"/>
        <v>3.574386120761845</v>
      </c>
      <c r="BR275" s="11">
        <f t="shared" si="394"/>
        <v>3.0918994983403864E-2</v>
      </c>
      <c r="BS275" s="17">
        <f t="shared" si="370"/>
        <v>2.5650227103492967E-4</v>
      </c>
      <c r="BT275" s="17">
        <f t="shared" si="371"/>
        <v>1.7899212049300622E-3</v>
      </c>
      <c r="BU275" s="12">
        <f>(BU$3*temperature!$I385+BU$4*temperature!$I385^2+BU$5*temperature!$I385^6)*(K275/K$56)^$BW$1</f>
        <v>-23.327522267645012</v>
      </c>
      <c r="BV275" s="12">
        <f>(BV$3*temperature!$I385+BV$4*temperature!$I385^2+BV$5*temperature!$I385^6)*(L275/L$56)^$BW$1</f>
        <v>-16.63519756239247</v>
      </c>
      <c r="BW275" s="12">
        <f>(BW$3*temperature!$I385+BW$4*temperature!$I385^2+BW$5*temperature!$I385^6)*(M275/M$56)^$BW$1</f>
        <v>-15.078216511021132</v>
      </c>
      <c r="BX275" s="12">
        <f>(BX$3*temperature!$M385+BX$4*temperature!$M385^2+BX$5*temperature!$M385^6)*(K275/K$56)^$BW$1</f>
        <v>-23.327528353012578</v>
      </c>
      <c r="BY275" s="12">
        <f>(BY$3*temperature!$M385+BY$4*temperature!$M385^2+BY$5*temperature!$M385^6)*(L275/L$56)^$BW$1</f>
        <v>-16.635201534383746</v>
      </c>
      <c r="BZ275" s="12">
        <f>(BZ$3*temperature!$M385+BZ$4*temperature!$M385^2+BZ$5*temperature!$M385^6)*(M275/M$56)^$BW$1</f>
        <v>-15.078219810138753</v>
      </c>
      <c r="CA275" s="19">
        <f t="shared" si="380"/>
        <v>-6.0853675662997375E-6</v>
      </c>
      <c r="CB275" s="19">
        <f t="shared" si="381"/>
        <v>-3.9719912763303E-6</v>
      </c>
      <c r="CC275" s="19">
        <f t="shared" si="382"/>
        <v>-3.2991176208696515E-6</v>
      </c>
      <c r="CD275" s="19">
        <f t="shared" si="383"/>
        <v>-2.45981141041824E-2</v>
      </c>
      <c r="CE275" s="19">
        <f t="shared" si="384"/>
        <v>-6.3094721308991202E-6</v>
      </c>
      <c r="CF275" s="19"/>
      <c r="CG275" s="19"/>
      <c r="CH275" s="19"/>
    </row>
    <row r="276" spans="1:86" x14ac:dyDescent="0.25">
      <c r="A276" s="2">
        <f t="shared" si="327"/>
        <v>2230</v>
      </c>
      <c r="B276" s="5">
        <f t="shared" si="328"/>
        <v>1165.4046571855347</v>
      </c>
      <c r="C276" s="5">
        <f t="shared" si="329"/>
        <v>2964.1648080048267</v>
      </c>
      <c r="D276" s="5">
        <f t="shared" si="330"/>
        <v>4369.9409952334718</v>
      </c>
      <c r="E276" s="15">
        <f t="shared" si="331"/>
        <v>5.1620372674991723E-8</v>
      </c>
      <c r="F276" s="15">
        <f t="shared" si="332"/>
        <v>1.0169559559863502E-7</v>
      </c>
      <c r="G276" s="15">
        <f t="shared" si="333"/>
        <v>2.0760794088482034E-7</v>
      </c>
      <c r="H276" s="5">
        <f t="shared" si="334"/>
        <v>286837.7092403961</v>
      </c>
      <c r="I276" s="5">
        <f t="shared" si="335"/>
        <v>139391.24745963654</v>
      </c>
      <c r="J276" s="5">
        <f t="shared" si="336"/>
        <v>49196.969747783456</v>
      </c>
      <c r="K276" s="5">
        <f t="shared" si="337"/>
        <v>246127.13487271656</v>
      </c>
      <c r="L276" s="5">
        <f t="shared" si="338"/>
        <v>47025.471418865032</v>
      </c>
      <c r="M276" s="5">
        <f t="shared" si="339"/>
        <v>11258.03982283633</v>
      </c>
      <c r="N276" s="15">
        <f t="shared" si="340"/>
        <v>1.048583745575371E-4</v>
      </c>
      <c r="O276" s="15">
        <f t="shared" si="341"/>
        <v>2.0894111827021167E-3</v>
      </c>
      <c r="P276" s="15">
        <f t="shared" si="342"/>
        <v>2.0452837211608621E-3</v>
      </c>
      <c r="Q276" s="5">
        <f t="shared" si="343"/>
        <v>3755.3306851221596</v>
      </c>
      <c r="R276" s="5">
        <f t="shared" si="344"/>
        <v>5636.6879882910207</v>
      </c>
      <c r="S276" s="5">
        <f t="shared" si="345"/>
        <v>3751.5385197459423</v>
      </c>
      <c r="T276" s="5">
        <f t="shared" si="346"/>
        <v>13.092179180579256</v>
      </c>
      <c r="U276" s="5">
        <f t="shared" si="347"/>
        <v>40.437890405731778</v>
      </c>
      <c r="V276" s="5">
        <f t="shared" si="348"/>
        <v>76.255479534183422</v>
      </c>
      <c r="W276" s="15">
        <f t="shared" si="349"/>
        <v>-1.0734613539272964E-2</v>
      </c>
      <c r="X276" s="15">
        <f t="shared" si="350"/>
        <v>-1.217998157191269E-2</v>
      </c>
      <c r="Y276" s="15">
        <f t="shared" si="351"/>
        <v>-9.7425357312937999E-3</v>
      </c>
      <c r="Z276" s="5">
        <f t="shared" si="366"/>
        <v>3502.1941900754973</v>
      </c>
      <c r="AA276" s="5">
        <f t="shared" si="367"/>
        <v>16791.181736358372</v>
      </c>
      <c r="AB276" s="5">
        <f t="shared" si="368"/>
        <v>73721.580532717315</v>
      </c>
      <c r="AC276" s="16">
        <f t="shared" si="352"/>
        <v>0.94785606557155144</v>
      </c>
      <c r="AD276" s="16">
        <f t="shared" si="353"/>
        <v>3.0693904832027177</v>
      </c>
      <c r="AE276" s="16">
        <f t="shared" si="354"/>
        <v>20.035970672647611</v>
      </c>
      <c r="AF276" s="15">
        <f t="shared" si="355"/>
        <v>-4.0504037456468023E-3</v>
      </c>
      <c r="AG276" s="15">
        <f t="shared" si="356"/>
        <v>2.9673830763510267E-4</v>
      </c>
      <c r="AH276" s="15">
        <f t="shared" si="357"/>
        <v>9.7937136394747881E-3</v>
      </c>
      <c r="AI276" s="1">
        <f t="shared" si="321"/>
        <v>571262.45346599771</v>
      </c>
      <c r="AJ276" s="1">
        <f t="shared" si="322"/>
        <v>272162.86320313322</v>
      </c>
      <c r="AK276" s="1">
        <f t="shared" si="323"/>
        <v>96131.945168216567</v>
      </c>
      <c r="AL276" s="14">
        <f t="shared" si="358"/>
        <v>93.001120121470876</v>
      </c>
      <c r="AM276" s="14">
        <f t="shared" si="359"/>
        <v>22.847862816396976</v>
      </c>
      <c r="AN276" s="14">
        <f t="shared" si="360"/>
        <v>7.144994921179106</v>
      </c>
      <c r="AO276" s="11">
        <f t="shared" si="361"/>
        <v>2.259722350143259E-3</v>
      </c>
      <c r="AP276" s="11">
        <f t="shared" si="362"/>
        <v>2.8466541672447138E-3</v>
      </c>
      <c r="AQ276" s="11">
        <f t="shared" si="363"/>
        <v>2.5822745042478911E-3</v>
      </c>
      <c r="AR276" s="1">
        <f t="shared" si="369"/>
        <v>286837.7092403961</v>
      </c>
      <c r="AS276" s="1">
        <f t="shared" si="364"/>
        <v>139391.24745963654</v>
      </c>
      <c r="AT276" s="1">
        <f t="shared" si="365"/>
        <v>49196.969747783456</v>
      </c>
      <c r="AU276" s="1">
        <f t="shared" si="324"/>
        <v>57367.541848079221</v>
      </c>
      <c r="AV276" s="1">
        <f t="shared" si="325"/>
        <v>27878.249491927309</v>
      </c>
      <c r="AW276" s="1">
        <f t="shared" si="326"/>
        <v>9839.393949556692</v>
      </c>
      <c r="AX276" s="1">
        <f t="shared" si="385"/>
        <v>196901.70789817325</v>
      </c>
      <c r="AY276" s="1">
        <f t="shared" si="372"/>
        <v>37620.377135092029</v>
      </c>
      <c r="AZ276" s="1">
        <f t="shared" si="373"/>
        <v>9006.4318582690648</v>
      </c>
      <c r="BA276" s="1">
        <f t="shared" si="386"/>
        <v>14206.818785592455</v>
      </c>
      <c r="BB276" s="1">
        <f t="shared" si="387"/>
        <v>31228.368844346362</v>
      </c>
      <c r="BC276" s="1">
        <f t="shared" si="388"/>
        <v>39791.346601858102</v>
      </c>
      <c r="BD276" s="1">
        <f t="shared" si="389"/>
        <v>148.10561247008846</v>
      </c>
      <c r="BE276" s="2">
        <f t="shared" si="395"/>
        <v>2.6562624979233451E-2</v>
      </c>
      <c r="BF276" s="2">
        <f t="shared" si="396"/>
        <v>3.9296297366806017E-2</v>
      </c>
      <c r="BG276" s="2">
        <f t="shared" si="397"/>
        <v>2.6781393583393952E-2</v>
      </c>
      <c r="BH276" s="2">
        <f t="shared" si="374"/>
        <v>2.9008420660695432E-2</v>
      </c>
      <c r="BI276" s="2">
        <f t="shared" si="390"/>
        <v>7.0557304578739693E-5</v>
      </c>
      <c r="BJ276" s="2">
        <f t="shared" si="375"/>
        <v>1.5441989867404456E-4</v>
      </c>
      <c r="BK276" s="2">
        <f t="shared" si="376"/>
        <v>7.1724304226865481E-5</v>
      </c>
      <c r="BL276" s="2">
        <f t="shared" si="377"/>
        <v>20.238495615542604</v>
      </c>
      <c r="BM276" s="2">
        <f t="shared" si="378"/>
        <v>21.524782308765744</v>
      </c>
      <c r="BN276" s="2">
        <f t="shared" si="379"/>
        <v>3.5286184252299182</v>
      </c>
      <c r="BO276" s="2">
        <f t="shared" si="391"/>
        <v>435.10794016198173</v>
      </c>
      <c r="BP276" s="2">
        <f t="shared" si="392"/>
        <v>65.243292539002454</v>
      </c>
      <c r="BQ276" s="2">
        <f t="shared" si="393"/>
        <v>3.5744307173148182</v>
      </c>
      <c r="BR276" s="11">
        <f t="shared" si="394"/>
        <v>3.0886511335341787E-2</v>
      </c>
      <c r="BS276" s="17">
        <f t="shared" si="370"/>
        <v>2.4880933641062549E-4</v>
      </c>
      <c r="BT276" s="17">
        <f t="shared" si="371"/>
        <v>1.737787577602002E-3</v>
      </c>
      <c r="BU276" s="12">
        <f>(BU$3*temperature!$I386+BU$4*temperature!$I386^2+BU$5*temperature!$I386^6)*(K276/K$56)^$BW$1</f>
        <v>-23.499565659575172</v>
      </c>
      <c r="BV276" s="12">
        <f>(BV$3*temperature!$I386+BV$4*temperature!$I386^2+BV$5*temperature!$I386^6)*(L276/L$56)^$BW$1</f>
        <v>-16.739148016054582</v>
      </c>
      <c r="BW276" s="12">
        <f>(BW$3*temperature!$I386+BW$4*temperature!$I386^2+BW$5*temperature!$I386^6)*(M276/M$56)^$BW$1</f>
        <v>-15.164057862931653</v>
      </c>
      <c r="BX276" s="12">
        <f>(BX$3*temperature!$M386+BX$4*temperature!$M386^2+BX$5*temperature!$M386^6)*(K276/K$56)^$BW$1</f>
        <v>-23.49957173820026</v>
      </c>
      <c r="BY276" s="12">
        <f>(BY$3*temperature!$M386+BY$4*temperature!$M386^2+BY$5*temperature!$M386^6)*(L276/L$56)^$BW$1</f>
        <v>-16.739151981013254</v>
      </c>
      <c r="BZ276" s="12">
        <f>(BZ$3*temperature!$M386+BZ$4*temperature!$M386^2+BZ$5*temperature!$M386^6)*(M276/M$56)^$BW$1</f>
        <v>-15.164061155648309</v>
      </c>
      <c r="CA276" s="19">
        <f t="shared" si="380"/>
        <v>-6.0786250877242765E-6</v>
      </c>
      <c r="CB276" s="19">
        <f t="shared" si="381"/>
        <v>-3.9649586724976871E-6</v>
      </c>
      <c r="CC276" s="19">
        <f t="shared" si="382"/>
        <v>-3.2927166557783494E-6</v>
      </c>
      <c r="CD276" s="19">
        <f t="shared" si="383"/>
        <v>-2.4582511126817405E-2</v>
      </c>
      <c r="CE276" s="19">
        <f t="shared" si="384"/>
        <v>-6.116358280770256E-6</v>
      </c>
      <c r="CF276" s="19"/>
      <c r="CG276" s="19"/>
      <c r="CH276" s="19"/>
    </row>
    <row r="277" spans="1:86" x14ac:dyDescent="0.25">
      <c r="A277" s="2">
        <f t="shared" si="327"/>
        <v>2231</v>
      </c>
      <c r="B277" s="5">
        <f t="shared" si="328"/>
        <v>1165.4047143362263</v>
      </c>
      <c r="C277" s="5">
        <f t="shared" si="329"/>
        <v>2964.165094375207</v>
      </c>
      <c r="D277" s="5">
        <f t="shared" si="330"/>
        <v>4369.9418571062006</v>
      </c>
      <c r="E277" s="15">
        <f t="shared" si="331"/>
        <v>4.9039354041242134E-8</v>
      </c>
      <c r="F277" s="15">
        <f t="shared" si="332"/>
        <v>9.6610815818703263E-8</v>
      </c>
      <c r="G277" s="15">
        <f t="shared" si="333"/>
        <v>1.972275438405793E-7</v>
      </c>
      <c r="H277" s="5">
        <f t="shared" si="334"/>
        <v>286858.51256113185</v>
      </c>
      <c r="I277" s="5">
        <f t="shared" si="335"/>
        <v>139677.60172914894</v>
      </c>
      <c r="J277" s="5">
        <f t="shared" si="336"/>
        <v>49296.052289638064</v>
      </c>
      <c r="K277" s="5">
        <f t="shared" si="337"/>
        <v>246144.97352923136</v>
      </c>
      <c r="L277" s="5">
        <f t="shared" si="338"/>
        <v>47122.072246988144</v>
      </c>
      <c r="M277" s="5">
        <f t="shared" si="339"/>
        <v>11280.711254653208</v>
      </c>
      <c r="N277" s="15">
        <f t="shared" si="340"/>
        <v>7.2477406946713785E-5</v>
      </c>
      <c r="O277" s="15">
        <f t="shared" si="341"/>
        <v>2.0542234922573677E-3</v>
      </c>
      <c r="P277" s="15">
        <f t="shared" si="342"/>
        <v>2.0137992202595711E-3</v>
      </c>
      <c r="Q277" s="5">
        <f t="shared" si="343"/>
        <v>3715.2880986198643</v>
      </c>
      <c r="R277" s="5">
        <f t="shared" si="344"/>
        <v>5579.4717561760845</v>
      </c>
      <c r="S277" s="5">
        <f t="shared" si="345"/>
        <v>3722.4709978387705</v>
      </c>
      <c r="T277" s="5">
        <f t="shared" si="346"/>
        <v>12.951639696688822</v>
      </c>
      <c r="U277" s="5">
        <f t="shared" si="347"/>
        <v>39.945357645782941</v>
      </c>
      <c r="V277" s="5">
        <f t="shared" si="348"/>
        <v>75.512557800114692</v>
      </c>
      <c r="W277" s="15">
        <f t="shared" si="349"/>
        <v>-1.0734613539272964E-2</v>
      </c>
      <c r="X277" s="15">
        <f t="shared" si="350"/>
        <v>-1.217998157191269E-2</v>
      </c>
      <c r="Y277" s="15">
        <f t="shared" si="351"/>
        <v>-9.7425357312937999E-3</v>
      </c>
      <c r="Z277" s="5">
        <f t="shared" si="366"/>
        <v>3450.9284610872492</v>
      </c>
      <c r="AA277" s="5">
        <f t="shared" si="367"/>
        <v>16626.255690241833</v>
      </c>
      <c r="AB277" s="5">
        <f t="shared" si="368"/>
        <v>73869.109473927107</v>
      </c>
      <c r="AC277" s="16">
        <f t="shared" si="352"/>
        <v>0.94401686581322641</v>
      </c>
      <c r="AD277" s="16">
        <f t="shared" si="353"/>
        <v>3.0703012889401746</v>
      </c>
      <c r="AE277" s="16">
        <f t="shared" si="354"/>
        <v>20.232197231904436</v>
      </c>
      <c r="AF277" s="15">
        <f t="shared" si="355"/>
        <v>-4.0504037456468023E-3</v>
      </c>
      <c r="AG277" s="15">
        <f t="shared" si="356"/>
        <v>2.9673830763510267E-4</v>
      </c>
      <c r="AH277" s="15">
        <f t="shared" si="357"/>
        <v>9.7937136394747881E-3</v>
      </c>
      <c r="AI277" s="1">
        <f t="shared" si="321"/>
        <v>571503.74996747717</v>
      </c>
      <c r="AJ277" s="1">
        <f t="shared" si="322"/>
        <v>272824.82637474721</v>
      </c>
      <c r="AK277" s="1">
        <f t="shared" si="323"/>
        <v>96358.144600951608</v>
      </c>
      <c r="AL277" s="14">
        <f t="shared" si="358"/>
        <v>93.209175264100452</v>
      </c>
      <c r="AM277" s="14">
        <f t="shared" si="359"/>
        <v>22.912252380656916</v>
      </c>
      <c r="AN277" s="14">
        <f t="shared" si="360"/>
        <v>7.1632607560148678</v>
      </c>
      <c r="AO277" s="11">
        <f t="shared" si="361"/>
        <v>2.2371251266418263E-3</v>
      </c>
      <c r="AP277" s="11">
        <f t="shared" si="362"/>
        <v>2.8181876255722665E-3</v>
      </c>
      <c r="AQ277" s="11">
        <f t="shared" si="363"/>
        <v>2.556451759205412E-3</v>
      </c>
      <c r="AR277" s="1">
        <f t="shared" si="369"/>
        <v>286858.51256113185</v>
      </c>
      <c r="AS277" s="1">
        <f t="shared" si="364"/>
        <v>139677.60172914894</v>
      </c>
      <c r="AT277" s="1">
        <f t="shared" si="365"/>
        <v>49296.052289638064</v>
      </c>
      <c r="AU277" s="1">
        <f t="shared" si="324"/>
        <v>57371.702512226373</v>
      </c>
      <c r="AV277" s="1">
        <f t="shared" si="325"/>
        <v>27935.520345829791</v>
      </c>
      <c r="AW277" s="1">
        <f t="shared" si="326"/>
        <v>9859.2104579276129</v>
      </c>
      <c r="AX277" s="1">
        <f t="shared" si="385"/>
        <v>196915.97882338508</v>
      </c>
      <c r="AY277" s="1">
        <f t="shared" si="372"/>
        <v>37697.657797590517</v>
      </c>
      <c r="AZ277" s="1">
        <f t="shared" si="373"/>
        <v>9024.5690037225668</v>
      </c>
      <c r="BA277" s="1">
        <f t="shared" si="386"/>
        <v>14206.903944736638</v>
      </c>
      <c r="BB277" s="1">
        <f t="shared" si="387"/>
        <v>31234.454673325556</v>
      </c>
      <c r="BC277" s="1">
        <f t="shared" si="388"/>
        <v>39800.145786286841</v>
      </c>
      <c r="BD277" s="1">
        <f t="shared" si="389"/>
        <v>143.81711402911077</v>
      </c>
      <c r="BE277" s="2">
        <f t="shared" si="395"/>
        <v>2.6562624979233451E-2</v>
      </c>
      <c r="BF277" s="2">
        <f t="shared" si="396"/>
        <v>3.9296297366806017E-2</v>
      </c>
      <c r="BG277" s="2">
        <f t="shared" si="397"/>
        <v>2.6781393583393952E-2</v>
      </c>
      <c r="BH277" s="2">
        <f t="shared" si="374"/>
        <v>2.8988197358604927E-2</v>
      </c>
      <c r="BI277" s="2">
        <f t="shared" si="390"/>
        <v>7.0557304578739693E-5</v>
      </c>
      <c r="BJ277" s="2">
        <f t="shared" si="375"/>
        <v>1.5441989867404456E-4</v>
      </c>
      <c r="BK277" s="2">
        <f t="shared" si="376"/>
        <v>7.1724304226865481E-5</v>
      </c>
      <c r="BL277" s="2">
        <f t="shared" si="377"/>
        <v>20.239963441780006</v>
      </c>
      <c r="BM277" s="2">
        <f t="shared" si="378"/>
        <v>21.569001106048731</v>
      </c>
      <c r="BN277" s="2">
        <f t="shared" si="379"/>
        <v>3.535725051605469</v>
      </c>
      <c r="BO277" s="2">
        <f t="shared" si="391"/>
        <v>441.60376995247287</v>
      </c>
      <c r="BP277" s="2">
        <f t="shared" si="392"/>
        <v>66.025840998612694</v>
      </c>
      <c r="BQ277" s="2">
        <f t="shared" si="393"/>
        <v>3.5744764973573981</v>
      </c>
      <c r="BR277" s="11">
        <f t="shared" si="394"/>
        <v>3.0854334245101728E-2</v>
      </c>
      <c r="BS277" s="17">
        <f t="shared" si="370"/>
        <v>2.4135473078247424E-4</v>
      </c>
      <c r="BT277" s="17">
        <f t="shared" si="371"/>
        <v>1.6871724054388368E-3</v>
      </c>
      <c r="BU277" s="12">
        <f>(BU$3*temperature!$I387+BU$4*temperature!$I387^2+BU$5*temperature!$I387^6)*(K277/K$56)^$BW$1</f>
        <v>-23.671433923375535</v>
      </c>
      <c r="BV277" s="12">
        <f>(BV$3*temperature!$I387+BV$4*temperature!$I387^2+BV$5*temperature!$I387^6)*(L277/L$56)^$BW$1</f>
        <v>-16.842881369892837</v>
      </c>
      <c r="BW277" s="12">
        <f>(BW$3*temperature!$I387+BW$4*temperature!$I387^2+BW$5*temperature!$I387^6)*(M277/M$56)^$BW$1</f>
        <v>-15.249701339880309</v>
      </c>
      <c r="BX277" s="12">
        <f>(BX$3*temperature!$M387+BX$4*temperature!$M387^2+BX$5*temperature!$M387^6)*(K277/K$56)^$BW$1</f>
        <v>-23.671439995304247</v>
      </c>
      <c r="BY277" s="12">
        <f>(BY$3*temperature!$M387+BY$4*temperature!$M387^2+BY$5*temperature!$M387^6)*(L277/L$56)^$BW$1</f>
        <v>-16.842885327867137</v>
      </c>
      <c r="BZ277" s="12">
        <f>(BZ$3*temperature!$M387+BZ$4*temperature!$M387^2+BZ$5*temperature!$M387^6)*(M277/M$56)^$BW$1</f>
        <v>-15.249704626241959</v>
      </c>
      <c r="CA277" s="19">
        <f t="shared" si="380"/>
        <v>-6.0719287127142252E-6</v>
      </c>
      <c r="CB277" s="19">
        <f t="shared" si="381"/>
        <v>-3.9579743003059775E-6</v>
      </c>
      <c r="CC277" s="19">
        <f t="shared" si="382"/>
        <v>-3.286361650367553E-6</v>
      </c>
      <c r="CD277" s="19">
        <f t="shared" si="383"/>
        <v>-2.4566294526379564E-2</v>
      </c>
      <c r="CE277" s="19">
        <f t="shared" si="384"/>
        <v>-5.9291914017373104E-6</v>
      </c>
      <c r="CF277" s="19"/>
      <c r="CG277" s="19"/>
      <c r="CH277" s="19"/>
    </row>
    <row r="278" spans="1:86" x14ac:dyDescent="0.25">
      <c r="A278" s="2">
        <f t="shared" si="327"/>
        <v>2232</v>
      </c>
      <c r="B278" s="5">
        <f t="shared" si="328"/>
        <v>1165.4047686293861</v>
      </c>
      <c r="C278" s="5">
        <f t="shared" si="329"/>
        <v>2964.1653664270943</v>
      </c>
      <c r="D278" s="5">
        <f t="shared" si="330"/>
        <v>4369.9426758854543</v>
      </c>
      <c r="E278" s="15">
        <f t="shared" si="331"/>
        <v>4.6587386339180026E-8</v>
      </c>
      <c r="F278" s="15">
        <f t="shared" si="332"/>
        <v>9.1780275027768093E-8</v>
      </c>
      <c r="G278" s="15">
        <f t="shared" si="333"/>
        <v>1.8736616664855034E-7</v>
      </c>
      <c r="H278" s="5">
        <f t="shared" si="334"/>
        <v>286870.10625856288</v>
      </c>
      <c r="I278" s="5">
        <f t="shared" si="335"/>
        <v>139959.67921704604</v>
      </c>
      <c r="J278" s="5">
        <f t="shared" si="336"/>
        <v>49393.798017781555</v>
      </c>
      <c r="K278" s="5">
        <f t="shared" si="337"/>
        <v>246154.91027717883</v>
      </c>
      <c r="L278" s="5">
        <f t="shared" si="338"/>
        <v>47217.230456257821</v>
      </c>
      <c r="M278" s="5">
        <f t="shared" si="339"/>
        <v>11303.076877953141</v>
      </c>
      <c r="N278" s="15">
        <f t="shared" si="340"/>
        <v>4.0369493656600142E-5</v>
      </c>
      <c r="O278" s="15">
        <f t="shared" si="341"/>
        <v>2.019397805149703E-3</v>
      </c>
      <c r="P278" s="15">
        <f t="shared" si="342"/>
        <v>1.9826430084988189E-3</v>
      </c>
      <c r="Q278" s="5">
        <f t="shared" si="343"/>
        <v>3675.5544622044276</v>
      </c>
      <c r="R278" s="5">
        <f t="shared" si="344"/>
        <v>5522.644338933208</v>
      </c>
      <c r="S278" s="5">
        <f t="shared" si="345"/>
        <v>3693.513811131787</v>
      </c>
      <c r="T278" s="5">
        <f t="shared" si="346"/>
        <v>12.812608849844962</v>
      </c>
      <c r="U278" s="5">
        <f t="shared" si="347"/>
        <v>39.458823925773842</v>
      </c>
      <c r="V278" s="5">
        <f t="shared" si="348"/>
        <v>74.77687400758569</v>
      </c>
      <c r="W278" s="15">
        <f t="shared" si="349"/>
        <v>-1.0734613539272964E-2</v>
      </c>
      <c r="X278" s="15">
        <f t="shared" si="350"/>
        <v>-1.217998157191269E-2</v>
      </c>
      <c r="Y278" s="15">
        <f t="shared" si="351"/>
        <v>-9.7425357312937999E-3</v>
      </c>
      <c r="Z278" s="5">
        <f t="shared" si="366"/>
        <v>3400.3030628752485</v>
      </c>
      <c r="AA278" s="5">
        <f t="shared" si="367"/>
        <v>16462.371408774154</v>
      </c>
      <c r="AB278" s="5">
        <f t="shared" si="368"/>
        <v>74014.607246736938</v>
      </c>
      <c r="AC278" s="16">
        <f t="shared" si="352"/>
        <v>0.94019321636398279</v>
      </c>
      <c r="AD278" s="16">
        <f t="shared" si="353"/>
        <v>3.0712123649485847</v>
      </c>
      <c r="AE278" s="16">
        <f t="shared" si="354"/>
        <v>20.430345577891082</v>
      </c>
      <c r="AF278" s="15">
        <f t="shared" si="355"/>
        <v>-4.0504037456468023E-3</v>
      </c>
      <c r="AG278" s="15">
        <f t="shared" si="356"/>
        <v>2.9673830763510267E-4</v>
      </c>
      <c r="AH278" s="15">
        <f t="shared" si="357"/>
        <v>9.7937136394747881E-3</v>
      </c>
      <c r="AI278" s="1">
        <f t="shared" si="321"/>
        <v>571725.07748295588</v>
      </c>
      <c r="AJ278" s="1">
        <f t="shared" si="322"/>
        <v>273477.86408310226</v>
      </c>
      <c r="AK278" s="1">
        <f t="shared" si="323"/>
        <v>96581.54059878405</v>
      </c>
      <c r="AL278" s="14">
        <f t="shared" si="358"/>
        <v>93.41561064623717</v>
      </c>
      <c r="AM278" s="14">
        <f t="shared" si="359"/>
        <v>22.976177696528744</v>
      </c>
      <c r="AN278" s="14">
        <f t="shared" si="360"/>
        <v>7.1813901612706159</v>
      </c>
      <c r="AO278" s="11">
        <f t="shared" si="361"/>
        <v>2.2147538753754079E-3</v>
      </c>
      <c r="AP278" s="11">
        <f t="shared" si="362"/>
        <v>2.7900057493165436E-3</v>
      </c>
      <c r="AQ278" s="11">
        <f t="shared" si="363"/>
        <v>2.5308872416133577E-3</v>
      </c>
      <c r="AR278" s="1">
        <f t="shared" si="369"/>
        <v>286870.10625856288</v>
      </c>
      <c r="AS278" s="1">
        <f t="shared" si="364"/>
        <v>139959.67921704604</v>
      </c>
      <c r="AT278" s="1">
        <f t="shared" si="365"/>
        <v>49393.798017781555</v>
      </c>
      <c r="AU278" s="1">
        <f t="shared" si="324"/>
        <v>57374.021251712576</v>
      </c>
      <c r="AV278" s="1">
        <f t="shared" si="325"/>
        <v>27991.93584340921</v>
      </c>
      <c r="AW278" s="1">
        <f t="shared" si="326"/>
        <v>9878.759603556311</v>
      </c>
      <c r="AX278" s="1">
        <f t="shared" si="385"/>
        <v>196923.92822174306</v>
      </c>
      <c r="AY278" s="1">
        <f t="shared" si="372"/>
        <v>37773.784365006257</v>
      </c>
      <c r="AZ278" s="1">
        <f t="shared" si="373"/>
        <v>9042.4615023625138</v>
      </c>
      <c r="BA278" s="1">
        <f t="shared" si="386"/>
        <v>14206.951652449974</v>
      </c>
      <c r="BB278" s="1">
        <f t="shared" si="387"/>
        <v>31240.437333306822</v>
      </c>
      <c r="BC278" s="1">
        <f t="shared" si="388"/>
        <v>39808.808702271534</v>
      </c>
      <c r="BD278" s="1">
        <f t="shared" si="389"/>
        <v>139.65233410862112</v>
      </c>
      <c r="BE278" s="2">
        <f t="shared" si="395"/>
        <v>2.6562624979233451E-2</v>
      </c>
      <c r="BF278" s="2">
        <f t="shared" si="396"/>
        <v>3.9296297366806017E-2</v>
      </c>
      <c r="BG278" s="2">
        <f t="shared" si="397"/>
        <v>2.6781393583393952E-2</v>
      </c>
      <c r="BH278" s="2">
        <f t="shared" si="374"/>
        <v>2.8968089990823155E-2</v>
      </c>
      <c r="BI278" s="2">
        <f t="shared" si="390"/>
        <v>7.0557304578739693E-5</v>
      </c>
      <c r="BJ278" s="2">
        <f t="shared" si="375"/>
        <v>1.5441989867404456E-4</v>
      </c>
      <c r="BK278" s="2">
        <f t="shared" si="376"/>
        <v>7.1724304226865481E-5</v>
      </c>
      <c r="BL278" s="2">
        <f t="shared" si="377"/>
        <v>20.240781461820841</v>
      </c>
      <c r="BM278" s="2">
        <f t="shared" si="378"/>
        <v>21.612559483148029</v>
      </c>
      <c r="BN278" s="2">
        <f t="shared" si="379"/>
        <v>3.5427357959477095</v>
      </c>
      <c r="BO278" s="2">
        <f t="shared" si="391"/>
        <v>448.19669949393705</v>
      </c>
      <c r="BP278" s="2">
        <f t="shared" si="392"/>
        <v>66.817799663351934</v>
      </c>
      <c r="BQ278" s="2">
        <f t="shared" si="393"/>
        <v>3.5745234474677061</v>
      </c>
      <c r="BR278" s="11">
        <f t="shared" si="394"/>
        <v>3.0822459640601457E-2</v>
      </c>
      <c r="BS278" s="17">
        <f t="shared" si="370"/>
        <v>2.3413078139620876E-4</v>
      </c>
      <c r="BT278" s="17">
        <f t="shared" si="371"/>
        <v>1.6380314615911037E-3</v>
      </c>
      <c r="BU278" s="12">
        <f>(BU$3*temperature!$I388+BU$4*temperature!$I388^2+BU$5*temperature!$I388^6)*(K278/K$56)^$BW$1</f>
        <v>-23.843127818276386</v>
      </c>
      <c r="BV278" s="12">
        <f>(BV$3*temperature!$I388+BV$4*temperature!$I388^2+BV$5*temperature!$I388^6)*(L278/L$56)^$BW$1</f>
        <v>-16.94639842627717</v>
      </c>
      <c r="BW278" s="12">
        <f>(BW$3*temperature!$I388+BW$4*temperature!$I388^2+BW$5*temperature!$I388^6)*(M278/M$56)^$BW$1</f>
        <v>-15.335147659064877</v>
      </c>
      <c r="BX278" s="12">
        <f>(BX$3*temperature!$M388+BX$4*temperature!$M388^2+BX$5*temperature!$M388^6)*(K278/K$56)^$BW$1</f>
        <v>-23.843133883554984</v>
      </c>
      <c r="BY278" s="12">
        <f>(BY$3*temperature!$M388+BY$4*temperature!$M388^2+BY$5*temperature!$M388^6)*(L278/L$56)^$BW$1</f>
        <v>-16.946402377315078</v>
      </c>
      <c r="BZ278" s="12">
        <f>(BZ$3*temperature!$M388+BZ$4*temperature!$M388^2+BZ$5*temperature!$M388^6)*(M278/M$56)^$BW$1</f>
        <v>-15.335150939117119</v>
      </c>
      <c r="CA278" s="19">
        <f t="shared" si="380"/>
        <v>-6.0652785975889856E-6</v>
      </c>
      <c r="CB278" s="19">
        <f t="shared" si="381"/>
        <v>-3.9510379075125002E-6</v>
      </c>
      <c r="CC278" s="19">
        <f t="shared" si="382"/>
        <v>-3.2800522422604672E-6</v>
      </c>
      <c r="CD278" s="19">
        <f t="shared" si="383"/>
        <v>-2.4549473518299628E-2</v>
      </c>
      <c r="CE278" s="19">
        <f t="shared" si="384"/>
        <v>-5.747787417705026E-6</v>
      </c>
      <c r="CF278" s="19"/>
      <c r="CG278" s="19"/>
      <c r="CH278" s="19"/>
    </row>
    <row r="279" spans="1:86" x14ac:dyDescent="0.25">
      <c r="A279" s="2">
        <f t="shared" si="327"/>
        <v>2233</v>
      </c>
      <c r="B279" s="5">
        <f t="shared" si="328"/>
        <v>1165.4048202078902</v>
      </c>
      <c r="C279" s="5">
        <f t="shared" si="329"/>
        <v>2964.1656248764116</v>
      </c>
      <c r="D279" s="5">
        <f t="shared" si="330"/>
        <v>4369.9434537258912</v>
      </c>
      <c r="E279" s="15">
        <f t="shared" si="331"/>
        <v>4.4258017022221023E-8</v>
      </c>
      <c r="F279" s="15">
        <f t="shared" si="332"/>
        <v>8.7191261276379687E-8</v>
      </c>
      <c r="G279" s="15">
        <f t="shared" si="333"/>
        <v>1.7799785831612283E-7</v>
      </c>
      <c r="H279" s="5">
        <f t="shared" si="334"/>
        <v>286872.56606640073</v>
      </c>
      <c r="I279" s="5">
        <f t="shared" si="335"/>
        <v>140237.50160149246</v>
      </c>
      <c r="J279" s="5">
        <f t="shared" si="336"/>
        <v>49490.21420289138</v>
      </c>
      <c r="K279" s="5">
        <f t="shared" si="337"/>
        <v>246157.01007245458</v>
      </c>
      <c r="L279" s="5">
        <f t="shared" si="338"/>
        <v>47310.95335043552</v>
      </c>
      <c r="M279" s="5">
        <f t="shared" si="339"/>
        <v>11325.13835177779</v>
      </c>
      <c r="N279" s="15">
        <f t="shared" si="340"/>
        <v>8.530381430782441E-6</v>
      </c>
      <c r="O279" s="15">
        <f t="shared" si="341"/>
        <v>1.9849299349423699E-3</v>
      </c>
      <c r="P279" s="15">
        <f t="shared" si="342"/>
        <v>1.9518113574614748E-3</v>
      </c>
      <c r="Q279" s="5">
        <f t="shared" si="343"/>
        <v>3636.1299837477395</v>
      </c>
      <c r="R279" s="5">
        <f t="shared" si="344"/>
        <v>5466.2076536166778</v>
      </c>
      <c r="S279" s="5">
        <f t="shared" si="345"/>
        <v>3664.6690810101722</v>
      </c>
      <c r="T279" s="5">
        <f t="shared" si="346"/>
        <v>12.675070445412008</v>
      </c>
      <c r="U279" s="5">
        <f t="shared" si="347"/>
        <v>38.978216177508571</v>
      </c>
      <c r="V279" s="5">
        <f t="shared" si="348"/>
        <v>74.048357640692331</v>
      </c>
      <c r="W279" s="15">
        <f t="shared" si="349"/>
        <v>-1.0734613539272964E-2</v>
      </c>
      <c r="X279" s="15">
        <f t="shared" si="350"/>
        <v>-1.217998157191269E-2</v>
      </c>
      <c r="Y279" s="15">
        <f t="shared" si="351"/>
        <v>-9.7425357312937999E-3</v>
      </c>
      <c r="Z279" s="5">
        <f t="shared" si="366"/>
        <v>3350.3127679041863</v>
      </c>
      <c r="AA279" s="5">
        <f t="shared" si="367"/>
        <v>16299.535950271935</v>
      </c>
      <c r="AB279" s="5">
        <f t="shared" si="368"/>
        <v>74158.084957633226</v>
      </c>
      <c r="AC279" s="16">
        <f t="shared" si="352"/>
        <v>0.93638505423879037</v>
      </c>
      <c r="AD279" s="16">
        <f t="shared" si="353"/>
        <v>3.0721237113081474</v>
      </c>
      <c r="AE279" s="16">
        <f t="shared" si="354"/>
        <v>20.630434532036457</v>
      </c>
      <c r="AF279" s="15">
        <f t="shared" si="355"/>
        <v>-4.0504037456468023E-3</v>
      </c>
      <c r="AG279" s="15">
        <f t="shared" si="356"/>
        <v>2.9673830763510267E-4</v>
      </c>
      <c r="AH279" s="15">
        <f t="shared" si="357"/>
        <v>9.7937136394747881E-3</v>
      </c>
      <c r="AI279" s="1">
        <f t="shared" si="321"/>
        <v>571926.5909863729</v>
      </c>
      <c r="AJ279" s="1">
        <f t="shared" si="322"/>
        <v>274122.01351820125</v>
      </c>
      <c r="AK279" s="1">
        <f t="shared" si="323"/>
        <v>96802.146142461948</v>
      </c>
      <c r="AL279" s="14">
        <f t="shared" si="358"/>
        <v>93.620434306079474</v>
      </c>
      <c r="AM279" s="14">
        <f t="shared" si="359"/>
        <v>23.039640327720672</v>
      </c>
      <c r="AN279" s="14">
        <f t="shared" si="360"/>
        <v>7.1993836971194609</v>
      </c>
      <c r="AO279" s="11">
        <f t="shared" si="361"/>
        <v>2.1926063366216539E-3</v>
      </c>
      <c r="AP279" s="11">
        <f t="shared" si="362"/>
        <v>2.762105691823378E-3</v>
      </c>
      <c r="AQ279" s="11">
        <f t="shared" si="363"/>
        <v>2.5055783691972241E-3</v>
      </c>
      <c r="AR279" s="1">
        <f t="shared" si="369"/>
        <v>286872.56606640073</v>
      </c>
      <c r="AS279" s="1">
        <f t="shared" si="364"/>
        <v>140237.50160149246</v>
      </c>
      <c r="AT279" s="1">
        <f t="shared" si="365"/>
        <v>49490.21420289138</v>
      </c>
      <c r="AU279" s="1">
        <f t="shared" si="324"/>
        <v>57374.513213280152</v>
      </c>
      <c r="AV279" s="1">
        <f t="shared" si="325"/>
        <v>28047.500320298495</v>
      </c>
      <c r="AW279" s="1">
        <f t="shared" si="326"/>
        <v>9898.0428405782768</v>
      </c>
      <c r="AX279" s="1">
        <f t="shared" si="385"/>
        <v>196925.60805796363</v>
      </c>
      <c r="AY279" s="1">
        <f t="shared" si="372"/>
        <v>37848.762680348416</v>
      </c>
      <c r="AZ279" s="1">
        <f t="shared" si="373"/>
        <v>9060.110681422233</v>
      </c>
      <c r="BA279" s="1">
        <f t="shared" si="386"/>
        <v>14206.962222526718</v>
      </c>
      <c r="BB279" s="1">
        <f t="shared" si="387"/>
        <v>31246.317886669014</v>
      </c>
      <c r="BC279" s="1">
        <f t="shared" si="388"/>
        <v>39817.336780436388</v>
      </c>
      <c r="BD279" s="1">
        <f t="shared" si="389"/>
        <v>135.6077215674749</v>
      </c>
      <c r="BE279" s="2">
        <f t="shared" si="395"/>
        <v>2.6562624979233451E-2</v>
      </c>
      <c r="BF279" s="2">
        <f t="shared" si="396"/>
        <v>3.9296297366806017E-2</v>
      </c>
      <c r="BG279" s="2">
        <f t="shared" si="397"/>
        <v>2.6781393583393952E-2</v>
      </c>
      <c r="BH279" s="2">
        <f t="shared" si="374"/>
        <v>2.8948099243776677E-2</v>
      </c>
      <c r="BI279" s="2">
        <f t="shared" si="390"/>
        <v>7.0557304578739693E-5</v>
      </c>
      <c r="BJ279" s="2">
        <f t="shared" si="375"/>
        <v>1.5441989867404456E-4</v>
      </c>
      <c r="BK279" s="2">
        <f t="shared" si="376"/>
        <v>7.1724304226865481E-5</v>
      </c>
      <c r="BL279" s="2">
        <f t="shared" si="377"/>
        <v>20.240955019231663</v>
      </c>
      <c r="BM279" s="2">
        <f t="shared" si="378"/>
        <v>21.655460787603626</v>
      </c>
      <c r="BN279" s="2">
        <f t="shared" si="379"/>
        <v>3.5496511797409203</v>
      </c>
      <c r="BO279" s="2">
        <f t="shared" si="391"/>
        <v>454.88818012767092</v>
      </c>
      <c r="BP279" s="2">
        <f t="shared" si="392"/>
        <v>67.619281698854039</v>
      </c>
      <c r="BQ279" s="2">
        <f t="shared" si="393"/>
        <v>3.5745715544065706</v>
      </c>
      <c r="BR279" s="11">
        <f t="shared" si="394"/>
        <v>3.0790883504116823E-2</v>
      </c>
      <c r="BS279" s="17">
        <f t="shared" si="370"/>
        <v>2.2713007386144745E-4</v>
      </c>
      <c r="BT279" s="17">
        <f t="shared" si="371"/>
        <v>1.5903218073700035E-3</v>
      </c>
      <c r="BU279" s="12">
        <f>(BU$3*temperature!$I389+BU$4*temperature!$I389^2+BU$5*temperature!$I389^6)*(K279/K$56)^$BW$1</f>
        <v>-24.014648172123504</v>
      </c>
      <c r="BV279" s="12">
        <f>(BV$3*temperature!$I389+BV$4*temperature!$I389^2+BV$5*temperature!$I389^6)*(L279/L$56)^$BW$1</f>
        <v>-17.049700016286994</v>
      </c>
      <c r="BW279" s="12">
        <f>(BW$3*temperature!$I389+BW$4*temperature!$I389^2+BW$5*temperature!$I389^6)*(M279/M$56)^$BW$1</f>
        <v>-15.420397559786466</v>
      </c>
      <c r="BX279" s="12">
        <f>(BX$3*temperature!$M389+BX$4*temperature!$M389^2+BX$5*temperature!$M389^6)*(K279/K$56)^$BW$1</f>
        <v>-24.014654230798374</v>
      </c>
      <c r="BY279" s="12">
        <f>(BY$3*temperature!$M389+BY$4*temperature!$M389^2+BY$5*temperature!$M389^6)*(L279/L$56)^$BW$1</f>
        <v>-17.049703960436243</v>
      </c>
      <c r="BZ279" s="12">
        <f>(BZ$3*temperature!$M389+BZ$4*temperature!$M389^2+BZ$5*temperature!$M389^6)*(M279/M$56)^$BW$1</f>
        <v>-15.420400833574583</v>
      </c>
      <c r="CA279" s="19">
        <f t="shared" si="380"/>
        <v>-6.0586748702462501E-6</v>
      </c>
      <c r="CB279" s="19">
        <f t="shared" si="381"/>
        <v>-3.9441492489800112E-6</v>
      </c>
      <c r="CC279" s="19">
        <f t="shared" si="382"/>
        <v>-3.2737881170419314E-6</v>
      </c>
      <c r="CD279" s="19">
        <f t="shared" si="383"/>
        <v>-2.4532057187772044E-2</v>
      </c>
      <c r="CE279" s="19">
        <f t="shared" si="384"/>
        <v>-5.5719679610319174E-6</v>
      </c>
      <c r="CF279" s="19"/>
      <c r="CG279" s="19"/>
      <c r="CH279" s="19"/>
    </row>
    <row r="280" spans="1:86" x14ac:dyDescent="0.25">
      <c r="A280" s="2">
        <f t="shared" si="327"/>
        <v>2234</v>
      </c>
      <c r="B280" s="5">
        <f t="shared" si="328"/>
        <v>1165.4048692074714</v>
      </c>
      <c r="C280" s="5">
        <f t="shared" si="329"/>
        <v>2964.1658704032839</v>
      </c>
      <c r="D280" s="5">
        <f t="shared" si="330"/>
        <v>4369.9441926744385</v>
      </c>
      <c r="E280" s="15">
        <f t="shared" si="331"/>
        <v>4.2045116171109967E-8</v>
      </c>
      <c r="F280" s="15">
        <f t="shared" si="332"/>
        <v>8.2831698212560695E-8</v>
      </c>
      <c r="G280" s="15">
        <f t="shared" si="333"/>
        <v>1.6909796540031667E-7</v>
      </c>
      <c r="H280" s="5">
        <f t="shared" si="334"/>
        <v>286865.96739906276</v>
      </c>
      <c r="I280" s="5">
        <f t="shared" si="335"/>
        <v>140511.09076737973</v>
      </c>
      <c r="J280" s="5">
        <f t="shared" si="336"/>
        <v>49585.308165338851</v>
      </c>
      <c r="K280" s="5">
        <f t="shared" si="337"/>
        <v>246151.33759836163</v>
      </c>
      <c r="L280" s="5">
        <f t="shared" si="338"/>
        <v>47403.248303463792</v>
      </c>
      <c r="M280" s="5">
        <f t="shared" si="339"/>
        <v>11346.897346758167</v>
      </c>
      <c r="N280" s="15">
        <f t="shared" si="340"/>
        <v>-2.3044129806693014E-5</v>
      </c>
      <c r="O280" s="15">
        <f t="shared" si="341"/>
        <v>1.9508157517909019E-3</v>
      </c>
      <c r="P280" s="15">
        <f t="shared" si="342"/>
        <v>1.9213005885232448E-3</v>
      </c>
      <c r="Q280" s="5">
        <f t="shared" si="343"/>
        <v>3597.0147928480519</v>
      </c>
      <c r="R280" s="5">
        <f t="shared" si="344"/>
        <v>5410.1634752406753</v>
      </c>
      <c r="S280" s="5">
        <f t="shared" si="345"/>
        <v>3635.9388607164055</v>
      </c>
      <c r="T280" s="5">
        <f t="shared" si="346"/>
        <v>12.539008462597449</v>
      </c>
      <c r="U280" s="5">
        <f t="shared" si="347"/>
        <v>38.50346222276049</v>
      </c>
      <c r="V280" s="5">
        <f t="shared" si="348"/>
        <v>73.326938870534264</v>
      </c>
      <c r="W280" s="15">
        <f t="shared" si="349"/>
        <v>-1.0734613539272964E-2</v>
      </c>
      <c r="X280" s="15">
        <f t="shared" si="350"/>
        <v>-1.217998157191269E-2</v>
      </c>
      <c r="Y280" s="15">
        <f t="shared" si="351"/>
        <v>-9.7425357312937999E-3</v>
      </c>
      <c r="Z280" s="5">
        <f t="shared" si="366"/>
        <v>3300.9523099425464</v>
      </c>
      <c r="AA280" s="5">
        <f t="shared" si="367"/>
        <v>16137.755951813429</v>
      </c>
      <c r="AB280" s="5">
        <f t="shared" si="368"/>
        <v>74299.553789296711</v>
      </c>
      <c r="AC280" s="16">
        <f t="shared" si="352"/>
        <v>0.9325923167077339</v>
      </c>
      <c r="AD280" s="16">
        <f t="shared" si="353"/>
        <v>3.0730353280990865</v>
      </c>
      <c r="AE280" s="16">
        <f t="shared" si="354"/>
        <v>20.832483100101154</v>
      </c>
      <c r="AF280" s="15">
        <f t="shared" si="355"/>
        <v>-4.0504037456468023E-3</v>
      </c>
      <c r="AG280" s="15">
        <f t="shared" si="356"/>
        <v>2.9673830763510267E-4</v>
      </c>
      <c r="AH280" s="15">
        <f t="shared" si="357"/>
        <v>9.7937136394747881E-3</v>
      </c>
      <c r="AI280" s="1">
        <f t="shared" si="321"/>
        <v>572108.44510101574</v>
      </c>
      <c r="AJ280" s="1">
        <f t="shared" si="322"/>
        <v>274757.31248667964</v>
      </c>
      <c r="AK280" s="1">
        <f t="shared" si="323"/>
        <v>97019.974368794035</v>
      </c>
      <c r="AL280" s="14">
        <f t="shared" si="358"/>
        <v>93.823654336001297</v>
      </c>
      <c r="AM280" s="14">
        <f t="shared" si="359"/>
        <v>23.102641870190563</v>
      </c>
      <c r="AN280" s="14">
        <f t="shared" si="360"/>
        <v>7.2172419309818849</v>
      </c>
      <c r="AO280" s="11">
        <f t="shared" si="361"/>
        <v>2.1706802732554373E-3</v>
      </c>
      <c r="AP280" s="11">
        <f t="shared" si="362"/>
        <v>2.7344846349051442E-3</v>
      </c>
      <c r="AQ280" s="11">
        <f t="shared" si="363"/>
        <v>2.4805225855052517E-3</v>
      </c>
      <c r="AR280" s="1">
        <f t="shared" si="369"/>
        <v>286865.96739906276</v>
      </c>
      <c r="AS280" s="1">
        <f t="shared" si="364"/>
        <v>140511.09076737973</v>
      </c>
      <c r="AT280" s="1">
        <f t="shared" si="365"/>
        <v>49585.308165338851</v>
      </c>
      <c r="AU280" s="1">
        <f t="shared" si="324"/>
        <v>57373.193479812559</v>
      </c>
      <c r="AV280" s="1">
        <f t="shared" si="325"/>
        <v>28102.218153475947</v>
      </c>
      <c r="AW280" s="1">
        <f t="shared" si="326"/>
        <v>9917.0616330677713</v>
      </c>
      <c r="AX280" s="1">
        <f t="shared" si="385"/>
        <v>196921.07007868928</v>
      </c>
      <c r="AY280" s="1">
        <f t="shared" si="372"/>
        <v>37922.598642771038</v>
      </c>
      <c r="AZ280" s="1">
        <f t="shared" si="373"/>
        <v>9077.5178774065334</v>
      </c>
      <c r="BA280" s="1">
        <f t="shared" si="386"/>
        <v>14206.935963809574</v>
      </c>
      <c r="BB280" s="1">
        <f t="shared" si="387"/>
        <v>31252.097383313787</v>
      </c>
      <c r="BC280" s="1">
        <f t="shared" si="388"/>
        <v>39825.731434535162</v>
      </c>
      <c r="BD280" s="1">
        <f t="shared" si="389"/>
        <v>131.67982647445905</v>
      </c>
      <c r="BE280" s="2">
        <f t="shared" si="395"/>
        <v>2.6562624979233451E-2</v>
      </c>
      <c r="BF280" s="2">
        <f t="shared" si="396"/>
        <v>3.9296297366806017E-2</v>
      </c>
      <c r="BG280" s="2">
        <f t="shared" si="397"/>
        <v>2.6781393583393952E-2</v>
      </c>
      <c r="BH280" s="2">
        <f t="shared" si="374"/>
        <v>2.8928225772135434E-2</v>
      </c>
      <c r="BI280" s="2">
        <f t="shared" si="390"/>
        <v>7.0557304578739693E-5</v>
      </c>
      <c r="BJ280" s="2">
        <f t="shared" si="375"/>
        <v>1.5441989867404456E-4</v>
      </c>
      <c r="BK280" s="2">
        <f t="shared" si="376"/>
        <v>7.1724304226865481E-5</v>
      </c>
      <c r="BL280" s="2">
        <f t="shared" si="377"/>
        <v>20.240489435050481</v>
      </c>
      <c r="BM280" s="2">
        <f t="shared" si="378"/>
        <v>21.697708398878255</v>
      </c>
      <c r="BN280" s="2">
        <f t="shared" si="379"/>
        <v>3.5564717280336406</v>
      </c>
      <c r="BO280" s="2">
        <f t="shared" si="391"/>
        <v>461.67968488214478</v>
      </c>
      <c r="BP280" s="2">
        <f t="shared" si="392"/>
        <v>68.43040163225119</v>
      </c>
      <c r="BQ280" s="2">
        <f t="shared" si="393"/>
        <v>3.5746208051147645</v>
      </c>
      <c r="BR280" s="11">
        <f t="shared" si="394"/>
        <v>3.0759601871523462E-2</v>
      </c>
      <c r="BS280" s="17">
        <f t="shared" si="370"/>
        <v>2.2034544299550968E-4</v>
      </c>
      <c r="BT280" s="17">
        <f t="shared" si="371"/>
        <v>1.5440017547281588E-3</v>
      </c>
      <c r="BU280" s="12">
        <f>(BU$3*temperature!$I390+BU$4*temperature!$I390^2+BU$5*temperature!$I390^6)*(K280/K$56)^$BW$1</f>
        <v>-24.185995879152294</v>
      </c>
      <c r="BV280" s="12">
        <f>(BV$3*temperature!$I390+BV$4*temperature!$I390^2+BV$5*temperature!$I390^6)*(L280/L$56)^$BW$1</f>
        <v>-17.15278699827255</v>
      </c>
      <c r="BW280" s="12">
        <f>(BW$3*temperature!$I390+BW$4*temperature!$I390^2+BW$5*temperature!$I390^6)*(M280/M$56)^$BW$1</f>
        <v>-15.505451802291731</v>
      </c>
      <c r="BX280" s="12">
        <f>(BX$3*temperature!$M390+BX$4*temperature!$M390^2+BX$5*temperature!$M390^6)*(K280/K$56)^$BW$1</f>
        <v>-24.186001931269939</v>
      </c>
      <c r="BY280" s="12">
        <f>(BY$3*temperature!$M390+BY$4*temperature!$M390^2+BY$5*temperature!$M390^6)*(L280/L$56)^$BW$1</f>
        <v>-17.152790935580608</v>
      </c>
      <c r="BZ280" s="12">
        <f>(BZ$3*temperature!$M390+BZ$4*temperature!$M390^2+BZ$5*temperature!$M390^6)*(M280/M$56)^$BW$1</f>
        <v>-15.505455069860641</v>
      </c>
      <c r="CA280" s="19">
        <f t="shared" si="380"/>
        <v>-6.0521176443728564E-6</v>
      </c>
      <c r="CB280" s="19">
        <f t="shared" si="381"/>
        <v>-3.9373080582549846E-6</v>
      </c>
      <c r="CC280" s="19">
        <f t="shared" si="382"/>
        <v>-3.2675689105587935E-6</v>
      </c>
      <c r="CD280" s="19">
        <f t="shared" si="383"/>
        <v>-2.4514054442000964E-2</v>
      </c>
      <c r="CE280" s="19">
        <f t="shared" si="384"/>
        <v>-5.4015601856387441E-6</v>
      </c>
      <c r="CF280" s="19"/>
      <c r="CG280" s="19"/>
      <c r="CH280" s="19"/>
    </row>
    <row r="281" spans="1:86" x14ac:dyDescent="0.25">
      <c r="A281" s="2">
        <f t="shared" si="327"/>
        <v>2235</v>
      </c>
      <c r="B281" s="5">
        <f t="shared" si="328"/>
        <v>1165.4049157570753</v>
      </c>
      <c r="C281" s="5">
        <f t="shared" si="329"/>
        <v>2964.1661036538321</v>
      </c>
      <c r="D281" s="5">
        <f t="shared" si="330"/>
        <v>4369.9448946756766</v>
      </c>
      <c r="E281" s="15">
        <f t="shared" si="331"/>
        <v>3.9942860362554464E-8</v>
      </c>
      <c r="F281" s="15">
        <f t="shared" si="332"/>
        <v>7.8690113301932661E-8</v>
      </c>
      <c r="G281" s="15">
        <f t="shared" si="333"/>
        <v>1.6064306713030082E-7</v>
      </c>
      <c r="H281" s="5">
        <f t="shared" si="334"/>
        <v>286850.38534255995</v>
      </c>
      <c r="I281" s="5">
        <f t="shared" si="335"/>
        <v>140780.46879800086</v>
      </c>
      <c r="J281" s="5">
        <f t="shared" si="336"/>
        <v>49679.087272884055</v>
      </c>
      <c r="K281" s="5">
        <f t="shared" si="337"/>
        <v>246137.95725772702</v>
      </c>
      <c r="L281" s="5">
        <f t="shared" si="338"/>
        <v>47494.122756638135</v>
      </c>
      <c r="M281" s="5">
        <f t="shared" si="339"/>
        <v>11368.355544577427</v>
      </c>
      <c r="N281" s="15">
        <f t="shared" si="340"/>
        <v>-5.4358187792757917E-5</v>
      </c>
      <c r="O281" s="15">
        <f t="shared" si="341"/>
        <v>1.9170511816528624E-3</v>
      </c>
      <c r="P281" s="15">
        <f t="shared" si="342"/>
        <v>1.8911070721363554E-3</v>
      </c>
      <c r="Q281" s="5">
        <f t="shared" si="343"/>
        <v>3558.2089429802027</v>
      </c>
      <c r="R281" s="5">
        <f t="shared" si="344"/>
        <v>5354.5134400284705</v>
      </c>
      <c r="S281" s="5">
        <f t="shared" si="345"/>
        <v>3607.3251364485395</v>
      </c>
      <c r="T281" s="5">
        <f t="shared" si="346"/>
        <v>12.404407052585793</v>
      </c>
      <c r="U281" s="5">
        <f t="shared" si="347"/>
        <v>38.034490762432434</v>
      </c>
      <c r="V281" s="5">
        <f t="shared" si="348"/>
        <v>72.612548548521687</v>
      </c>
      <c r="W281" s="15">
        <f t="shared" si="349"/>
        <v>-1.0734613539272964E-2</v>
      </c>
      <c r="X281" s="15">
        <f t="shared" si="350"/>
        <v>-1.217998157191269E-2</v>
      </c>
      <c r="Y281" s="15">
        <f t="shared" si="351"/>
        <v>-9.7425357312937999E-3</v>
      </c>
      <c r="Z281" s="5">
        <f t="shared" si="366"/>
        <v>3252.2163873209593</v>
      </c>
      <c r="AA281" s="5">
        <f t="shared" si="367"/>
        <v>15977.037638317337</v>
      </c>
      <c r="AB281" s="5">
        <f t="shared" si="368"/>
        <v>74439.024997054978</v>
      </c>
      <c r="AC281" s="16">
        <f t="shared" si="352"/>
        <v>0.92881494129497943</v>
      </c>
      <c r="AD281" s="16">
        <f t="shared" si="353"/>
        <v>3.0739472154016494</v>
      </c>
      <c r="AE281" s="16">
        <f t="shared" si="354"/>
        <v>21.036510473982741</v>
      </c>
      <c r="AF281" s="15">
        <f t="shared" si="355"/>
        <v>-4.0504037456468023E-3</v>
      </c>
      <c r="AG281" s="15">
        <f t="shared" si="356"/>
        <v>2.9673830763510267E-4</v>
      </c>
      <c r="AH281" s="15">
        <f t="shared" si="357"/>
        <v>9.7937136394747881E-3</v>
      </c>
      <c r="AI281" s="1">
        <f t="shared" si="321"/>
        <v>572270.79407072673</v>
      </c>
      <c r="AJ281" s="1">
        <f t="shared" si="322"/>
        <v>275383.79939148761</v>
      </c>
      <c r="AK281" s="1">
        <f t="shared" si="323"/>
        <v>97235.038564982402</v>
      </c>
      <c r="AL281" s="14">
        <f t="shared" si="358"/>
        <v>94.025278880076868</v>
      </c>
      <c r="AM281" s="14">
        <f t="shared" si="359"/>
        <v>23.165183951218118</v>
      </c>
      <c r="AN281" s="14">
        <f t="shared" si="360"/>
        <v>7.2349654372805929</v>
      </c>
      <c r="AO281" s="11">
        <f t="shared" si="361"/>
        <v>2.148973470522883E-3</v>
      </c>
      <c r="AP281" s="11">
        <f t="shared" si="362"/>
        <v>2.7071397885560927E-3</v>
      </c>
      <c r="AQ281" s="11">
        <f t="shared" si="363"/>
        <v>2.455717359650199E-3</v>
      </c>
      <c r="AR281" s="1">
        <f t="shared" si="369"/>
        <v>286850.38534255995</v>
      </c>
      <c r="AS281" s="1">
        <f t="shared" si="364"/>
        <v>140780.46879800086</v>
      </c>
      <c r="AT281" s="1">
        <f t="shared" si="365"/>
        <v>49679.087272884055</v>
      </c>
      <c r="AU281" s="1">
        <f t="shared" si="324"/>
        <v>57370.077068511993</v>
      </c>
      <c r="AV281" s="1">
        <f t="shared" si="325"/>
        <v>28156.093759600175</v>
      </c>
      <c r="AW281" s="1">
        <f t="shared" si="326"/>
        <v>9935.8174545768125</v>
      </c>
      <c r="AX281" s="1">
        <f t="shared" si="385"/>
        <v>196910.36580618162</v>
      </c>
      <c r="AY281" s="1">
        <f t="shared" si="372"/>
        <v>37995.298205310508</v>
      </c>
      <c r="AZ281" s="1">
        <f t="shared" si="373"/>
        <v>9094.6844356619422</v>
      </c>
      <c r="BA281" s="1">
        <f t="shared" si="386"/>
        <v>14206.873180254128</v>
      </c>
      <c r="BB281" s="1">
        <f t="shared" si="387"/>
        <v>31257.776860846134</v>
      </c>
      <c r="BC281" s="1">
        <f t="shared" si="388"/>
        <v>39833.994061709258</v>
      </c>
      <c r="BD281" s="1">
        <f t="shared" si="389"/>
        <v>127.86529725307825</v>
      </c>
      <c r="BE281" s="2">
        <f t="shared" si="395"/>
        <v>2.6562624979233451E-2</v>
      </c>
      <c r="BF281" s="2">
        <f t="shared" si="396"/>
        <v>3.9296297366806017E-2</v>
      </c>
      <c r="BG281" s="2">
        <f t="shared" si="397"/>
        <v>2.6781393583393952E-2</v>
      </c>
      <c r="BH281" s="2">
        <f t="shared" si="374"/>
        <v>2.8908470199157786E-2</v>
      </c>
      <c r="BI281" s="2">
        <f t="shared" si="390"/>
        <v>7.0557304578739693E-5</v>
      </c>
      <c r="BJ281" s="2">
        <f t="shared" si="375"/>
        <v>1.5441989867404456E-4</v>
      </c>
      <c r="BK281" s="2">
        <f t="shared" si="376"/>
        <v>7.1724304226865481E-5</v>
      </c>
      <c r="BL281" s="2">
        <f t="shared" si="377"/>
        <v>20.23939000714385</v>
      </c>
      <c r="BM281" s="2">
        <f t="shared" si="378"/>
        <v>21.739305727071784</v>
      </c>
      <c r="BN281" s="2">
        <f t="shared" si="379"/>
        <v>3.5631979692733369</v>
      </c>
      <c r="BO281" s="2">
        <f t="shared" si="391"/>
        <v>468.57270879688616</v>
      </c>
      <c r="BP281" s="2">
        <f t="shared" si="392"/>
        <v>69.251275368557387</v>
      </c>
      <c r="BQ281" s="2">
        <f t="shared" si="393"/>
        <v>3.5746711867102574</v>
      </c>
      <c r="BR281" s="11">
        <f t="shared" si="394"/>
        <v>3.0728610831525865E-2</v>
      </c>
      <c r="BS281" s="17">
        <f t="shared" si="370"/>
        <v>2.137699640104581E-4</v>
      </c>
      <c r="BT281" s="17">
        <f t="shared" si="371"/>
        <v>1.4990308298331639E-3</v>
      </c>
      <c r="BU281" s="12">
        <f>(BU$3*temperature!$I391+BU$4*temperature!$I391^2+BU$5*temperature!$I391^6)*(K281/K$56)^$BW$1</f>
        <v>-24.357171897816727</v>
      </c>
      <c r="BV281" s="12">
        <f>(BV$3*temperature!$I391+BV$4*temperature!$I391^2+BV$5*temperature!$I391^6)*(L281/L$56)^$BW$1</f>
        <v>-17.255660256454505</v>
      </c>
      <c r="BW281" s="12">
        <f>(BW$3*temperature!$I391+BW$4*temperature!$I391^2+BW$5*temperature!$I391^6)*(M281/M$56)^$BW$1</f>
        <v>-15.590311166646172</v>
      </c>
      <c r="BX281" s="12">
        <f>(BX$3*temperature!$M391+BX$4*temperature!$M391^2+BX$5*temperature!$M391^6)*(K281/K$56)^$BW$1</f>
        <v>-24.357177943423711</v>
      </c>
      <c r="BY281" s="12">
        <f>(BY$3*temperature!$M391+BY$4*temperature!$M391^2+BY$5*temperature!$M391^6)*(L281/L$56)^$BW$1</f>
        <v>-17.255664186968534</v>
      </c>
      <c r="BZ281" s="12">
        <f>(BZ$3*temperature!$M391+BZ$4*temperature!$M391^2+BZ$5*temperature!$M391^6)*(M281/M$56)^$BW$1</f>
        <v>-15.590314428040438</v>
      </c>
      <c r="CA281" s="19">
        <f t="shared" si="380"/>
        <v>-6.0456069839176507E-6</v>
      </c>
      <c r="CB281" s="19">
        <f t="shared" si="381"/>
        <v>-3.9305140298040442E-6</v>
      </c>
      <c r="CC281" s="19">
        <f t="shared" si="382"/>
        <v>-3.2613942657633288E-6</v>
      </c>
      <c r="CD281" s="19">
        <f t="shared" si="383"/>
        <v>-2.4495473910595224E-2</v>
      </c>
      <c r="CE281" s="19">
        <f t="shared" si="384"/>
        <v>-5.2363965762870567E-6</v>
      </c>
      <c r="CF281" s="19"/>
      <c r="CG281" s="19"/>
      <c r="CH281" s="19"/>
    </row>
    <row r="282" spans="1:86" x14ac:dyDescent="0.25">
      <c r="A282" s="2">
        <f t="shared" si="327"/>
        <v>2236</v>
      </c>
      <c r="B282" s="5">
        <f t="shared" si="328"/>
        <v>1165.4049599792006</v>
      </c>
      <c r="C282" s="5">
        <f t="shared" si="329"/>
        <v>2964.1663252418707</v>
      </c>
      <c r="D282" s="5">
        <f t="shared" si="330"/>
        <v>4369.9455615769593</v>
      </c>
      <c r="E282" s="15">
        <f t="shared" si="331"/>
        <v>3.7945717344426738E-8</v>
      </c>
      <c r="F282" s="15">
        <f t="shared" si="332"/>
        <v>7.4755607636836019E-8</v>
      </c>
      <c r="G282" s="15">
        <f t="shared" si="333"/>
        <v>1.5261091377378576E-7</v>
      </c>
      <c r="H282" s="5">
        <f t="shared" si="334"/>
        <v>286825.89464577386</v>
      </c>
      <c r="I282" s="5">
        <f t="shared" si="335"/>
        <v>141045.65796688691</v>
      </c>
      <c r="J282" s="5">
        <f t="shared" si="336"/>
        <v>49771.558938418879</v>
      </c>
      <c r="K282" s="5">
        <f t="shared" si="337"/>
        <v>246116.93316535477</v>
      </c>
      <c r="L282" s="5">
        <f t="shared" si="338"/>
        <v>47583.584215834395</v>
      </c>
      <c r="M282" s="5">
        <f t="shared" si="339"/>
        <v>11389.514637445065</v>
      </c>
      <c r="N282" s="15">
        <f t="shared" si="340"/>
        <v>-8.5415888741779966E-5</v>
      </c>
      <c r="O282" s="15">
        <f t="shared" si="341"/>
        <v>1.8836322054975874E-3</v>
      </c>
      <c r="P282" s="15">
        <f t="shared" si="342"/>
        <v>1.861227227162976E-3</v>
      </c>
      <c r="Q282" s="5">
        <f t="shared" si="343"/>
        <v>3519.7124136092452</v>
      </c>
      <c r="R282" s="5">
        <f t="shared" si="344"/>
        <v>5299.2590486223007</v>
      </c>
      <c r="S282" s="5">
        <f t="shared" si="345"/>
        <v>3578.8298284527041</v>
      </c>
      <c r="T282" s="5">
        <f t="shared" si="346"/>
        <v>12.271250536692452</v>
      </c>
      <c r="U282" s="5">
        <f t="shared" si="347"/>
        <v>37.571231365848924</v>
      </c>
      <c r="V282" s="5">
        <f t="shared" si="348"/>
        <v>71.905118199747406</v>
      </c>
      <c r="W282" s="15">
        <f t="shared" si="349"/>
        <v>-1.0734613539272964E-2</v>
      </c>
      <c r="X282" s="15">
        <f t="shared" si="350"/>
        <v>-1.217998157191269E-2</v>
      </c>
      <c r="Y282" s="15">
        <f t="shared" si="351"/>
        <v>-9.7425357312937999E-3</v>
      </c>
      <c r="Z282" s="5">
        <f t="shared" si="366"/>
        <v>3204.0996660924307</v>
      </c>
      <c r="AA282" s="5">
        <f t="shared" si="367"/>
        <v>15817.386831523927</v>
      </c>
      <c r="AB282" s="5">
        <f t="shared" si="368"/>
        <v>74576.509905405881</v>
      </c>
      <c r="AC282" s="16">
        <f t="shared" si="352"/>
        <v>0.92505286577774548</v>
      </c>
      <c r="AD282" s="16">
        <f t="shared" si="353"/>
        <v>3.0748593732961074</v>
      </c>
      <c r="AE282" s="16">
        <f t="shared" si="354"/>
        <v>21.242536033538741</v>
      </c>
      <c r="AF282" s="15">
        <f t="shared" si="355"/>
        <v>-4.0504037456468023E-3</v>
      </c>
      <c r="AG282" s="15">
        <f t="shared" si="356"/>
        <v>2.9673830763510267E-4</v>
      </c>
      <c r="AH282" s="15">
        <f t="shared" si="357"/>
        <v>9.7937136394747881E-3</v>
      </c>
      <c r="AI282" s="1">
        <f t="shared" si="321"/>
        <v>572413.79173216608</v>
      </c>
      <c r="AJ282" s="1">
        <f t="shared" si="322"/>
        <v>276001.51321193902</v>
      </c>
      <c r="AK282" s="1">
        <f t="shared" si="323"/>
        <v>97447.352163060976</v>
      </c>
      <c r="AL282" s="14">
        <f t="shared" si="358"/>
        <v>94.225316131649947</v>
      </c>
      <c r="AM282" s="14">
        <f t="shared" si="359"/>
        <v>23.227268228489844</v>
      </c>
      <c r="AN282" s="14">
        <f t="shared" si="360"/>
        <v>7.2525547971991831</v>
      </c>
      <c r="AO282" s="11">
        <f t="shared" si="361"/>
        <v>2.1274837358176541E-3</v>
      </c>
      <c r="AP282" s="11">
        <f t="shared" si="362"/>
        <v>2.6800683906705318E-3</v>
      </c>
      <c r="AQ282" s="11">
        <f t="shared" si="363"/>
        <v>2.4311601860536971E-3</v>
      </c>
      <c r="AR282" s="1">
        <f t="shared" si="369"/>
        <v>286825.89464577386</v>
      </c>
      <c r="AS282" s="1">
        <f t="shared" si="364"/>
        <v>141045.65796688691</v>
      </c>
      <c r="AT282" s="1">
        <f t="shared" si="365"/>
        <v>49771.558938418879</v>
      </c>
      <c r="AU282" s="1">
        <f t="shared" si="324"/>
        <v>57365.178929154776</v>
      </c>
      <c r="AV282" s="1">
        <f t="shared" si="325"/>
        <v>28209.131593377384</v>
      </c>
      <c r="AW282" s="1">
        <f t="shared" si="326"/>
        <v>9954.3117876837769</v>
      </c>
      <c r="AX282" s="1">
        <f t="shared" si="385"/>
        <v>196893.54653228383</v>
      </c>
      <c r="AY282" s="1">
        <f t="shared" si="372"/>
        <v>38066.867372667512</v>
      </c>
      <c r="AZ282" s="1">
        <f t="shared" si="373"/>
        <v>9111.6117099560524</v>
      </c>
      <c r="BA282" s="1">
        <f t="shared" si="386"/>
        <v>14206.774170992154</v>
      </c>
      <c r="BB282" s="1">
        <f t="shared" si="387"/>
        <v>31263.35734475181</v>
      </c>
      <c r="BC282" s="1">
        <f t="shared" si="388"/>
        <v>39842.126042740565</v>
      </c>
      <c r="BD282" s="1">
        <f t="shared" si="389"/>
        <v>124.1608779056657</v>
      </c>
      <c r="BE282" s="2">
        <f t="shared" si="395"/>
        <v>2.6562624979233451E-2</v>
      </c>
      <c r="BF282" s="2">
        <f t="shared" si="396"/>
        <v>3.9296297366806017E-2</v>
      </c>
      <c r="BG282" s="2">
        <f t="shared" si="397"/>
        <v>2.6781393583393952E-2</v>
      </c>
      <c r="BH282" s="2">
        <f t="shared" si="374"/>
        <v>2.8888833117042129E-2</v>
      </c>
      <c r="BI282" s="2">
        <f t="shared" si="390"/>
        <v>7.0557304578739693E-5</v>
      </c>
      <c r="BJ282" s="2">
        <f t="shared" si="375"/>
        <v>1.5441989867404456E-4</v>
      </c>
      <c r="BK282" s="2">
        <f t="shared" si="376"/>
        <v>7.1724304226865481E-5</v>
      </c>
      <c r="BL282" s="2">
        <f t="shared" si="377"/>
        <v>20.237662009591368</v>
      </c>
      <c r="BM282" s="2">
        <f t="shared" si="378"/>
        <v>21.780256211660621</v>
      </c>
      <c r="BN282" s="2">
        <f t="shared" si="379"/>
        <v>3.5698304351445218</v>
      </c>
      <c r="BO282" s="2">
        <f t="shared" si="391"/>
        <v>475.56876925120156</v>
      </c>
      <c r="BP282" s="2">
        <f t="shared" si="392"/>
        <v>70.082020207248121</v>
      </c>
      <c r="BQ282" s="2">
        <f t="shared" si="393"/>
        <v>3.574722686485662</v>
      </c>
      <c r="BR282" s="11">
        <f t="shared" si="394"/>
        <v>3.0697906524905311E-2</v>
      </c>
      <c r="BS282" s="17">
        <f t="shared" si="370"/>
        <v>2.0739694402972103E-4</v>
      </c>
      <c r="BT282" s="17">
        <f t="shared" si="371"/>
        <v>1.4553697377021008E-3</v>
      </c>
      <c r="BU282" s="12">
        <f>(BU$3*temperature!$I392+BU$4*temperature!$I392^2+BU$5*temperature!$I392^6)*(K282/K$56)^$BW$1</f>
        <v>-24.528177248672456</v>
      </c>
      <c r="BV282" s="12">
        <f>(BV$3*temperature!$I392+BV$4*temperature!$I392^2+BV$5*temperature!$I392^6)*(L282/L$56)^$BW$1</f>
        <v>-17.358320699561077</v>
      </c>
      <c r="BW282" s="12">
        <f>(BW$3*temperature!$I392+BW$4*temperature!$I392^2+BW$5*temperature!$I392^6)*(M282/M$56)^$BW$1</f>
        <v>-15.674976451637967</v>
      </c>
      <c r="BX282" s="12">
        <f>(BX$3*temperature!$M392+BX$4*temperature!$M392^2+BX$5*temperature!$M392^6)*(K282/K$56)^$BW$1</f>
        <v>-24.528183287815423</v>
      </c>
      <c r="BY282" s="12">
        <f>(BY$3*temperature!$M392+BY$4*temperature!$M392^2+BY$5*temperature!$M392^6)*(L282/L$56)^$BW$1</f>
        <v>-17.358324623327974</v>
      </c>
      <c r="BZ282" s="12">
        <f>(BZ$3*temperature!$M392+BZ$4*temperature!$M392^2+BZ$5*temperature!$M392^6)*(M282/M$56)^$BW$1</f>
        <v>-15.674979706901786</v>
      </c>
      <c r="CA282" s="19">
        <f t="shared" si="380"/>
        <v>-6.039142967040334E-6</v>
      </c>
      <c r="CB282" s="19">
        <f t="shared" si="381"/>
        <v>-3.9237668971736639E-6</v>
      </c>
      <c r="CC282" s="19">
        <f t="shared" si="382"/>
        <v>-3.2552638185023852E-6</v>
      </c>
      <c r="CD282" s="19">
        <f t="shared" si="383"/>
        <v>-2.4476324231383208E-2</v>
      </c>
      <c r="CE282" s="19">
        <f t="shared" si="384"/>
        <v>-5.0763148466694879E-6</v>
      </c>
      <c r="CF282" s="19"/>
      <c r="CG282" s="19"/>
      <c r="CH282" s="19"/>
    </row>
    <row r="283" spans="1:86" x14ac:dyDescent="0.25">
      <c r="A283" s="2">
        <f t="shared" si="327"/>
        <v>2237</v>
      </c>
      <c r="B283" s="5">
        <f t="shared" si="328"/>
        <v>1165.4050019902215</v>
      </c>
      <c r="C283" s="5">
        <f t="shared" si="329"/>
        <v>2964.1665357505226</v>
      </c>
      <c r="D283" s="5">
        <f t="shared" si="330"/>
        <v>4369.946195133276</v>
      </c>
      <c r="E283" s="15">
        <f t="shared" si="331"/>
        <v>3.60484314772054E-8</v>
      </c>
      <c r="F283" s="15">
        <f t="shared" si="332"/>
        <v>7.1017827254994215E-8</v>
      </c>
      <c r="G283" s="15">
        <f t="shared" si="333"/>
        <v>1.4498036808509648E-7</v>
      </c>
      <c r="H283" s="5">
        <f t="shared" si="334"/>
        <v>286792.56971210678</v>
      </c>
      <c r="I283" s="5">
        <f t="shared" si="335"/>
        <v>141306.68072980631</v>
      </c>
      <c r="J283" s="5">
        <f t="shared" si="336"/>
        <v>49862.730617753921</v>
      </c>
      <c r="K283" s="5">
        <f t="shared" si="337"/>
        <v>246088.32914080209</v>
      </c>
      <c r="L283" s="5">
        <f t="shared" si="338"/>
        <v>47671.64024879178</v>
      </c>
      <c r="M283" s="5">
        <f t="shared" si="339"/>
        <v>11410.376327581578</v>
      </c>
      <c r="N283" s="15">
        <f t="shared" si="340"/>
        <v>-1.1622127817378924E-4</v>
      </c>
      <c r="O283" s="15">
        <f t="shared" si="341"/>
        <v>1.8505548585405762E-3</v>
      </c>
      <c r="P283" s="15">
        <f t="shared" si="342"/>
        <v>1.8316575201480223E-3</v>
      </c>
      <c r="Q283" s="5">
        <f t="shared" si="343"/>
        <v>3481.5251122675622</v>
      </c>
      <c r="R283" s="5">
        <f t="shared" si="344"/>
        <v>5244.4016692536106</v>
      </c>
      <c r="S283" s="5">
        <f t="shared" si="345"/>
        <v>3550.4547921092271</v>
      </c>
      <c r="T283" s="5">
        <f t="shared" si="346"/>
        <v>12.139523404537464</v>
      </c>
      <c r="U283" s="5">
        <f t="shared" si="347"/>
        <v>37.113614460178816</v>
      </c>
      <c r="V283" s="5">
        <f t="shared" si="348"/>
        <v>71.204580016423463</v>
      </c>
      <c r="W283" s="15">
        <f t="shared" si="349"/>
        <v>-1.0734613539272964E-2</v>
      </c>
      <c r="X283" s="15">
        <f t="shared" si="350"/>
        <v>-1.217998157191269E-2</v>
      </c>
      <c r="Y283" s="15">
        <f t="shared" si="351"/>
        <v>-9.7425357312937999E-3</v>
      </c>
      <c r="Z283" s="5">
        <f t="shared" si="366"/>
        <v>3156.5967830964269</v>
      </c>
      <c r="AA283" s="5">
        <f t="shared" si="367"/>
        <v>15658.808958876538</v>
      </c>
      <c r="AB283" s="5">
        <f t="shared" si="368"/>
        <v>74712.019904614121</v>
      </c>
      <c r="AC283" s="16">
        <f t="shared" si="352"/>
        <v>0.92130602818527796</v>
      </c>
      <c r="AD283" s="16">
        <f t="shared" si="353"/>
        <v>3.0757718018627553</v>
      </c>
      <c r="AE283" s="16">
        <f t="shared" si="354"/>
        <v>21.450579348427443</v>
      </c>
      <c r="AF283" s="15">
        <f t="shared" si="355"/>
        <v>-4.0504037456468023E-3</v>
      </c>
      <c r="AG283" s="15">
        <f t="shared" si="356"/>
        <v>2.9673830763510267E-4</v>
      </c>
      <c r="AH283" s="15">
        <f t="shared" si="357"/>
        <v>9.7937136394747881E-3</v>
      </c>
      <c r="AI283" s="1">
        <f t="shared" si="321"/>
        <v>572537.59148810431</v>
      </c>
      <c r="AJ283" s="1">
        <f t="shared" si="322"/>
        <v>276610.4934841225</v>
      </c>
      <c r="AK283" s="1">
        <f t="shared" si="323"/>
        <v>97656.928734438654</v>
      </c>
      <c r="AL283" s="14">
        <f t="shared" si="358"/>
        <v>94.4237743309466</v>
      </c>
      <c r="AM283" s="14">
        <f t="shared" si="359"/>
        <v>23.288896389196839</v>
      </c>
      <c r="AN283" s="14">
        <f t="shared" si="360"/>
        <v>7.270010598444606</v>
      </c>
      <c r="AO283" s="11">
        <f t="shared" si="361"/>
        <v>2.1062088984594774E-3</v>
      </c>
      <c r="AP283" s="11">
        <f t="shared" si="362"/>
        <v>2.6532677067638267E-3</v>
      </c>
      <c r="AQ283" s="11">
        <f t="shared" si="363"/>
        <v>2.4068485841931601E-3</v>
      </c>
      <c r="AR283" s="1">
        <f t="shared" si="369"/>
        <v>286792.56971210678</v>
      </c>
      <c r="AS283" s="1">
        <f t="shared" si="364"/>
        <v>141306.68072980631</v>
      </c>
      <c r="AT283" s="1">
        <f t="shared" si="365"/>
        <v>49862.730617753921</v>
      </c>
      <c r="AU283" s="1">
        <f t="shared" si="324"/>
        <v>57358.513942421356</v>
      </c>
      <c r="AV283" s="1">
        <f t="shared" si="325"/>
        <v>28261.336145961264</v>
      </c>
      <c r="AW283" s="1">
        <f t="shared" si="326"/>
        <v>9972.5461235507846</v>
      </c>
      <c r="AX283" s="1">
        <f t="shared" si="385"/>
        <v>196870.66331264167</v>
      </c>
      <c r="AY283" s="1">
        <f t="shared" si="372"/>
        <v>38137.312199033426</v>
      </c>
      <c r="AZ283" s="1">
        <f t="shared" si="373"/>
        <v>9128.301062065264</v>
      </c>
      <c r="BA283" s="1">
        <f t="shared" si="386"/>
        <v>14206.639230393763</v>
      </c>
      <c r="BB283" s="1">
        <f t="shared" si="387"/>
        <v>31268.839848571599</v>
      </c>
      <c r="BC283" s="1">
        <f t="shared" si="388"/>
        <v>39850.128742299079</v>
      </c>
      <c r="BD283" s="1">
        <f t="shared" si="389"/>
        <v>120.56340531466597</v>
      </c>
      <c r="BE283" s="2">
        <f t="shared" si="395"/>
        <v>2.6562624979233451E-2</v>
      </c>
      <c r="BF283" s="2">
        <f t="shared" si="396"/>
        <v>3.9296297366806017E-2</v>
      </c>
      <c r="BG283" s="2">
        <f t="shared" si="397"/>
        <v>2.6781393583393952E-2</v>
      </c>
      <c r="BH283" s="2">
        <f t="shared" si="374"/>
        <v>2.8869315087284516E-2</v>
      </c>
      <c r="BI283" s="2">
        <f t="shared" si="390"/>
        <v>7.0557304578739693E-5</v>
      </c>
      <c r="BJ283" s="2">
        <f t="shared" si="375"/>
        <v>1.5441989867404456E-4</v>
      </c>
      <c r="BK283" s="2">
        <f t="shared" si="376"/>
        <v>7.1724304226865481E-5</v>
      </c>
      <c r="BL283" s="2">
        <f t="shared" si="377"/>
        <v>20.235310692096554</v>
      </c>
      <c r="BM283" s="2">
        <f t="shared" si="378"/>
        <v>21.820563320262256</v>
      </c>
      <c r="BN283" s="2">
        <f t="shared" si="379"/>
        <v>3.5763696604100224</v>
      </c>
      <c r="BO283" s="2">
        <f t="shared" si="391"/>
        <v>482.66940629779174</v>
      </c>
      <c r="BP283" s="2">
        <f t="shared" si="392"/>
        <v>70.922754859041092</v>
      </c>
      <c r="BQ283" s="2">
        <f t="shared" si="393"/>
        <v>3.574775291905457</v>
      </c>
      <c r="BR283" s="11">
        <f t="shared" si="394"/>
        <v>3.0667485143759804E-2</v>
      </c>
      <c r="BS283" s="17">
        <f t="shared" si="370"/>
        <v>2.0121991392121799E-4</v>
      </c>
      <c r="BT283" s="17">
        <f t="shared" si="371"/>
        <v>1.4129803278661172E-3</v>
      </c>
      <c r="BU283" s="12">
        <f>(BU$3*temperature!$I393+BU$4*temperature!$I393^2+BU$5*temperature!$I393^6)*(K283/K$56)^$BW$1</f>
        <v>-24.699013012313721</v>
      </c>
      <c r="BV283" s="12">
        <f>(BV$3*temperature!$I393+BV$4*temperature!$I393^2+BV$5*temperature!$I393^6)*(L283/L$56)^$BW$1</f>
        <v>-17.460769259502161</v>
      </c>
      <c r="BW283" s="12">
        <f>(BW$3*temperature!$I393+BW$4*temperature!$I393^2+BW$5*temperature!$I393^6)*(M283/M$56)^$BW$1</f>
        <v>-15.75944847371205</v>
      </c>
      <c r="BX283" s="12">
        <f>(BX$3*temperature!$M393+BX$4*temperature!$M393^2+BX$5*temperature!$M393^6)*(K283/K$56)^$BW$1</f>
        <v>-24.699019045039325</v>
      </c>
      <c r="BY283" s="12">
        <f>(BY$3*temperature!$M393+BY$4*temperature!$M393^2+BY$5*temperature!$M393^6)*(L283/L$56)^$BW$1</f>
        <v>-17.460773176568512</v>
      </c>
      <c r="BZ283" s="12">
        <f>(BZ$3*temperature!$M393+BZ$4*temperature!$M393^2+BZ$5*temperature!$M393^6)*(M283/M$56)^$BW$1</f>
        <v>-15.759451722889256</v>
      </c>
      <c r="CA283" s="19">
        <f t="shared" si="380"/>
        <v>-6.0327256043990474E-6</v>
      </c>
      <c r="CB283" s="19">
        <f t="shared" si="381"/>
        <v>-3.9170663512777537E-6</v>
      </c>
      <c r="CC283" s="19">
        <f t="shared" si="382"/>
        <v>-3.2491772063991675E-6</v>
      </c>
      <c r="CD283" s="19">
        <f t="shared" si="383"/>
        <v>-2.4456613705231257E-2</v>
      </c>
      <c r="CE283" s="19">
        <f t="shared" si="384"/>
        <v>-4.921157704571114E-6</v>
      </c>
      <c r="CF283" s="19"/>
      <c r="CG283" s="19"/>
      <c r="CH283" s="19"/>
    </row>
    <row r="284" spans="1:86" x14ac:dyDescent="0.25">
      <c r="A284" s="2">
        <f t="shared" si="327"/>
        <v>2238</v>
      </c>
      <c r="B284" s="5">
        <f t="shared" si="328"/>
        <v>1165.4050419006926</v>
      </c>
      <c r="C284" s="5">
        <f t="shared" si="329"/>
        <v>2964.166735733756</v>
      </c>
      <c r="D284" s="5">
        <f t="shared" si="330"/>
        <v>4369.9467970118631</v>
      </c>
      <c r="E284" s="15">
        <f t="shared" si="331"/>
        <v>3.4246009903345128E-8</v>
      </c>
      <c r="F284" s="15">
        <f t="shared" si="332"/>
        <v>6.7466935892244502E-8</v>
      </c>
      <c r="G284" s="15">
        <f t="shared" si="333"/>
        <v>1.3773134968084164E-7</v>
      </c>
      <c r="H284" s="5">
        <f t="shared" si="334"/>
        <v>286750.48459149298</v>
      </c>
      <c r="I284" s="5">
        <f t="shared" si="335"/>
        <v>141563.55971692261</v>
      </c>
      <c r="J284" s="5">
        <f t="shared" si="336"/>
        <v>49952.60980745258</v>
      </c>
      <c r="K284" s="5">
        <f t="shared" si="337"/>
        <v>246052.2087014686</v>
      </c>
      <c r="L284" s="5">
        <f t="shared" si="338"/>
        <v>47758.29848245014</v>
      </c>
      <c r="M284" s="5">
        <f t="shared" si="339"/>
        <v>11430.942326714321</v>
      </c>
      <c r="N284" s="15">
        <f t="shared" si="340"/>
        <v>-1.4677835173904086E-4</v>
      </c>
      <c r="O284" s="15">
        <f t="shared" si="341"/>
        <v>1.8178152294761052E-3</v>
      </c>
      <c r="P284" s="15">
        <f t="shared" si="342"/>
        <v>1.8023944646794465E-3</v>
      </c>
      <c r="Q284" s="5">
        <f t="shared" si="343"/>
        <v>3443.6468765956288</v>
      </c>
      <c r="R284" s="5">
        <f t="shared" si="344"/>
        <v>5189.9425408731631</v>
      </c>
      <c r="S284" s="5">
        <f t="shared" si="345"/>
        <v>3522.2018190123122</v>
      </c>
      <c r="T284" s="5">
        <f t="shared" si="346"/>
        <v>12.009210312238794</v>
      </c>
      <c r="U284" s="5">
        <f t="shared" si="347"/>
        <v>36.661571319986763</v>
      </c>
      <c r="V284" s="5">
        <f t="shared" si="348"/>
        <v>70.510866851381692</v>
      </c>
      <c r="W284" s="15">
        <f t="shared" si="349"/>
        <v>-1.0734613539272964E-2</v>
      </c>
      <c r="X284" s="15">
        <f t="shared" si="350"/>
        <v>-1.217998157191269E-2</v>
      </c>
      <c r="Y284" s="15">
        <f t="shared" si="351"/>
        <v>-9.7425357312937999E-3</v>
      </c>
      <c r="Z284" s="5">
        <f t="shared" si="366"/>
        <v>3109.7023489286307</v>
      </c>
      <c r="AA284" s="5">
        <f t="shared" si="367"/>
        <v>15501.309062302251</v>
      </c>
      <c r="AB284" s="5">
        <f t="shared" si="368"/>
        <v>74845.566447374469</v>
      </c>
      <c r="AC284" s="16">
        <f t="shared" si="352"/>
        <v>0.91757436679782933</v>
      </c>
      <c r="AD284" s="16">
        <f t="shared" si="353"/>
        <v>3.0766845011819117</v>
      </c>
      <c r="AE284" s="16">
        <f t="shared" si="354"/>
        <v>21.660660179966772</v>
      </c>
      <c r="AF284" s="15">
        <f t="shared" si="355"/>
        <v>-4.0504037456468023E-3</v>
      </c>
      <c r="AG284" s="15">
        <f t="shared" si="356"/>
        <v>2.9673830763510267E-4</v>
      </c>
      <c r="AH284" s="15">
        <f t="shared" si="357"/>
        <v>9.7937136394747881E-3</v>
      </c>
      <c r="AI284" s="1">
        <f t="shared" si="321"/>
        <v>572642.3462817152</v>
      </c>
      <c r="AJ284" s="1">
        <f t="shared" si="322"/>
        <v>277210.7802816715</v>
      </c>
      <c r="AK284" s="1">
        <f t="shared" si="323"/>
        <v>97863.781984545567</v>
      </c>
      <c r="AL284" s="14">
        <f t="shared" si="358"/>
        <v>94.620661762731359</v>
      </c>
      <c r="AM284" s="14">
        <f t="shared" si="359"/>
        <v>23.35007014914531</v>
      </c>
      <c r="AN284" s="14">
        <f t="shared" si="360"/>
        <v>7.2873334350133812</v>
      </c>
      <c r="AO284" s="11">
        <f t="shared" si="361"/>
        <v>2.0851468094748825E-3</v>
      </c>
      <c r="AP284" s="11">
        <f t="shared" si="362"/>
        <v>2.6267350296961885E-3</v>
      </c>
      <c r="AQ284" s="11">
        <f t="shared" si="363"/>
        <v>2.3827800983512283E-3</v>
      </c>
      <c r="AR284" s="1">
        <f t="shared" si="369"/>
        <v>286750.48459149298</v>
      </c>
      <c r="AS284" s="1">
        <f t="shared" si="364"/>
        <v>141563.55971692261</v>
      </c>
      <c r="AT284" s="1">
        <f t="shared" si="365"/>
        <v>49952.60980745258</v>
      </c>
      <c r="AU284" s="1">
        <f t="shared" si="324"/>
        <v>57350.096918298601</v>
      </c>
      <c r="AV284" s="1">
        <f t="shared" si="325"/>
        <v>28312.711943384522</v>
      </c>
      <c r="AW284" s="1">
        <f t="shared" si="326"/>
        <v>9990.5219614905163</v>
      </c>
      <c r="AX284" s="1">
        <f t="shared" si="385"/>
        <v>196841.76696117487</v>
      </c>
      <c r="AY284" s="1">
        <f t="shared" si="372"/>
        <v>38206.638785960109</v>
      </c>
      <c r="AZ284" s="1">
        <f t="shared" si="373"/>
        <v>9144.7538613714569</v>
      </c>
      <c r="BA284" s="1">
        <f t="shared" si="386"/>
        <v>14206.468648128404</v>
      </c>
      <c r="BB284" s="1">
        <f t="shared" si="387"/>
        <v>31274.225374072732</v>
      </c>
      <c r="BC284" s="1">
        <f t="shared" si="388"/>
        <v>39858.003509185612</v>
      </c>
      <c r="BD284" s="1">
        <f t="shared" si="389"/>
        <v>117.06980661899635</v>
      </c>
      <c r="BE284" s="2">
        <f t="shared" si="395"/>
        <v>2.6562624979233451E-2</v>
      </c>
      <c r="BF284" s="2">
        <f t="shared" si="396"/>
        <v>3.9296297366806017E-2</v>
      </c>
      <c r="BG284" s="2">
        <f t="shared" si="397"/>
        <v>2.6781393583393952E-2</v>
      </c>
      <c r="BH284" s="2">
        <f t="shared" si="374"/>
        <v>2.8849916641042118E-2</v>
      </c>
      <c r="BI284" s="2">
        <f t="shared" si="390"/>
        <v>7.0557304578739693E-5</v>
      </c>
      <c r="BJ284" s="2">
        <f t="shared" si="375"/>
        <v>1.5441989867404456E-4</v>
      </c>
      <c r="BK284" s="2">
        <f t="shared" si="376"/>
        <v>7.1724304226865481E-5</v>
      </c>
      <c r="BL284" s="2">
        <f t="shared" si="377"/>
        <v>20.232341279423174</v>
      </c>
      <c r="BM284" s="2">
        <f t="shared" si="378"/>
        <v>21.860230547424248</v>
      </c>
      <c r="BN284" s="2">
        <f t="shared" si="379"/>
        <v>3.5828161827556331</v>
      </c>
      <c r="BO284" s="2">
        <f t="shared" si="391"/>
        <v>489.87618300133971</v>
      </c>
      <c r="BP284" s="2">
        <f t="shared" si="392"/>
        <v>71.773599462877712</v>
      </c>
      <c r="BQ284" s="2">
        <f t="shared" si="393"/>
        <v>3.5748289906035482</v>
      </c>
      <c r="BR284" s="11">
        <f t="shared" si="394"/>
        <v>3.06373429307569E-2</v>
      </c>
      <c r="BS284" s="17">
        <f t="shared" si="370"/>
        <v>1.9523262043446668E-4</v>
      </c>
      <c r="BT284" s="17">
        <f t="shared" si="371"/>
        <v>1.3718255610350651E-3</v>
      </c>
      <c r="BU284" s="12">
        <f>(BU$3*temperature!$I394+BU$4*temperature!$I394^2+BU$5*temperature!$I394^6)*(K284/K$56)^$BW$1</f>
        <v>-24.869680327362886</v>
      </c>
      <c r="BV284" s="12">
        <f>(BV$3*temperature!$I394+BV$4*temperature!$I394^2+BV$5*temperature!$I394^6)*(L284/L$56)^$BW$1</f>
        <v>-17.563006890079755</v>
      </c>
      <c r="BW284" s="12">
        <f>(BW$3*temperature!$I394+BW$4*temperature!$I394^2+BW$5*temperature!$I394^6)*(M284/M$56)^$BW$1</f>
        <v>-15.843728065933645</v>
      </c>
      <c r="BX284" s="12">
        <f>(BX$3*temperature!$M394+BX$4*temperature!$M394^2+BX$5*temperature!$M394^6)*(K284/K$56)^$BW$1</f>
        <v>-24.86968635371781</v>
      </c>
      <c r="BY284" s="12">
        <f>(BY$3*temperature!$M394+BY$4*temperature!$M394^2+BY$5*temperature!$M394^6)*(L284/L$56)^$BW$1</f>
        <v>-17.563010800491821</v>
      </c>
      <c r="BZ284" s="12">
        <f>(BZ$3*temperature!$M394+BZ$4*temperature!$M394^2+BZ$5*temperature!$M394^6)*(M284/M$56)^$BW$1</f>
        <v>-15.843731309067701</v>
      </c>
      <c r="CA284" s="19">
        <f t="shared" si="380"/>
        <v>-6.0263549244155001E-6</v>
      </c>
      <c r="CB284" s="19">
        <f t="shared" si="381"/>
        <v>-3.9104120652666552E-6</v>
      </c>
      <c r="CC284" s="19">
        <f t="shared" si="382"/>
        <v>-3.2431340564187394E-6</v>
      </c>
      <c r="CD284" s="19">
        <f t="shared" si="383"/>
        <v>-2.4436350568891717E-2</v>
      </c>
      <c r="CE284" s="19">
        <f t="shared" si="384"/>
        <v>-4.7707727554200009E-6</v>
      </c>
      <c r="CF284" s="19"/>
      <c r="CG284" s="19"/>
      <c r="CH284" s="19"/>
    </row>
    <row r="285" spans="1:86" x14ac:dyDescent="0.25">
      <c r="A285" s="2">
        <f t="shared" si="327"/>
        <v>2239</v>
      </c>
      <c r="B285" s="5">
        <f t="shared" si="328"/>
        <v>1165.4050798156418</v>
      </c>
      <c r="C285" s="5">
        <f t="shared" si="329"/>
        <v>2964.166925717841</v>
      </c>
      <c r="D285" s="5">
        <f t="shared" si="330"/>
        <v>4369.9473687965992</v>
      </c>
      <c r="E285" s="15">
        <f t="shared" si="331"/>
        <v>3.2533709408177867E-8</v>
      </c>
      <c r="F285" s="15">
        <f t="shared" si="332"/>
        <v>6.4093589097632269E-8</v>
      </c>
      <c r="G285" s="15">
        <f t="shared" si="333"/>
        <v>1.3084478219679956E-7</v>
      </c>
      <c r="H285" s="5">
        <f t="shared" si="334"/>
        <v>286699.71297276375</v>
      </c>
      <c r="I285" s="5">
        <f t="shared" si="335"/>
        <v>141816.31772510742</v>
      </c>
      <c r="J285" s="5">
        <f t="shared" si="336"/>
        <v>50041.204042708167</v>
      </c>
      <c r="K285" s="5">
        <f t="shared" si="337"/>
        <v>246008.63505599054</v>
      </c>
      <c r="L285" s="5">
        <f t="shared" si="338"/>
        <v>47843.56660034028</v>
      </c>
      <c r="M285" s="5">
        <f t="shared" si="339"/>
        <v>11451.214355583546</v>
      </c>
      <c r="N285" s="15">
        <f t="shared" si="340"/>
        <v>-1.7709105603247455E-4</v>
      </c>
      <c r="O285" s="15">
        <f t="shared" si="341"/>
        <v>1.785409459708287E-3</v>
      </c>
      <c r="P285" s="15">
        <f t="shared" si="342"/>
        <v>1.7734346206830232E-3</v>
      </c>
      <c r="Q285" s="5">
        <f t="shared" si="343"/>
        <v>3406.0774763466547</v>
      </c>
      <c r="R285" s="5">
        <f t="shared" si="344"/>
        <v>5135.8827762406127</v>
      </c>
      <c r="S285" s="5">
        <f t="shared" si="345"/>
        <v>3494.0726380427</v>
      </c>
      <c r="T285" s="5">
        <f t="shared" si="346"/>
        <v>11.88029608062506</v>
      </c>
      <c r="U285" s="5">
        <f t="shared" si="347"/>
        <v>36.215034056911961</v>
      </c>
      <c r="V285" s="5">
        <f t="shared" si="348"/>
        <v>69.823912211637605</v>
      </c>
      <c r="W285" s="15">
        <f t="shared" si="349"/>
        <v>-1.0734613539272964E-2</v>
      </c>
      <c r="X285" s="15">
        <f t="shared" si="350"/>
        <v>-1.217998157191269E-2</v>
      </c>
      <c r="Y285" s="15">
        <f t="shared" si="351"/>
        <v>-9.7425357312937999E-3</v>
      </c>
      <c r="Z285" s="5">
        <f t="shared" si="366"/>
        <v>3063.4109508182573</v>
      </c>
      <c r="AA285" s="5">
        <f t="shared" si="367"/>
        <v>15344.891806890095</v>
      </c>
      <c r="AB285" s="5">
        <f t="shared" si="368"/>
        <v>74977.16104554692</v>
      </c>
      <c r="AC285" s="16">
        <f t="shared" si="352"/>
        <v>0.91385782014564187</v>
      </c>
      <c r="AD285" s="16">
        <f t="shared" si="353"/>
        <v>3.0775974713339198</v>
      </c>
      <c r="AE285" s="16">
        <f t="shared" si="354"/>
        <v>21.872798483011341</v>
      </c>
      <c r="AF285" s="15">
        <f t="shared" si="355"/>
        <v>-4.0504037456468023E-3</v>
      </c>
      <c r="AG285" s="15">
        <f t="shared" si="356"/>
        <v>2.9673830763510267E-4</v>
      </c>
      <c r="AH285" s="15">
        <f t="shared" si="357"/>
        <v>9.7937136394747881E-3</v>
      </c>
      <c r="AI285" s="1">
        <f t="shared" si="321"/>
        <v>572728.20857184229</v>
      </c>
      <c r="AJ285" s="1">
        <f t="shared" si="322"/>
        <v>277802.41419688892</v>
      </c>
      <c r="AK285" s="1">
        <f t="shared" si="323"/>
        <v>98067.925747581539</v>
      </c>
      <c r="AL285" s="14">
        <f t="shared" si="358"/>
        <v>94.81598675400646</v>
      </c>
      <c r="AM285" s="14">
        <f t="shared" si="359"/>
        <v>23.410791251879864</v>
      </c>
      <c r="AN285" s="14">
        <f t="shared" si="360"/>
        <v>7.3045239069615908</v>
      </c>
      <c r="AO285" s="11">
        <f t="shared" si="361"/>
        <v>2.0642953413801336E-3</v>
      </c>
      <c r="AP285" s="11">
        <f t="shared" si="362"/>
        <v>2.6004676793992265E-3</v>
      </c>
      <c r="AQ285" s="11">
        <f t="shared" si="363"/>
        <v>2.3589522973677161E-3</v>
      </c>
      <c r="AR285" s="1">
        <f t="shared" si="369"/>
        <v>286699.71297276375</v>
      </c>
      <c r="AS285" s="1">
        <f t="shared" si="364"/>
        <v>141816.31772510742</v>
      </c>
      <c r="AT285" s="1">
        <f t="shared" si="365"/>
        <v>50041.204042708167</v>
      </c>
      <c r="AU285" s="1">
        <f t="shared" si="324"/>
        <v>57339.942594552755</v>
      </c>
      <c r="AV285" s="1">
        <f t="shared" si="325"/>
        <v>28363.263545021488</v>
      </c>
      <c r="AW285" s="1">
        <f t="shared" si="326"/>
        <v>10008.240808541634</v>
      </c>
      <c r="AX285" s="1">
        <f t="shared" si="385"/>
        <v>196806.90804479245</v>
      </c>
      <c r="AY285" s="1">
        <f t="shared" si="372"/>
        <v>38274.853280272226</v>
      </c>
      <c r="AZ285" s="1">
        <f t="shared" si="373"/>
        <v>9160.9714844668379</v>
      </c>
      <c r="BA285" s="1">
        <f t="shared" si="386"/>
        <v>14206.262709224806</v>
      </c>
      <c r="BB285" s="1">
        <f t="shared" si="387"/>
        <v>31279.514911417144</v>
      </c>
      <c r="BC285" s="1">
        <f t="shared" si="388"/>
        <v>39865.751676569605</v>
      </c>
      <c r="BD285" s="1">
        <f t="shared" si="389"/>
        <v>113.67709666344469</v>
      </c>
      <c r="BE285" s="2">
        <f t="shared" si="395"/>
        <v>2.6562624979233451E-2</v>
      </c>
      <c r="BF285" s="2">
        <f t="shared" si="396"/>
        <v>3.9296297366806017E-2</v>
      </c>
      <c r="BG285" s="2">
        <f t="shared" si="397"/>
        <v>2.6781393583393952E-2</v>
      </c>
      <c r="BH285" s="2">
        <f t="shared" si="374"/>
        <v>2.8830638279502063E-2</v>
      </c>
      <c r="BI285" s="2">
        <f t="shared" si="390"/>
        <v>7.0557304578739693E-5</v>
      </c>
      <c r="BJ285" s="2">
        <f t="shared" si="375"/>
        <v>1.5441989867404456E-4</v>
      </c>
      <c r="BK285" s="2">
        <f t="shared" si="376"/>
        <v>7.1724304226865481E-5</v>
      </c>
      <c r="BL285" s="2">
        <f t="shared" si="377"/>
        <v>20.228758970856539</v>
      </c>
      <c r="BM285" s="2">
        <f t="shared" si="378"/>
        <v>21.899261413437198</v>
      </c>
      <c r="BN285" s="2">
        <f t="shared" si="379"/>
        <v>3.5891705426378513</v>
      </c>
      <c r="BO285" s="2">
        <f t="shared" si="391"/>
        <v>497.19068578215047</v>
      </c>
      <c r="BP285" s="2">
        <f t="shared" si="392"/>
        <v>72.634675603108079</v>
      </c>
      <c r="BQ285" s="2">
        <f t="shared" si="393"/>
        <v>3.5748837703806027</v>
      </c>
      <c r="BR285" s="11">
        <f t="shared" si="394"/>
        <v>3.0607476178378751E-2</v>
      </c>
      <c r="BS285" s="17">
        <f t="shared" si="370"/>
        <v>1.8942901862967267E-4</v>
      </c>
      <c r="BT285" s="17">
        <f t="shared" si="371"/>
        <v>1.3318694767330728E-3</v>
      </c>
      <c r="BU285" s="12">
        <f>(BU$3*temperature!$I395+BU$4*temperature!$I395^2+BU$5*temperature!$I395^6)*(K285/K$56)^$BW$1</f>
        <v>-25.04018038851256</v>
      </c>
      <c r="BV285" s="12">
        <f>(BV$3*temperature!$I395+BV$4*temperature!$I395^2+BV$5*temperature!$I395^6)*(L285/L$56)^$BW$1</f>
        <v>-17.665034565734182</v>
      </c>
      <c r="BW285" s="12">
        <f>(BW$3*temperature!$I395+BW$4*temperature!$I395^2+BW$5*temperature!$I395^6)*(M285/M$56)^$BW$1</f>
        <v>-15.927816076981038</v>
      </c>
      <c r="BX285" s="12">
        <f>(BX$3*temperature!$M395+BX$4*temperature!$M395^2+BX$5*temperature!$M395^6)*(K285/K$56)^$BW$1</f>
        <v>-25.040186408543484</v>
      </c>
      <c r="BY285" s="12">
        <f>(BY$3*temperature!$M395+BY$4*temperature!$M395^2+BY$5*temperature!$M395^6)*(L285/L$56)^$BW$1</f>
        <v>-17.665038469537926</v>
      </c>
      <c r="BZ285" s="12">
        <f>(BZ$3*temperature!$M395+BZ$4*temperature!$M395^2+BZ$5*temperature!$M395^6)*(M285/M$56)^$BW$1</f>
        <v>-15.92781931411503</v>
      </c>
      <c r="CA285" s="19">
        <f t="shared" si="380"/>
        <v>-6.0200309235369787E-6</v>
      </c>
      <c r="CB285" s="19">
        <f t="shared" si="381"/>
        <v>-3.903803744265133E-6</v>
      </c>
      <c r="CC285" s="19">
        <f t="shared" si="382"/>
        <v>-3.237133991973451E-6</v>
      </c>
      <c r="CD285" s="19">
        <f t="shared" si="383"/>
        <v>-2.4415542926043119E-2</v>
      </c>
      <c r="CE285" s="19">
        <f t="shared" si="384"/>
        <v>-4.6250123357909951E-6</v>
      </c>
      <c r="CF285" s="19"/>
      <c r="CG285" s="19"/>
      <c r="CH285" s="19"/>
    </row>
    <row r="286" spans="1:86" x14ac:dyDescent="0.25">
      <c r="A286" s="2">
        <f t="shared" si="327"/>
        <v>2240</v>
      </c>
      <c r="B286" s="5">
        <f t="shared" si="328"/>
        <v>1165.4051158348443</v>
      </c>
      <c r="C286" s="5">
        <f t="shared" si="329"/>
        <v>2964.1671062027331</v>
      </c>
      <c r="D286" s="5">
        <f t="shared" si="330"/>
        <v>4369.9479119921707</v>
      </c>
      <c r="E286" s="15">
        <f t="shared" si="331"/>
        <v>3.0907023937768974E-8</v>
      </c>
      <c r="F286" s="15">
        <f t="shared" si="332"/>
        <v>6.0888909642750647E-8</v>
      </c>
      <c r="G286" s="15">
        <f t="shared" si="333"/>
        <v>1.2430254308695959E-7</v>
      </c>
      <c r="H286" s="5">
        <f t="shared" si="334"/>
        <v>286640.32817634771</v>
      </c>
      <c r="I286" s="5">
        <f t="shared" si="335"/>
        <v>142064.97771040967</v>
      </c>
      <c r="J286" s="5">
        <f t="shared" si="336"/>
        <v>50128.520895265763</v>
      </c>
      <c r="K286" s="5">
        <f t="shared" si="337"/>
        <v>245957.67109792662</v>
      </c>
      <c r="L286" s="5">
        <f t="shared" si="338"/>
        <v>47927.452340027819</v>
      </c>
      <c r="M286" s="5">
        <f t="shared" si="339"/>
        <v>11471.194143459066</v>
      </c>
      <c r="N286" s="15">
        <f t="shared" si="340"/>
        <v>-2.0716328941994266E-4</v>
      </c>
      <c r="O286" s="15">
        <f t="shared" si="341"/>
        <v>1.7533337426174356E-3</v>
      </c>
      <c r="P286" s="15">
        <f t="shared" si="342"/>
        <v>1.7447745937773096E-3</v>
      </c>
      <c r="Q286" s="5">
        <f t="shared" si="343"/>
        <v>3368.8166153552193</v>
      </c>
      <c r="R286" s="5">
        <f t="shared" si="344"/>
        <v>5082.2233649733535</v>
      </c>
      <c r="S286" s="5">
        <f t="shared" si="345"/>
        <v>3466.0689164331825</v>
      </c>
      <c r="T286" s="5">
        <f t="shared" si="346"/>
        <v>11.75276569346741</v>
      </c>
      <c r="U286" s="5">
        <f t="shared" si="347"/>
        <v>35.773935609472581</v>
      </c>
      <c r="V286" s="5">
        <f t="shared" si="348"/>
        <v>69.143650252017011</v>
      </c>
      <c r="W286" s="15">
        <f t="shared" si="349"/>
        <v>-1.0734613539272964E-2</v>
      </c>
      <c r="X286" s="15">
        <f t="shared" si="350"/>
        <v>-1.217998157191269E-2</v>
      </c>
      <c r="Y286" s="15">
        <f t="shared" si="351"/>
        <v>-9.7425357312937999E-3</v>
      </c>
      <c r="Z286" s="5">
        <f t="shared" si="366"/>
        <v>3017.7171554148326</v>
      </c>
      <c r="AA286" s="5">
        <f t="shared" si="367"/>
        <v>15189.56148946529</v>
      </c>
      <c r="AB286" s="5">
        <f t="shared" si="368"/>
        <v>75106.815266956954</v>
      </c>
      <c r="AC286" s="16">
        <f t="shared" si="352"/>
        <v>0.91015632700793536</v>
      </c>
      <c r="AD286" s="16">
        <f t="shared" si="353"/>
        <v>3.0785107123991455</v>
      </c>
      <c r="AE286" s="16">
        <f t="shared" si="354"/>
        <v>22.087014407847892</v>
      </c>
      <c r="AF286" s="15">
        <f t="shared" si="355"/>
        <v>-4.0504037456468023E-3</v>
      </c>
      <c r="AG286" s="15">
        <f t="shared" si="356"/>
        <v>2.9673830763510267E-4</v>
      </c>
      <c r="AH286" s="15">
        <f t="shared" si="357"/>
        <v>9.7937136394747881E-3</v>
      </c>
      <c r="AI286" s="1">
        <f t="shared" si="321"/>
        <v>572795.33030921081</v>
      </c>
      <c r="AJ286" s="1">
        <f t="shared" si="322"/>
        <v>278385.43632222153</v>
      </c>
      <c r="AK286" s="1">
        <f t="shared" si="323"/>
        <v>98269.373981365032</v>
      </c>
      <c r="AL286" s="14">
        <f t="shared" si="358"/>
        <v>95.009757671753675</v>
      </c>
      <c r="AM286" s="14">
        <f t="shared" si="359"/>
        <v>23.471061467819542</v>
      </c>
      <c r="AN286" s="14">
        <f t="shared" si="360"/>
        <v>7.3215826201785807</v>
      </c>
      <c r="AO286" s="11">
        <f t="shared" si="361"/>
        <v>2.0436523879663322E-3</v>
      </c>
      <c r="AP286" s="11">
        <f t="shared" si="362"/>
        <v>2.5744630026052341E-3</v>
      </c>
      <c r="AQ286" s="11">
        <f t="shared" si="363"/>
        <v>2.335362774394039E-3</v>
      </c>
      <c r="AR286" s="1">
        <f t="shared" si="369"/>
        <v>286640.32817634771</v>
      </c>
      <c r="AS286" s="1">
        <f t="shared" si="364"/>
        <v>142064.97771040967</v>
      </c>
      <c r="AT286" s="1">
        <f t="shared" si="365"/>
        <v>50128.520895265763</v>
      </c>
      <c r="AU286" s="1">
        <f t="shared" si="324"/>
        <v>57328.065635269544</v>
      </c>
      <c r="AV286" s="1">
        <f t="shared" si="325"/>
        <v>28412.995542081935</v>
      </c>
      <c r="AW286" s="1">
        <f t="shared" si="326"/>
        <v>10025.704179053153</v>
      </c>
      <c r="AX286" s="1">
        <f t="shared" si="385"/>
        <v>196766.13687834132</v>
      </c>
      <c r="AY286" s="1">
        <f t="shared" si="372"/>
        <v>38341.961872022257</v>
      </c>
      <c r="AZ286" s="1">
        <f t="shared" si="373"/>
        <v>9176.9553147672541</v>
      </c>
      <c r="BA286" s="1">
        <f t="shared" si="386"/>
        <v>14206.021694129719</v>
      </c>
      <c r="BB286" s="1">
        <f t="shared" si="387"/>
        <v>31284.709439327002</v>
      </c>
      <c r="BC286" s="1">
        <f t="shared" si="388"/>
        <v>39873.374562222212</v>
      </c>
      <c r="BD286" s="1">
        <f t="shared" si="389"/>
        <v>110.38237551911712</v>
      </c>
      <c r="BE286" s="2">
        <f t="shared" si="395"/>
        <v>2.6562624979233451E-2</v>
      </c>
      <c r="BF286" s="2">
        <f t="shared" si="396"/>
        <v>3.9296297366806017E-2</v>
      </c>
      <c r="BG286" s="2">
        <f t="shared" si="397"/>
        <v>2.6781393583393952E-2</v>
      </c>
      <c r="BH286" s="2">
        <f t="shared" si="374"/>
        <v>2.8811480474255441E-2</v>
      </c>
      <c r="BI286" s="2">
        <f t="shared" si="390"/>
        <v>7.0557304578739693E-5</v>
      </c>
      <c r="BJ286" s="2">
        <f t="shared" si="375"/>
        <v>1.5441989867404456E-4</v>
      </c>
      <c r="BK286" s="2">
        <f t="shared" si="376"/>
        <v>7.1724304226865481E-5</v>
      </c>
      <c r="BL286" s="2">
        <f t="shared" si="377"/>
        <v>20.224568939688467</v>
      </c>
      <c r="BM286" s="2">
        <f t="shared" si="378"/>
        <v>21.937659463171862</v>
      </c>
      <c r="BN286" s="2">
        <f t="shared" si="379"/>
        <v>3.5954332831348248</v>
      </c>
      <c r="BO286" s="2">
        <f t="shared" si="391"/>
        <v>504.61452476490132</v>
      </c>
      <c r="BP286" s="2">
        <f t="shared" si="392"/>
        <v>73.506106326884478</v>
      </c>
      <c r="BQ286" s="2">
        <f t="shared" si="393"/>
        <v>3.5749396192016003</v>
      </c>
      <c r="BR286" s="11">
        <f t="shared" si="394"/>
        <v>3.0577881228185361E-2</v>
      </c>
      <c r="BS286" s="17">
        <f t="shared" si="370"/>
        <v>1.8380326458730838E-4</v>
      </c>
      <c r="BT286" s="17">
        <f t="shared" si="371"/>
        <v>1.2930771618767697E-3</v>
      </c>
      <c r="BU286" s="12">
        <f>(BU$3*temperature!$I396+BU$4*temperature!$I396^2+BU$5*temperature!$I396^6)*(K286/K$56)^$BW$1</f>
        <v>-25.210514444619193</v>
      </c>
      <c r="BV286" s="12">
        <f>(BV$3*temperature!$I396+BV$4*temperature!$I396^2+BV$5*temperature!$I396^6)*(L286/L$56)^$BW$1</f>
        <v>-17.766853280325375</v>
      </c>
      <c r="BW286" s="12">
        <f>(BW$3*temperature!$I396+BW$4*temperature!$I396^2+BW$5*temperature!$I396^6)*(M286/M$56)^$BW$1</f>
        <v>-16.011713370166859</v>
      </c>
      <c r="BX286" s="12">
        <f>(BX$3*temperature!$M396+BX$4*temperature!$M396^2+BX$5*temperature!$M396^6)*(K286/K$56)^$BW$1</f>
        <v>-25.210520458372766</v>
      </c>
      <c r="BY286" s="12">
        <f>(BY$3*temperature!$M396+BY$4*temperature!$M396^2+BY$5*temperature!$M396^6)*(L286/L$56)^$BW$1</f>
        <v>-17.766857177566422</v>
      </c>
      <c r="BZ286" s="12">
        <f>(BZ$3*temperature!$M396+BZ$4*temperature!$M396^2+BZ$5*temperature!$M396^6)*(M286/M$56)^$BW$1</f>
        <v>-16.011716601343487</v>
      </c>
      <c r="CA286" s="19">
        <f t="shared" si="380"/>
        <v>-6.0137535733417735E-6</v>
      </c>
      <c r="CB286" s="19">
        <f t="shared" si="381"/>
        <v>-3.8972410472126739E-6</v>
      </c>
      <c r="CC286" s="19">
        <f t="shared" si="382"/>
        <v>-3.231176627593868E-6</v>
      </c>
      <c r="CD286" s="19">
        <f t="shared" si="383"/>
        <v>-2.4394198654313658E-2</v>
      </c>
      <c r="CE286" s="19">
        <f t="shared" si="384"/>
        <v>-4.4837333496541751E-6</v>
      </c>
      <c r="CF286" s="19"/>
      <c r="CG286" s="19"/>
      <c r="CH286" s="19"/>
    </row>
    <row r="287" spans="1:86" x14ac:dyDescent="0.25">
      <c r="A287" s="2">
        <f t="shared" si="327"/>
        <v>2241</v>
      </c>
      <c r="B287" s="5">
        <f t="shared" si="328"/>
        <v>1165.4051500530879</v>
      </c>
      <c r="C287" s="5">
        <f t="shared" si="329"/>
        <v>2964.1672776633909</v>
      </c>
      <c r="D287" s="5">
        <f t="shared" si="330"/>
        <v>4369.9484280280267</v>
      </c>
      <c r="E287" s="15">
        <f t="shared" si="331"/>
        <v>2.9361672740880525E-8</v>
      </c>
      <c r="F287" s="15">
        <f t="shared" si="332"/>
        <v>5.7844464160613111E-8</v>
      </c>
      <c r="G287" s="15">
        <f t="shared" si="333"/>
        <v>1.180874159326116E-7</v>
      </c>
      <c r="H287" s="5">
        <f t="shared" si="334"/>
        <v>286572.40314730338</v>
      </c>
      <c r="I287" s="5">
        <f t="shared" si="335"/>
        <v>142309.56278067487</v>
      </c>
      <c r="J287" s="5">
        <f t="shared" si="336"/>
        <v>50214.567971386619</v>
      </c>
      <c r="K287" s="5">
        <f t="shared" si="337"/>
        <v>245899.37939972986</v>
      </c>
      <c r="L287" s="5">
        <f t="shared" si="338"/>
        <v>48009.963490608192</v>
      </c>
      <c r="M287" s="5">
        <f t="shared" si="339"/>
        <v>11490.883427666979</v>
      </c>
      <c r="N287" s="15">
        <f t="shared" si="340"/>
        <v>-2.3699890284600844E-4</v>
      </c>
      <c r="O287" s="15">
        <f t="shared" si="341"/>
        <v>1.7215843228006733E-3</v>
      </c>
      <c r="P287" s="15">
        <f t="shared" si="342"/>
        <v>1.7164110346035155E-3</v>
      </c>
      <c r="Q287" s="5">
        <f t="shared" si="343"/>
        <v>3331.8639334702243</v>
      </c>
      <c r="R287" s="5">
        <f t="shared" si="344"/>
        <v>5028.9651765542249</v>
      </c>
      <c r="S287" s="5">
        <f t="shared" si="345"/>
        <v>3438.1922608265631</v>
      </c>
      <c r="T287" s="5">
        <f t="shared" si="346"/>
        <v>11.626604295730411</v>
      </c>
      <c r="U287" s="5">
        <f t="shared" si="347"/>
        <v>35.338209732994414</v>
      </c>
      <c r="V287" s="5">
        <f t="shared" si="348"/>
        <v>68.470015768844647</v>
      </c>
      <c r="W287" s="15">
        <f t="shared" si="349"/>
        <v>-1.0734613539272964E-2</v>
      </c>
      <c r="X287" s="15">
        <f t="shared" si="350"/>
        <v>-1.217998157191269E-2</v>
      </c>
      <c r="Y287" s="15">
        <f t="shared" si="351"/>
        <v>-9.7425357312937999E-3</v>
      </c>
      <c r="Z287" s="5">
        <f t="shared" si="366"/>
        <v>2972.615511486204</v>
      </c>
      <c r="AA287" s="5">
        <f t="shared" si="367"/>
        <v>15035.322047058808</v>
      </c>
      <c r="AB287" s="5">
        <f t="shared" si="368"/>
        <v>75234.540732264184</v>
      </c>
      <c r="AC287" s="16">
        <f t="shared" si="352"/>
        <v>0.90646982641189833</v>
      </c>
      <c r="AD287" s="16">
        <f t="shared" si="353"/>
        <v>3.0794242244579793</v>
      </c>
      <c r="AE287" s="16">
        <f t="shared" si="354"/>
        <v>22.303328302109307</v>
      </c>
      <c r="AF287" s="15">
        <f t="shared" si="355"/>
        <v>-4.0504037456468023E-3</v>
      </c>
      <c r="AG287" s="15">
        <f t="shared" si="356"/>
        <v>2.9673830763510267E-4</v>
      </c>
      <c r="AH287" s="15">
        <f t="shared" si="357"/>
        <v>9.7937136394747881E-3</v>
      </c>
      <c r="AI287" s="1">
        <f t="shared" si="321"/>
        <v>572843.86291355931</v>
      </c>
      <c r="AJ287" s="1">
        <f t="shared" si="322"/>
        <v>278959.88823208131</v>
      </c>
      <c r="AK287" s="1">
        <f t="shared" si="323"/>
        <v>98468.140762281677</v>
      </c>
      <c r="AL287" s="14">
        <f t="shared" si="358"/>
        <v>95.201982920718208</v>
      </c>
      <c r="AM287" s="14">
        <f t="shared" si="359"/>
        <v>23.53088259340651</v>
      </c>
      <c r="AN287" s="14">
        <f t="shared" si="360"/>
        <v>7.3385101861643891</v>
      </c>
      <c r="AO287" s="11">
        <f t="shared" si="361"/>
        <v>2.0232158640866691E-3</v>
      </c>
      <c r="AP287" s="11">
        <f t="shared" si="362"/>
        <v>2.5487183725791816E-3</v>
      </c>
      <c r="AQ287" s="11">
        <f t="shared" si="363"/>
        <v>2.3120091466500986E-3</v>
      </c>
      <c r="AR287" s="1">
        <f t="shared" si="369"/>
        <v>286572.40314730338</v>
      </c>
      <c r="AS287" s="1">
        <f t="shared" si="364"/>
        <v>142309.56278067487</v>
      </c>
      <c r="AT287" s="1">
        <f t="shared" si="365"/>
        <v>50214.567971386619</v>
      </c>
      <c r="AU287" s="1">
        <f t="shared" si="324"/>
        <v>57314.480629460682</v>
      </c>
      <c r="AV287" s="1">
        <f t="shared" si="325"/>
        <v>28461.912556134976</v>
      </c>
      <c r="AW287" s="1">
        <f t="shared" si="326"/>
        <v>10042.913594277325</v>
      </c>
      <c r="AX287" s="1">
        <f t="shared" si="385"/>
        <v>196719.5035197839</v>
      </c>
      <c r="AY287" s="1">
        <f t="shared" si="372"/>
        <v>38407.970792486551</v>
      </c>
      <c r="AZ287" s="1">
        <f t="shared" si="373"/>
        <v>9192.7067421335851</v>
      </c>
      <c r="BA287" s="1">
        <f t="shared" si="386"/>
        <v>14205.745878765656</v>
      </c>
      <c r="BB287" s="1">
        <f t="shared" si="387"/>
        <v>31289.809925247297</v>
      </c>
      <c r="BC287" s="1">
        <f t="shared" si="388"/>
        <v>39880.873468744721</v>
      </c>
      <c r="BD287" s="1">
        <f t="shared" si="389"/>
        <v>107.18282607300024</v>
      </c>
      <c r="BE287" s="2">
        <f t="shared" si="395"/>
        <v>2.6562624979233451E-2</v>
      </c>
      <c r="BF287" s="2">
        <f t="shared" si="396"/>
        <v>3.9296297366806017E-2</v>
      </c>
      <c r="BG287" s="2">
        <f t="shared" si="397"/>
        <v>2.6781393583393952E-2</v>
      </c>
      <c r="BH287" s="2">
        <f t="shared" si="374"/>
        <v>2.879244366767603E-2</v>
      </c>
      <c r="BI287" s="2">
        <f t="shared" si="390"/>
        <v>7.0557304578739693E-5</v>
      </c>
      <c r="BJ287" s="2">
        <f t="shared" si="375"/>
        <v>1.5441989867404456E-4</v>
      </c>
      <c r="BK287" s="2">
        <f t="shared" si="376"/>
        <v>7.1724304226865481E-5</v>
      </c>
      <c r="BL287" s="2">
        <f t="shared" si="377"/>
        <v>20.219776332725665</v>
      </c>
      <c r="BM287" s="2">
        <f t="shared" si="378"/>
        <v>21.975428264939396</v>
      </c>
      <c r="BN287" s="2">
        <f t="shared" si="379"/>
        <v>3.6016049498003495</v>
      </c>
      <c r="BO287" s="2">
        <f t="shared" si="391"/>
        <v>512.14933413260223</v>
      </c>
      <c r="BP287" s="2">
        <f t="shared" si="392"/>
        <v>74.388016161762181</v>
      </c>
      <c r="BQ287" s="2">
        <f t="shared" si="393"/>
        <v>3.5749965251933049</v>
      </c>
      <c r="BR287" s="11">
        <f t="shared" si="394"/>
        <v>3.0548554470071626E-2</v>
      </c>
      <c r="BS287" s="17">
        <f t="shared" si="370"/>
        <v>1.7834970838716418E-4</v>
      </c>
      <c r="BT287" s="17">
        <f t="shared" si="371"/>
        <v>1.2554147202687084E-3</v>
      </c>
      <c r="BU287" s="12">
        <f>(BU$3*temperature!$I397+BU$4*temperature!$I397^2+BU$5*temperature!$I397^6)*(K287/K$56)^$BW$1</f>
        <v>-25.38068379684772</v>
      </c>
      <c r="BV287" s="12">
        <f>(BV$3*temperature!$I397+BV$4*temperature!$I397^2+BV$5*temperature!$I397^6)*(L287/L$56)^$BW$1</f>
        <v>-17.868464045948723</v>
      </c>
      <c r="BW287" s="12">
        <f>(BW$3*temperature!$I397+BW$4*temperature!$I397^2+BW$5*temperature!$I397^6)*(M287/M$56)^$BW$1</f>
        <v>-16.095420822487519</v>
      </c>
      <c r="BX287" s="12">
        <f>(BX$3*temperature!$M397+BX$4*temperature!$M397^2+BX$5*temperature!$M397^6)*(K287/K$56)^$BW$1</f>
        <v>-25.380689804370569</v>
      </c>
      <c r="BY287" s="12">
        <f>(BY$3*temperature!$M397+BY$4*temperature!$M397^2+BY$5*temperature!$M397^6)*(L287/L$56)^$BW$1</f>
        <v>-17.868467936672392</v>
      </c>
      <c r="BZ287" s="12">
        <f>(BZ$3*temperature!$M397+BZ$4*temperature!$M397^2+BZ$5*temperature!$M397^6)*(M287/M$56)^$BW$1</f>
        <v>-16.095424047749127</v>
      </c>
      <c r="CA287" s="19">
        <f t="shared" si="380"/>
        <v>-6.007522848960889E-6</v>
      </c>
      <c r="CB287" s="19">
        <f t="shared" si="381"/>
        <v>-3.8907236685759017E-6</v>
      </c>
      <c r="CC287" s="19">
        <f t="shared" si="382"/>
        <v>-3.2252616080086227E-6</v>
      </c>
      <c r="CD287" s="19">
        <f t="shared" si="383"/>
        <v>-2.4372325622053687E-2</v>
      </c>
      <c r="CE287" s="19">
        <f t="shared" si="384"/>
        <v>-4.346797167410285E-6</v>
      </c>
      <c r="CF287" s="19"/>
      <c r="CG287" s="19"/>
      <c r="CH287" s="19"/>
    </row>
    <row r="288" spans="1:86" x14ac:dyDescent="0.25">
      <c r="A288" s="2">
        <f t="shared" si="327"/>
        <v>2242</v>
      </c>
      <c r="B288" s="5">
        <f t="shared" si="328"/>
        <v>1165.4051825604201</v>
      </c>
      <c r="C288" s="5">
        <f t="shared" si="329"/>
        <v>2964.1674405510253</v>
      </c>
      <c r="D288" s="5">
        <f t="shared" si="330"/>
        <v>4369.9489182621483</v>
      </c>
      <c r="E288" s="15">
        <f t="shared" si="331"/>
        <v>2.7893589103836498E-8</v>
      </c>
      <c r="F288" s="15">
        <f t="shared" si="332"/>
        <v>5.4952240952582456E-8</v>
      </c>
      <c r="G288" s="15">
        <f t="shared" si="333"/>
        <v>1.1218304513598101E-7</v>
      </c>
      <c r="H288" s="5">
        <f t="shared" si="334"/>
        <v>286496.01044866646</v>
      </c>
      <c r="I288" s="5">
        <f t="shared" si="335"/>
        <v>142550.09618831504</v>
      </c>
      <c r="J288" s="5">
        <f t="shared" si="336"/>
        <v>50299.352909855275</v>
      </c>
      <c r="K288" s="5">
        <f t="shared" si="337"/>
        <v>245833.82220699292</v>
      </c>
      <c r="L288" s="5">
        <f t="shared" si="338"/>
        <v>48091.107890253195</v>
      </c>
      <c r="M288" s="5">
        <f t="shared" si="339"/>
        <v>11510.283953126491</v>
      </c>
      <c r="N288" s="15">
        <f t="shared" si="340"/>
        <v>-2.6660170065084809E-4</v>
      </c>
      <c r="O288" s="15">
        <f t="shared" si="341"/>
        <v>1.6901574953473997E-3</v>
      </c>
      <c r="P288" s="15">
        <f t="shared" si="342"/>
        <v>1.6883406381793531E-3</v>
      </c>
      <c r="Q288" s="5">
        <f t="shared" si="343"/>
        <v>3295.2190084523204</v>
      </c>
      <c r="R288" s="5">
        <f t="shared" si="344"/>
        <v>4976.1089632979374</v>
      </c>
      <c r="S288" s="5">
        <f t="shared" si="345"/>
        <v>3410.4442183258589</v>
      </c>
      <c r="T288" s="5">
        <f t="shared" si="346"/>
        <v>11.501797191841694</v>
      </c>
      <c r="U288" s="5">
        <f t="shared" si="347"/>
        <v>34.907790989662153</v>
      </c>
      <c r="V288" s="5">
        <f t="shared" si="348"/>
        <v>67.802944193694429</v>
      </c>
      <c r="W288" s="15">
        <f t="shared" si="349"/>
        <v>-1.0734613539272964E-2</v>
      </c>
      <c r="X288" s="15">
        <f t="shared" si="350"/>
        <v>-1.217998157191269E-2</v>
      </c>
      <c r="Y288" s="15">
        <f t="shared" si="351"/>
        <v>-9.7425357312937999E-3</v>
      </c>
      <c r="Z288" s="5">
        <f t="shared" si="366"/>
        <v>2928.1005525297273</v>
      </c>
      <c r="AA288" s="5">
        <f t="shared" si="367"/>
        <v>14882.177065270733</v>
      </c>
      <c r="AB288" s="5">
        <f t="shared" si="368"/>
        <v>75360.349111895324</v>
      </c>
      <c r="AC288" s="16">
        <f t="shared" si="352"/>
        <v>0.90279825763168375</v>
      </c>
      <c r="AD288" s="16">
        <f t="shared" si="353"/>
        <v>3.0803380075908353</v>
      </c>
      <c r="AE288" s="16">
        <f t="shared" si="354"/>
        <v>22.521760712707358</v>
      </c>
      <c r="AF288" s="15">
        <f t="shared" si="355"/>
        <v>-4.0504037456468023E-3</v>
      </c>
      <c r="AG288" s="15">
        <f t="shared" si="356"/>
        <v>2.9673830763510267E-4</v>
      </c>
      <c r="AH288" s="15">
        <f t="shared" si="357"/>
        <v>9.7937136394747881E-3</v>
      </c>
      <c r="AI288" s="1">
        <f t="shared" si="321"/>
        <v>572873.95725166402</v>
      </c>
      <c r="AJ288" s="1">
        <f t="shared" si="322"/>
        <v>279525.81196500815</v>
      </c>
      <c r="AK288" s="1">
        <f t="shared" si="323"/>
        <v>98664.240280330836</v>
      </c>
      <c r="AL288" s="14">
        <f t="shared" si="358"/>
        <v>95.392670941234542</v>
      </c>
      <c r="AM288" s="14">
        <f t="shared" si="359"/>
        <v>23.590256450267443</v>
      </c>
      <c r="AN288" s="14">
        <f t="shared" si="360"/>
        <v>7.3553072218108539</v>
      </c>
      <c r="AO288" s="11">
        <f t="shared" si="361"/>
        <v>2.0029837054458023E-3</v>
      </c>
      <c r="AP288" s="11">
        <f t="shared" si="362"/>
        <v>2.5232311888533899E-3</v>
      </c>
      <c r="AQ288" s="11">
        <f t="shared" si="363"/>
        <v>2.2888890551835974E-3</v>
      </c>
      <c r="AR288" s="1">
        <f t="shared" si="369"/>
        <v>286496.01044866646</v>
      </c>
      <c r="AS288" s="1">
        <f t="shared" si="364"/>
        <v>142550.09618831504</v>
      </c>
      <c r="AT288" s="1">
        <f t="shared" si="365"/>
        <v>50299.352909855275</v>
      </c>
      <c r="AU288" s="1">
        <f t="shared" si="324"/>
        <v>57299.202089733299</v>
      </c>
      <c r="AV288" s="1">
        <f t="shared" si="325"/>
        <v>28510.019237663011</v>
      </c>
      <c r="AW288" s="1">
        <f t="shared" si="326"/>
        <v>10059.870581971056</v>
      </c>
      <c r="AX288" s="1">
        <f t="shared" si="385"/>
        <v>196667.05776559433</v>
      </c>
      <c r="AY288" s="1">
        <f t="shared" si="372"/>
        <v>38472.886312202565</v>
      </c>
      <c r="AZ288" s="1">
        <f t="shared" si="373"/>
        <v>9208.2271625011945</v>
      </c>
      <c r="BA288" s="1">
        <f t="shared" si="386"/>
        <v>14205.43553458747</v>
      </c>
      <c r="BB288" s="1">
        <f t="shared" si="387"/>
        <v>31294.817325505719</v>
      </c>
      <c r="BC288" s="1">
        <f t="shared" si="388"/>
        <v>39888.249683792608</v>
      </c>
      <c r="BD288" s="1">
        <f t="shared" si="389"/>
        <v>104.07571168475368</v>
      </c>
      <c r="BE288" s="2">
        <f t="shared" si="395"/>
        <v>2.6562624979233451E-2</v>
      </c>
      <c r="BF288" s="2">
        <f t="shared" si="396"/>
        <v>3.9296297366806017E-2</v>
      </c>
      <c r="BG288" s="2">
        <f t="shared" si="397"/>
        <v>2.6781393583393952E-2</v>
      </c>
      <c r="BH288" s="2">
        <f t="shared" si="374"/>
        <v>2.8773528273303563E-2</v>
      </c>
      <c r="BI288" s="2">
        <f t="shared" si="390"/>
        <v>7.0557304578739693E-5</v>
      </c>
      <c r="BJ288" s="2">
        <f t="shared" si="375"/>
        <v>1.5441989867404456E-4</v>
      </c>
      <c r="BK288" s="2">
        <f t="shared" si="376"/>
        <v>7.1724304226865481E-5</v>
      </c>
      <c r="BL288" s="2">
        <f t="shared" si="377"/>
        <v>20.214386269820348</v>
      </c>
      <c r="BM288" s="2">
        <f t="shared" si="378"/>
        <v>22.012571409374914</v>
      </c>
      <c r="BN288" s="2">
        <f t="shared" si="379"/>
        <v>3.6076860905209314</v>
      </c>
      <c r="BO288" s="2">
        <f t="shared" si="391"/>
        <v>519.79677248581891</v>
      </c>
      <c r="BP288" s="2">
        <f t="shared" si="392"/>
        <v>75.280531133512952</v>
      </c>
      <c r="BQ288" s="2">
        <f t="shared" si="393"/>
        <v>3.5750544766418391</v>
      </c>
      <c r="BR288" s="11">
        <f t="shared" si="394"/>
        <v>3.0519492341529703E-2</v>
      </c>
      <c r="BS288" s="17">
        <f t="shared" si="370"/>
        <v>1.7306288734631733E-4</v>
      </c>
      <c r="BT288" s="17">
        <f t="shared" si="371"/>
        <v>1.2188492429793286E-3</v>
      </c>
      <c r="BU288" s="12">
        <f>(BU$3*temperature!$I398+BU$4*temperature!$I398^2+BU$5*temperature!$I398^6)*(K288/K$56)^$BW$1</f>
        <v>-25.550689796866468</v>
      </c>
      <c r="BV288" s="12">
        <f>(BV$3*temperature!$I398+BV$4*temperature!$I398^2+BV$5*temperature!$I398^6)*(L288/L$56)^$BW$1</f>
        <v>-17.969867891784769</v>
      </c>
      <c r="BW288" s="12">
        <f>(BW$3*temperature!$I398+BW$4*temperature!$I398^2+BW$5*temperature!$I398^6)*(M288/M$56)^$BW$1</f>
        <v>-16.178939323700281</v>
      </c>
      <c r="BX288" s="12">
        <f>(BX$3*temperature!$M398+BX$4*temperature!$M398^2+BX$5*temperature!$M398^6)*(K288/K$56)^$BW$1</f>
        <v>-25.550695798205158</v>
      </c>
      <c r="BY288" s="12">
        <f>(BY$3*temperature!$M398+BY$4*temperature!$M398^2+BY$5*temperature!$M398^6)*(L288/L$56)^$BW$1</f>
        <v>-17.969871776036019</v>
      </c>
      <c r="BZ288" s="12">
        <f>(BZ$3*temperature!$M398+BZ$4*temperature!$M398^2+BZ$5*temperature!$M398^6)*(M288/M$56)^$BW$1</f>
        <v>-16.178942543088809</v>
      </c>
      <c r="CA288" s="19">
        <f t="shared" si="380"/>
        <v>-6.0013386899981924E-6</v>
      </c>
      <c r="CB288" s="19">
        <f t="shared" si="381"/>
        <v>-3.8842512495307346E-6</v>
      </c>
      <c r="CC288" s="19">
        <f t="shared" si="382"/>
        <v>-3.2193885282083556E-6</v>
      </c>
      <c r="CD288" s="19">
        <f t="shared" si="383"/>
        <v>-2.4349931410101892E-2</v>
      </c>
      <c r="CE288" s="19">
        <f t="shared" si="384"/>
        <v>-4.2140694365170176E-6</v>
      </c>
      <c r="CF288" s="19"/>
      <c r="CG288" s="19"/>
      <c r="CH288" s="19"/>
    </row>
    <row r="289" spans="1:86" x14ac:dyDescent="0.25">
      <c r="A289" s="2">
        <f t="shared" si="327"/>
        <v>2243</v>
      </c>
      <c r="B289" s="5">
        <f t="shared" si="328"/>
        <v>1165.4052134423869</v>
      </c>
      <c r="C289" s="5">
        <f t="shared" si="329"/>
        <v>2964.1675952942865</v>
      </c>
      <c r="D289" s="5">
        <f t="shared" si="330"/>
        <v>4369.9493839846164</v>
      </c>
      <c r="E289" s="15">
        <f t="shared" si="331"/>
        <v>2.6498909648644671E-8</v>
      </c>
      <c r="F289" s="15">
        <f t="shared" si="332"/>
        <v>5.2204628904953329E-8</v>
      </c>
      <c r="G289" s="15">
        <f t="shared" si="333"/>
        <v>1.0657389287918195E-7</v>
      </c>
      <c r="H289" s="5">
        <f t="shared" si="334"/>
        <v>286411.22225510742</v>
      </c>
      <c r="I289" s="5">
        <f t="shared" si="335"/>
        <v>142786.60132322594</v>
      </c>
      <c r="J289" s="5">
        <f t="shared" si="336"/>
        <v>50382.883380028725</v>
      </c>
      <c r="K289" s="5">
        <f t="shared" si="337"/>
        <v>245761.06143296097</v>
      </c>
      <c r="L289" s="5">
        <f t="shared" si="338"/>
        <v>48170.893423807873</v>
      </c>
      <c r="M289" s="5">
        <f t="shared" si="339"/>
        <v>11529.397471896687</v>
      </c>
      <c r="N289" s="15">
        <f t="shared" si="340"/>
        <v>-2.9597544137227594E-4</v>
      </c>
      <c r="O289" s="15">
        <f t="shared" si="341"/>
        <v>1.6590496051109849E-3</v>
      </c>
      <c r="P289" s="15">
        <f t="shared" si="342"/>
        <v>1.6605601432626571E-3</v>
      </c>
      <c r="Q289" s="5">
        <f t="shared" si="343"/>
        <v>3258.8813578361287</v>
      </c>
      <c r="R289" s="5">
        <f t="shared" si="344"/>
        <v>4923.6553632759933</v>
      </c>
      <c r="S289" s="5">
        <f t="shared" si="345"/>
        <v>3382.8262775364742</v>
      </c>
      <c r="T289" s="5">
        <f t="shared" si="346"/>
        <v>11.378329843980179</v>
      </c>
      <c r="U289" s="5">
        <f t="shared" si="347"/>
        <v>34.482614738691886</v>
      </c>
      <c r="V289" s="5">
        <f t="shared" si="348"/>
        <v>67.142371587200444</v>
      </c>
      <c r="W289" s="15">
        <f t="shared" si="349"/>
        <v>-1.0734613539272964E-2</v>
      </c>
      <c r="X289" s="15">
        <f t="shared" si="350"/>
        <v>-1.217998157191269E-2</v>
      </c>
      <c r="Y289" s="15">
        <f t="shared" si="351"/>
        <v>-9.7425357312937999E-3</v>
      </c>
      <c r="Z289" s="5">
        <f t="shared" si="366"/>
        <v>2884.1667992983789</v>
      </c>
      <c r="AA289" s="5">
        <f t="shared" si="367"/>
        <v>14730.129786526786</v>
      </c>
      <c r="AB289" s="5">
        <f t="shared" si="368"/>
        <v>75484.252123042359</v>
      </c>
      <c r="AC289" s="16">
        <f t="shared" si="352"/>
        <v>0.89914156018740898</v>
      </c>
      <c r="AD289" s="16">
        <f t="shared" si="353"/>
        <v>3.081252061878152</v>
      </c>
      <c r="AE289" s="16">
        <f t="shared" si="354"/>
        <v>22.742332387784387</v>
      </c>
      <c r="AF289" s="15">
        <f t="shared" si="355"/>
        <v>-4.0504037456468023E-3</v>
      </c>
      <c r="AG289" s="15">
        <f t="shared" si="356"/>
        <v>2.9673830763510267E-4</v>
      </c>
      <c r="AH289" s="15">
        <f t="shared" si="357"/>
        <v>9.7937136394747881E-3</v>
      </c>
      <c r="AI289" s="1">
        <f t="shared" si="321"/>
        <v>572885.76361623092</v>
      </c>
      <c r="AJ289" s="1">
        <f t="shared" si="322"/>
        <v>280083.25000617036</v>
      </c>
      <c r="AK289" s="1">
        <f t="shared" si="323"/>
        <v>98857.68683426881</v>
      </c>
      <c r="AL289" s="14">
        <f t="shared" si="358"/>
        <v>95.581830207093645</v>
      </c>
      <c r="AM289" s="14">
        <f t="shared" si="359"/>
        <v>23.649184884387523</v>
      </c>
      <c r="AN289" s="14">
        <f t="shared" si="360"/>
        <v>7.3719743491863943</v>
      </c>
      <c r="AO289" s="11">
        <f t="shared" si="361"/>
        <v>1.9829538683913445E-3</v>
      </c>
      <c r="AP289" s="11">
        <f t="shared" si="362"/>
        <v>2.4979988769648557E-3</v>
      </c>
      <c r="AQ289" s="11">
        <f t="shared" si="363"/>
        <v>2.2660001646317616E-3</v>
      </c>
      <c r="AR289" s="1">
        <f t="shared" si="369"/>
        <v>286411.22225510742</v>
      </c>
      <c r="AS289" s="1">
        <f t="shared" si="364"/>
        <v>142786.60132322594</v>
      </c>
      <c r="AT289" s="1">
        <f t="shared" si="365"/>
        <v>50382.883380028725</v>
      </c>
      <c r="AU289" s="1">
        <f t="shared" si="324"/>
        <v>57282.244451021485</v>
      </c>
      <c r="AV289" s="1">
        <f t="shared" si="325"/>
        <v>28557.32026464519</v>
      </c>
      <c r="AW289" s="1">
        <f t="shared" si="326"/>
        <v>10076.576676005745</v>
      </c>
      <c r="AX289" s="1">
        <f t="shared" si="385"/>
        <v>196608.8491463688</v>
      </c>
      <c r="AY289" s="1">
        <f t="shared" si="372"/>
        <v>38536.7147390463</v>
      </c>
      <c r="AZ289" s="1">
        <f t="shared" si="373"/>
        <v>9223.5179775173492</v>
      </c>
      <c r="BA289" s="1">
        <f t="shared" si="386"/>
        <v>14205.090928637923</v>
      </c>
      <c r="BB289" s="1">
        <f t="shared" si="387"/>
        <v>31299.732585469777</v>
      </c>
      <c r="BC289" s="1">
        <f t="shared" si="388"/>
        <v>39895.504480295087</v>
      </c>
      <c r="BD289" s="1">
        <f t="shared" si="389"/>
        <v>101.05837390889729</v>
      </c>
      <c r="BE289" s="2">
        <f t="shared" si="395"/>
        <v>2.6562624979233451E-2</v>
      </c>
      <c r="BF289" s="2">
        <f t="shared" si="396"/>
        <v>3.9296297366806017E-2</v>
      </c>
      <c r="BG289" s="2">
        <f t="shared" si="397"/>
        <v>2.6781393583393952E-2</v>
      </c>
      <c r="BH289" s="2">
        <f t="shared" si="374"/>
        <v>2.8754734676231068E-2</v>
      </c>
      <c r="BI289" s="2">
        <f t="shared" si="390"/>
        <v>7.0557304578739693E-5</v>
      </c>
      <c r="BJ289" s="2">
        <f t="shared" si="375"/>
        <v>1.5441989867404456E-4</v>
      </c>
      <c r="BK289" s="2">
        <f t="shared" si="376"/>
        <v>7.1724304226865481E-5</v>
      </c>
      <c r="BL289" s="2">
        <f t="shared" si="377"/>
        <v>20.208403843422722</v>
      </c>
      <c r="BM289" s="2">
        <f t="shared" si="378"/>
        <v>22.049092508343747</v>
      </c>
      <c r="BN289" s="2">
        <f t="shared" si="379"/>
        <v>3.6136772553758649</v>
      </c>
      <c r="BO289" s="2">
        <f t="shared" si="391"/>
        <v>527.5585232072591</v>
      </c>
      <c r="BP289" s="2">
        <f t="shared" si="392"/>
        <v>76.183778784152537</v>
      </c>
      <c r="BQ289" s="2">
        <f t="shared" si="393"/>
        <v>3.5751134619902842</v>
      </c>
      <c r="BR289" s="11">
        <f t="shared" si="394"/>
        <v>3.0490691326928027E-2</v>
      </c>
      <c r="BS289" s="17">
        <f t="shared" si="370"/>
        <v>1.6793751950590146E-4</v>
      </c>
      <c r="BT289" s="17">
        <f t="shared" si="371"/>
        <v>1.1833487795915813E-3</v>
      </c>
      <c r="BU289" s="12">
        <f>(BU$3*temperature!$I399+BU$4*temperature!$I399^2+BU$5*temperature!$I399^6)*(K289/K$56)^$BW$1</f>
        <v>-25.720533845091744</v>
      </c>
      <c r="BV289" s="12">
        <f>(BV$3*temperature!$I399+BV$4*temperature!$I399^2+BV$5*temperature!$I399^6)*(L289/L$56)^$BW$1</f>
        <v>-18.071065862982238</v>
      </c>
      <c r="BW289" s="12">
        <f>(BW$3*temperature!$I399+BW$4*temperature!$I399^2+BW$5*temperature!$I399^6)*(M289/M$56)^$BW$1</f>
        <v>-16.262269775427349</v>
      </c>
      <c r="BX289" s="12">
        <f>(BX$3*temperature!$M399+BX$4*temperature!$M399^2+BX$5*temperature!$M399^6)*(K289/K$56)^$BW$1</f>
        <v>-25.720539840292741</v>
      </c>
      <c r="BY289" s="12">
        <f>(BY$3*temperature!$M399+BY$4*temperature!$M399^2+BY$5*temperature!$M399^6)*(L289/L$56)^$BW$1</f>
        <v>-18.071069740805676</v>
      </c>
      <c r="BZ289" s="12">
        <f>(BZ$3*temperature!$M399+BZ$4*temperature!$M399^2+BZ$5*temperature!$M399^6)*(M289/M$56)^$BW$1</f>
        <v>-16.262272988984339</v>
      </c>
      <c r="CA289" s="19">
        <f t="shared" si="380"/>
        <v>-5.9952009969777009E-6</v>
      </c>
      <c r="CB289" s="19">
        <f t="shared" si="381"/>
        <v>-3.8778234383585186E-6</v>
      </c>
      <c r="CC289" s="19">
        <f t="shared" si="382"/>
        <v>-3.2135569902891348E-6</v>
      </c>
      <c r="CD289" s="19">
        <f t="shared" si="383"/>
        <v>-2.4327023415809945E-2</v>
      </c>
      <c r="CE289" s="19">
        <f t="shared" si="384"/>
        <v>-4.0854199694131045E-6</v>
      </c>
      <c r="CF289" s="19"/>
      <c r="CG289" s="19"/>
      <c r="CH289" s="19"/>
    </row>
    <row r="290" spans="1:86" x14ac:dyDescent="0.25">
      <c r="A290" s="2">
        <f t="shared" si="327"/>
        <v>2244</v>
      </c>
      <c r="B290" s="5">
        <f t="shared" si="328"/>
        <v>1165.405242780256</v>
      </c>
      <c r="C290" s="5">
        <f t="shared" si="329"/>
        <v>2964.1677423003925</v>
      </c>
      <c r="D290" s="5">
        <f t="shared" si="330"/>
        <v>4369.9498264210079</v>
      </c>
      <c r="E290" s="15">
        <f t="shared" si="331"/>
        <v>2.5173964166212438E-8</v>
      </c>
      <c r="F290" s="15">
        <f t="shared" si="332"/>
        <v>4.9594397459705657E-8</v>
      </c>
      <c r="G290" s="15">
        <f t="shared" si="333"/>
        <v>1.0124519823522286E-7</v>
      </c>
      <c r="H290" s="5">
        <f t="shared" si="334"/>
        <v>286318.1103468815</v>
      </c>
      <c r="I290" s="5">
        <f t="shared" si="335"/>
        <v>143019.10170584847</v>
      </c>
      <c r="J290" s="5">
        <f t="shared" si="336"/>
        <v>50465.167079926068</v>
      </c>
      <c r="K290" s="5">
        <f t="shared" si="337"/>
        <v>245681.15865329813</v>
      </c>
      <c r="L290" s="5">
        <f t="shared" si="338"/>
        <v>48249.328020436551</v>
      </c>
      <c r="M290" s="5">
        <f t="shared" si="339"/>
        <v>11548.225742732859</v>
      </c>
      <c r="N290" s="15">
        <f t="shared" si="340"/>
        <v>-3.2512383856475591E-4</v>
      </c>
      <c r="O290" s="15">
        <f t="shared" si="341"/>
        <v>1.6282570459844603E-3</v>
      </c>
      <c r="P290" s="15">
        <f t="shared" si="342"/>
        <v>1.6330663317025707E-3</v>
      </c>
      <c r="Q290" s="5">
        <f t="shared" si="343"/>
        <v>3222.8504407574555</v>
      </c>
      <c r="R290" s="5">
        <f t="shared" si="344"/>
        <v>4871.6049031999064</v>
      </c>
      <c r="S290" s="5">
        <f t="shared" si="345"/>
        <v>3355.3398696000559</v>
      </c>
      <c r="T290" s="5">
        <f t="shared" si="346"/>
        <v>11.256187870382675</v>
      </c>
      <c r="U290" s="5">
        <f t="shared" si="347"/>
        <v>34.062617126623252</v>
      </c>
      <c r="V290" s="5">
        <f t="shared" si="348"/>
        <v>66.488234632928339</v>
      </c>
      <c r="W290" s="15">
        <f t="shared" si="349"/>
        <v>-1.0734613539272964E-2</v>
      </c>
      <c r="X290" s="15">
        <f t="shared" si="350"/>
        <v>-1.217998157191269E-2</v>
      </c>
      <c r="Y290" s="15">
        <f t="shared" si="351"/>
        <v>-9.7425357312937999E-3</v>
      </c>
      <c r="Z290" s="5">
        <f t="shared" si="366"/>
        <v>2840.8087622436683</v>
      </c>
      <c r="AA290" s="5">
        <f t="shared" si="367"/>
        <v>14579.183118227129</v>
      </c>
      <c r="AB290" s="5">
        <f t="shared" si="368"/>
        <v>75606.261526724396</v>
      </c>
      <c r="AC290" s="16">
        <f t="shared" si="352"/>
        <v>0.89549967384415918</v>
      </c>
      <c r="AD290" s="16">
        <f t="shared" si="353"/>
        <v>3.0821663874003908</v>
      </c>
      <c r="AE290" s="16">
        <f t="shared" si="354"/>
        <v>22.9650642786841</v>
      </c>
      <c r="AF290" s="15">
        <f t="shared" si="355"/>
        <v>-4.0504037456468023E-3</v>
      </c>
      <c r="AG290" s="15">
        <f t="shared" si="356"/>
        <v>2.9673830763510267E-4</v>
      </c>
      <c r="AH290" s="15">
        <f t="shared" si="357"/>
        <v>9.7937136394747881E-3</v>
      </c>
      <c r="AI290" s="1">
        <f t="shared" si="321"/>
        <v>572879.43170562934</v>
      </c>
      <c r="AJ290" s="1">
        <f t="shared" si="322"/>
        <v>280632.2452701985</v>
      </c>
      <c r="AK290" s="1">
        <f t="shared" si="323"/>
        <v>99048.494826847673</v>
      </c>
      <c r="AL290" s="14">
        <f t="shared" si="358"/>
        <v>95.769469223451154</v>
      </c>
      <c r="AM290" s="14">
        <f t="shared" si="359"/>
        <v>23.707669765297034</v>
      </c>
      <c r="AN290" s="14">
        <f t="shared" si="360"/>
        <v>7.3885121953244237</v>
      </c>
      <c r="AO290" s="11">
        <f t="shared" si="361"/>
        <v>1.9631243297074312E-3</v>
      </c>
      <c r="AP290" s="11">
        <f t="shared" si="362"/>
        <v>2.4730188881952071E-3</v>
      </c>
      <c r="AQ290" s="11">
        <f t="shared" si="363"/>
        <v>2.2433401629854441E-3</v>
      </c>
      <c r="AR290" s="1">
        <f t="shared" si="369"/>
        <v>286318.1103468815</v>
      </c>
      <c r="AS290" s="1">
        <f t="shared" si="364"/>
        <v>143019.10170584847</v>
      </c>
      <c r="AT290" s="1">
        <f t="shared" si="365"/>
        <v>50465.167079926068</v>
      </c>
      <c r="AU290" s="1">
        <f t="shared" si="324"/>
        <v>57263.622069376303</v>
      </c>
      <c r="AV290" s="1">
        <f t="shared" si="325"/>
        <v>28603.820341169696</v>
      </c>
      <c r="AW290" s="1">
        <f t="shared" si="326"/>
        <v>10093.033415985214</v>
      </c>
      <c r="AX290" s="1">
        <f t="shared" si="385"/>
        <v>196544.92692263852</v>
      </c>
      <c r="AY290" s="1">
        <f t="shared" si="372"/>
        <v>38599.462416349241</v>
      </c>
      <c r="AZ290" s="1">
        <f t="shared" si="373"/>
        <v>9238.5805941862873</v>
      </c>
      <c r="BA290" s="1">
        <f t="shared" si="386"/>
        <v>14204.712323602125</v>
      </c>
      <c r="BB290" s="1">
        <f t="shared" si="387"/>
        <v>31304.556639701252</v>
      </c>
      <c r="BC290" s="1">
        <f t="shared" si="388"/>
        <v>39902.639116670471</v>
      </c>
      <c r="BD290" s="1">
        <f t="shared" si="389"/>
        <v>98.128230280607156</v>
      </c>
      <c r="BE290" s="2">
        <f t="shared" si="395"/>
        <v>2.6562624979233451E-2</v>
      </c>
      <c r="BF290" s="2">
        <f t="shared" si="396"/>
        <v>3.9296297366806017E-2</v>
      </c>
      <c r="BG290" s="2">
        <f t="shared" si="397"/>
        <v>2.6781393583393952E-2</v>
      </c>
      <c r="BH290" s="2">
        <f t="shared" si="374"/>
        <v>2.8736063233496086E-2</v>
      </c>
      <c r="BI290" s="2">
        <f t="shared" si="390"/>
        <v>7.0557304578739693E-5</v>
      </c>
      <c r="BJ290" s="2">
        <f t="shared" si="375"/>
        <v>1.5441989867404456E-4</v>
      </c>
      <c r="BK290" s="2">
        <f t="shared" si="376"/>
        <v>7.1724304226865481E-5</v>
      </c>
      <c r="BL290" s="2">
        <f t="shared" si="377"/>
        <v>20.201834118154117</v>
      </c>
      <c r="BM290" s="2">
        <f t="shared" si="378"/>
        <v>22.084995193869997</v>
      </c>
      <c r="BN290" s="2">
        <f t="shared" si="379"/>
        <v>3.6195789965002141</v>
      </c>
      <c r="BO290" s="2">
        <f t="shared" si="391"/>
        <v>535.4362948317779</v>
      </c>
      <c r="BP290" s="2">
        <f t="shared" si="392"/>
        <v>77.097888190184392</v>
      </c>
      <c r="BQ290" s="2">
        <f t="shared" si="393"/>
        <v>3.5751734698362623</v>
      </c>
      <c r="BR290" s="11">
        <f t="shared" si="394"/>
        <v>3.0462147956771907E-2</v>
      </c>
      <c r="BS290" s="17">
        <f t="shared" si="370"/>
        <v>1.6296849735697661E-4</v>
      </c>
      <c r="BT290" s="17">
        <f t="shared" si="371"/>
        <v>1.1488823102830887E-3</v>
      </c>
      <c r="BU290" s="12">
        <f>(BU$3*temperature!$I400+BU$4*temperature!$I400^2+BU$5*temperature!$I400^6)*(K290/K$56)^$BW$1</f>
        <v>-25.890217388981291</v>
      </c>
      <c r="BV290" s="12">
        <f>(BV$3*temperature!$I400+BV$4*temperature!$I400^2+BV$5*temperature!$I400^6)*(L290/L$56)^$BW$1</f>
        <v>-18.172059019573659</v>
      </c>
      <c r="BW290" s="12">
        <f>(BW$3*temperature!$I400+BW$4*temperature!$I400^2+BW$5*temperature!$I400^6)*(M290/M$56)^$BW$1</f>
        <v>-16.345413090286613</v>
      </c>
      <c r="BX290" s="12">
        <f>(BX$3*temperature!$M400+BX$4*temperature!$M400^2+BX$5*temperature!$M400^6)*(K290/K$56)^$BW$1</f>
        <v>-25.890223378091029</v>
      </c>
      <c r="BY290" s="12">
        <f>(BY$3*temperature!$M400+BY$4*temperature!$M400^2+BY$5*temperature!$M400^6)*(L290/L$56)^$BW$1</f>
        <v>-18.172062891013578</v>
      </c>
      <c r="BZ290" s="12">
        <f>(BZ$3*temperature!$M400+BZ$4*temperature!$M400^2+BZ$5*temperature!$M400^6)*(M290/M$56)^$BW$1</f>
        <v>-16.345416298053255</v>
      </c>
      <c r="CA290" s="19">
        <f t="shared" si="380"/>
        <v>-5.9891097379249914E-6</v>
      </c>
      <c r="CB290" s="19">
        <f t="shared" si="381"/>
        <v>-3.8714399188677362E-6</v>
      </c>
      <c r="CC290" s="19">
        <f t="shared" si="382"/>
        <v>-3.2077666425323059E-6</v>
      </c>
      <c r="CD290" s="19">
        <f t="shared" si="383"/>
        <v>-2.4303609218962231E-2</v>
      </c>
      <c r="CE290" s="19">
        <f t="shared" si="384"/>
        <v>-3.960722674765439E-6</v>
      </c>
      <c r="CF290" s="19"/>
      <c r="CG290" s="19"/>
      <c r="CH290" s="19"/>
    </row>
    <row r="291" spans="1:86" x14ac:dyDescent="0.25">
      <c r="A291" s="2">
        <f t="shared" si="327"/>
        <v>2245</v>
      </c>
      <c r="B291" s="5">
        <f t="shared" si="328"/>
        <v>1165.4052706512323</v>
      </c>
      <c r="C291" s="5">
        <f t="shared" si="329"/>
        <v>2964.1678819561998</v>
      </c>
      <c r="D291" s="5">
        <f t="shared" si="330"/>
        <v>4369.9502467356224</v>
      </c>
      <c r="E291" s="15">
        <f t="shared" si="331"/>
        <v>2.3915265957901815E-8</v>
      </c>
      <c r="F291" s="15">
        <f t="shared" si="332"/>
        <v>4.7114677586720375E-8</v>
      </c>
      <c r="G291" s="15">
        <f t="shared" si="333"/>
        <v>9.6182938323461708E-8</v>
      </c>
      <c r="H291" s="5">
        <f t="shared" si="334"/>
        <v>286216.74610407092</v>
      </c>
      <c r="I291" s="5">
        <f t="shared" si="335"/>
        <v>143247.62098037321</v>
      </c>
      <c r="J291" s="5">
        <f t="shared" si="336"/>
        <v>50546.211734359189</v>
      </c>
      <c r="K291" s="5">
        <f t="shared" si="337"/>
        <v>245594.17510110629</v>
      </c>
      <c r="L291" s="5">
        <f t="shared" si="338"/>
        <v>48326.41965131781</v>
      </c>
      <c r="M291" s="5">
        <f t="shared" si="339"/>
        <v>11566.770530652493</v>
      </c>
      <c r="N291" s="15">
        <f t="shared" si="340"/>
        <v>-3.5405056158410719E-4</v>
      </c>
      <c r="O291" s="15">
        <f t="shared" si="341"/>
        <v>1.5977762601917522E-3</v>
      </c>
      <c r="P291" s="15">
        <f t="shared" si="342"/>
        <v>1.6058560278235934E-3</v>
      </c>
      <c r="Q291" s="5">
        <f t="shared" si="343"/>
        <v>3187.1256597458914</v>
      </c>
      <c r="R291" s="5">
        <f t="shared" si="344"/>
        <v>4819.9580012626557</v>
      </c>
      <c r="S291" s="5">
        <f t="shared" si="345"/>
        <v>3327.9863692198701</v>
      </c>
      <c r="T291" s="5">
        <f t="shared" si="346"/>
        <v>11.135357043668664</v>
      </c>
      <c r="U291" s="5">
        <f t="shared" si="347"/>
        <v>33.647735077729862</v>
      </c>
      <c r="V291" s="5">
        <f t="shared" si="348"/>
        <v>65.840470631306388</v>
      </c>
      <c r="W291" s="15">
        <f t="shared" si="349"/>
        <v>-1.0734613539272964E-2</v>
      </c>
      <c r="X291" s="15">
        <f t="shared" si="350"/>
        <v>-1.217998157191269E-2</v>
      </c>
      <c r="Y291" s="15">
        <f t="shared" si="351"/>
        <v>-9.7425357312937999E-3</v>
      </c>
      <c r="Z291" s="5">
        <f t="shared" si="366"/>
        <v>2798.0209438770817</v>
      </c>
      <c r="AA291" s="5">
        <f t="shared" si="367"/>
        <v>14429.339640786628</v>
      </c>
      <c r="AB291" s="5">
        <f t="shared" si="368"/>
        <v>75726.389124911177</v>
      </c>
      <c r="AC291" s="16">
        <f t="shared" si="352"/>
        <v>0.89187253861099536</v>
      </c>
      <c r="AD291" s="16">
        <f t="shared" si="353"/>
        <v>3.083080984238038</v>
      </c>
      <c r="AE291" s="16">
        <f t="shared" si="354"/>
        <v>23.189977541941662</v>
      </c>
      <c r="AF291" s="15">
        <f t="shared" si="355"/>
        <v>-4.0504037456468023E-3</v>
      </c>
      <c r="AG291" s="15">
        <f t="shared" si="356"/>
        <v>2.9673830763510267E-4</v>
      </c>
      <c r="AH291" s="15">
        <f t="shared" si="357"/>
        <v>9.7937136394747881E-3</v>
      </c>
      <c r="AI291" s="1">
        <f t="shared" si="321"/>
        <v>572855.11060444277</v>
      </c>
      <c r="AJ291" s="1">
        <f t="shared" si="322"/>
        <v>281172.84108434839</v>
      </c>
      <c r="AK291" s="1">
        <f t="shared" si="323"/>
        <v>99236.678760148119</v>
      </c>
      <c r="AL291" s="14">
        <f t="shared" si="358"/>
        <v>95.955596524776126</v>
      </c>
      <c r="AM291" s="14">
        <f t="shared" si="359"/>
        <v>23.765712985270465</v>
      </c>
      <c r="AN291" s="14">
        <f t="shared" si="360"/>
        <v>7.4049213920153782</v>
      </c>
      <c r="AO291" s="11">
        <f t="shared" si="361"/>
        <v>1.9434930864103569E-3</v>
      </c>
      <c r="AP291" s="11">
        <f t="shared" si="362"/>
        <v>2.4482886993132552E-3</v>
      </c>
      <c r="AQ291" s="11">
        <f t="shared" si="363"/>
        <v>2.2209067613555896E-3</v>
      </c>
      <c r="AR291" s="1">
        <f t="shared" si="369"/>
        <v>286216.74610407092</v>
      </c>
      <c r="AS291" s="1">
        <f t="shared" si="364"/>
        <v>143247.62098037321</v>
      </c>
      <c r="AT291" s="1">
        <f t="shared" si="365"/>
        <v>50546.211734359189</v>
      </c>
      <c r="AU291" s="1">
        <f t="shared" si="324"/>
        <v>57243.349220814183</v>
      </c>
      <c r="AV291" s="1">
        <f t="shared" si="325"/>
        <v>28649.524196074643</v>
      </c>
      <c r="AW291" s="1">
        <f t="shared" si="326"/>
        <v>10109.242346871839</v>
      </c>
      <c r="AX291" s="1">
        <f t="shared" si="385"/>
        <v>196475.34008088504</v>
      </c>
      <c r="AY291" s="1">
        <f t="shared" si="372"/>
        <v>38661.135721054256</v>
      </c>
      <c r="AZ291" s="1">
        <f t="shared" si="373"/>
        <v>9253.4164245219945</v>
      </c>
      <c r="BA291" s="1">
        <f t="shared" si="386"/>
        <v>14204.299977860981</v>
      </c>
      <c r="BB291" s="1">
        <f t="shared" si="387"/>
        <v>31309.290412107999</v>
      </c>
      <c r="BC291" s="1">
        <f t="shared" si="388"/>
        <v>39909.654837037357</v>
      </c>
      <c r="BD291" s="1">
        <f t="shared" si="389"/>
        <v>95.282772163380457</v>
      </c>
      <c r="BE291" s="2">
        <f t="shared" si="395"/>
        <v>2.6562624979233451E-2</v>
      </c>
      <c r="BF291" s="2">
        <f t="shared" si="396"/>
        <v>3.9296297366806017E-2</v>
      </c>
      <c r="BG291" s="2">
        <f t="shared" si="397"/>
        <v>2.6781393583393952E-2</v>
      </c>
      <c r="BH291" s="2">
        <f t="shared" si="374"/>
        <v>2.8717514274475404E-2</v>
      </c>
      <c r="BI291" s="2">
        <f t="shared" si="390"/>
        <v>7.0557304578739693E-5</v>
      </c>
      <c r="BJ291" s="2">
        <f t="shared" si="375"/>
        <v>1.5441989867404456E-4</v>
      </c>
      <c r="BK291" s="2">
        <f t="shared" si="376"/>
        <v>7.1724304226865481E-5</v>
      </c>
      <c r="BL291" s="2">
        <f t="shared" si="377"/>
        <v>20.194682130400739</v>
      </c>
      <c r="BM291" s="2">
        <f t="shared" si="378"/>
        <v>22.120283117087169</v>
      </c>
      <c r="BN291" s="2">
        <f t="shared" si="379"/>
        <v>3.6253918679507362</v>
      </c>
      <c r="BO291" s="2">
        <f t="shared" si="391"/>
        <v>543.4318214219129</v>
      </c>
      <c r="BP291" s="2">
        <f t="shared" si="392"/>
        <v>78.022989981063205</v>
      </c>
      <c r="BQ291" s="2">
        <f t="shared" si="393"/>
        <v>3.575234488929627</v>
      </c>
      <c r="BR291" s="11">
        <f t="shared" si="394"/>
        <v>3.0433858806996533E-2</v>
      </c>
      <c r="BS291" s="17">
        <f t="shared" si="370"/>
        <v>1.5815088179620661E-4</v>
      </c>
      <c r="BT291" s="17">
        <f t="shared" si="371"/>
        <v>1.1154197187214453E-3</v>
      </c>
      <c r="BU291" s="12">
        <f>(BU$3*temperature!$I401+BU$4*temperature!$I401^2+BU$5*temperature!$I401^6)*(K291/K$56)^$BW$1</f>
        <v>-26.05974192137613</v>
      </c>
      <c r="BV291" s="12">
        <f>(BV$3*temperature!$I401+BV$4*temperature!$I401^2+BV$5*temperature!$I401^6)*(L291/L$56)^$BW$1</f>
        <v>-18.27284843542321</v>
      </c>
      <c r="BW291" s="12">
        <f>(BW$3*temperature!$I401+BW$4*temperature!$I401^2+BW$5*temperature!$I401^6)*(M291/M$56)^$BW$1</f>
        <v>-16.428370191048565</v>
      </c>
      <c r="BX291" s="12">
        <f>(BX$3*temperature!$M401+BX$4*temperature!$M401^2+BX$5*temperature!$M401^6)*(K291/K$56)^$BW$1</f>
        <v>-26.059747904440904</v>
      </c>
      <c r="BY291" s="12">
        <f>(BY$3*temperature!$M401+BY$4*temperature!$M401^2+BY$5*temperature!$M401^6)*(L291/L$56)^$BW$1</f>
        <v>-18.272852300523514</v>
      </c>
      <c r="BZ291" s="12">
        <f>(BZ$3*temperature!$M401+BZ$4*temperature!$M401^2+BZ$5*temperature!$M401^6)*(M291/M$56)^$BW$1</f>
        <v>-16.428373393065634</v>
      </c>
      <c r="CA291" s="19">
        <f t="shared" si="380"/>
        <v>-5.9830647742842302E-6</v>
      </c>
      <c r="CB291" s="19">
        <f t="shared" si="381"/>
        <v>-3.8651003038125964E-6</v>
      </c>
      <c r="CC291" s="19">
        <f t="shared" si="382"/>
        <v>-3.2020170692703687E-6</v>
      </c>
      <c r="CD291" s="19">
        <f t="shared" si="383"/>
        <v>-2.4279695875575644E-2</v>
      </c>
      <c r="CE291" s="19">
        <f t="shared" si="384"/>
        <v>-3.8398553124660087E-6</v>
      </c>
      <c r="CF291" s="19"/>
      <c r="CG291" s="19"/>
      <c r="CH291" s="19"/>
    </row>
    <row r="292" spans="1:86" x14ac:dyDescent="0.25">
      <c r="A292" s="2">
        <f t="shared" si="327"/>
        <v>2246</v>
      </c>
      <c r="B292" s="5">
        <f t="shared" si="328"/>
        <v>1165.4052971286605</v>
      </c>
      <c r="C292" s="5">
        <f t="shared" si="329"/>
        <v>2964.1680146292229</v>
      </c>
      <c r="D292" s="5">
        <f t="shared" si="330"/>
        <v>4369.9506460345447</v>
      </c>
      <c r="E292" s="15">
        <f t="shared" si="331"/>
        <v>2.2719502660006724E-8</v>
      </c>
      <c r="F292" s="15">
        <f t="shared" si="332"/>
        <v>4.4758943707384355E-8</v>
      </c>
      <c r="G292" s="15">
        <f t="shared" si="333"/>
        <v>9.1373791407288624E-8</v>
      </c>
      <c r="H292" s="5">
        <f t="shared" si="334"/>
        <v>286107.20050109929</v>
      </c>
      <c r="I292" s="5">
        <f t="shared" si="335"/>
        <v>143472.18290808689</v>
      </c>
      <c r="J292" s="5">
        <f t="shared" si="336"/>
        <v>50626.025093103017</v>
      </c>
      <c r="K292" s="5">
        <f t="shared" si="337"/>
        <v>245500.17166217935</v>
      </c>
      <c r="L292" s="5">
        <f t="shared" si="338"/>
        <v>48402.176327387875</v>
      </c>
      <c r="M292" s="5">
        <f t="shared" si="339"/>
        <v>11585.033606510626</v>
      </c>
      <c r="N292" s="15">
        <f t="shared" si="340"/>
        <v>-3.8275923640385123E-4</v>
      </c>
      <c r="O292" s="15">
        <f t="shared" si="341"/>
        <v>1.5676037375964569E-3</v>
      </c>
      <c r="P292" s="15">
        <f t="shared" si="342"/>
        <v>1.5789260978018582E-3</v>
      </c>
      <c r="Q292" s="5">
        <f t="shared" si="343"/>
        <v>3151.7063624829771</v>
      </c>
      <c r="R292" s="5">
        <f t="shared" si="344"/>
        <v>4768.7149699383081</v>
      </c>
      <c r="S292" s="5">
        <f t="shared" si="345"/>
        <v>3300.7670956774505</v>
      </c>
      <c r="T292" s="5">
        <f t="shared" si="346"/>
        <v>11.015823289183061</v>
      </c>
      <c r="U292" s="5">
        <f t="shared" si="347"/>
        <v>33.237906284546511</v>
      </c>
      <c r="V292" s="5">
        <f t="shared" si="348"/>
        <v>65.199017493615685</v>
      </c>
      <c r="W292" s="15">
        <f t="shared" si="349"/>
        <v>-1.0734613539272964E-2</v>
      </c>
      <c r="X292" s="15">
        <f t="shared" si="350"/>
        <v>-1.217998157191269E-2</v>
      </c>
      <c r="Y292" s="15">
        <f t="shared" si="351"/>
        <v>-9.7425357312937999E-3</v>
      </c>
      <c r="Z292" s="5">
        <f t="shared" si="366"/>
        <v>2755.7978410519418</v>
      </c>
      <c r="AA292" s="5">
        <f t="shared" si="367"/>
        <v>14280.601615566093</v>
      </c>
      <c r="AB292" s="5">
        <f t="shared" si="368"/>
        <v>75844.646757708892</v>
      </c>
      <c r="AC292" s="16">
        <f t="shared" si="352"/>
        <v>0.88826009473996581</v>
      </c>
      <c r="AD292" s="16">
        <f t="shared" si="353"/>
        <v>3.0839958524716029</v>
      </c>
      <c r="AE292" s="16">
        <f t="shared" si="354"/>
        <v>23.417093541293291</v>
      </c>
      <c r="AF292" s="15">
        <f t="shared" si="355"/>
        <v>-4.0504037456468023E-3</v>
      </c>
      <c r="AG292" s="15">
        <f t="shared" si="356"/>
        <v>2.9673830763510267E-4</v>
      </c>
      <c r="AH292" s="15">
        <f t="shared" si="357"/>
        <v>9.7937136394747881E-3</v>
      </c>
      <c r="AI292" s="1">
        <f t="shared" si="321"/>
        <v>572812.94876481267</v>
      </c>
      <c r="AJ292" s="1">
        <f t="shared" si="322"/>
        <v>281705.08117198822</v>
      </c>
      <c r="AK292" s="1">
        <f t="shared" si="323"/>
        <v>99422.253231005147</v>
      </c>
      <c r="AL292" s="14">
        <f t="shared" si="358"/>
        <v>96.140220672839916</v>
      </c>
      <c r="AM292" s="14">
        <f t="shared" si="359"/>
        <v>23.823316458538095</v>
      </c>
      <c r="AN292" s="14">
        <f t="shared" si="360"/>
        <v>7.4212025756023436</v>
      </c>
      <c r="AO292" s="11">
        <f t="shared" si="361"/>
        <v>1.9240581555462534E-3</v>
      </c>
      <c r="AP292" s="11">
        <f t="shared" si="362"/>
        <v>2.4238058123201224E-3</v>
      </c>
      <c r="AQ292" s="11">
        <f t="shared" si="363"/>
        <v>2.1986976937420338E-3</v>
      </c>
      <c r="AR292" s="1">
        <f t="shared" si="369"/>
        <v>286107.20050109929</v>
      </c>
      <c r="AS292" s="1">
        <f t="shared" si="364"/>
        <v>143472.18290808689</v>
      </c>
      <c r="AT292" s="1">
        <f t="shared" si="365"/>
        <v>50626.025093103017</v>
      </c>
      <c r="AU292" s="1">
        <f t="shared" si="324"/>
        <v>57221.440100219857</v>
      </c>
      <c r="AV292" s="1">
        <f t="shared" si="325"/>
        <v>28694.436581617381</v>
      </c>
      <c r="AW292" s="1">
        <f t="shared" si="326"/>
        <v>10125.205018620603</v>
      </c>
      <c r="AX292" s="1">
        <f t="shared" si="385"/>
        <v>196400.13732974348</v>
      </c>
      <c r="AY292" s="1">
        <f t="shared" si="372"/>
        <v>38721.741061910303</v>
      </c>
      <c r="AZ292" s="1">
        <f t="shared" si="373"/>
        <v>9268.0268852084992</v>
      </c>
      <c r="BA292" s="1">
        <f t="shared" si="386"/>
        <v>14203.854145543555</v>
      </c>
      <c r="BB292" s="1">
        <f t="shared" si="387"/>
        <v>31313.934816093297</v>
      </c>
      <c r="BC292" s="1">
        <f t="shared" si="388"/>
        <v>39916.552871421824</v>
      </c>
      <c r="BD292" s="1">
        <f t="shared" si="389"/>
        <v>92.519562656875834</v>
      </c>
      <c r="BE292" s="2">
        <f t="shared" si="395"/>
        <v>2.6562624979233451E-2</v>
      </c>
      <c r="BF292" s="2">
        <f t="shared" si="396"/>
        <v>3.9296297366806017E-2</v>
      </c>
      <c r="BG292" s="2">
        <f t="shared" si="397"/>
        <v>2.6781393583393952E-2</v>
      </c>
      <c r="BH292" s="2">
        <f t="shared" si="374"/>
        <v>2.869908810128299E-2</v>
      </c>
      <c r="BI292" s="2">
        <f t="shared" si="390"/>
        <v>7.0557304578739693E-5</v>
      </c>
      <c r="BJ292" s="2">
        <f t="shared" si="375"/>
        <v>1.5441989867404456E-4</v>
      </c>
      <c r="BK292" s="2">
        <f t="shared" si="376"/>
        <v>7.1724304226865481E-5</v>
      </c>
      <c r="BL292" s="2">
        <f t="shared" si="377"/>
        <v>20.186952887926608</v>
      </c>
      <c r="BM292" s="2">
        <f t="shared" si="378"/>
        <v>22.154959947210767</v>
      </c>
      <c r="BN292" s="2">
        <f t="shared" si="379"/>
        <v>3.6311164255746466</v>
      </c>
      <c r="BO292" s="2">
        <f t="shared" si="391"/>
        <v>551.54686294899466</v>
      </c>
      <c r="BP292" s="2">
        <f t="shared" si="392"/>
        <v>78.95921635788136</v>
      </c>
      <c r="BQ292" s="2">
        <f t="shared" si="393"/>
        <v>3.5752965081701364</v>
      </c>
      <c r="BR292" s="11">
        <f t="shared" si="394"/>
        <v>3.0405820498244446E-2</v>
      </c>
      <c r="BS292" s="17">
        <f t="shared" si="370"/>
        <v>1.5347989630242609E-4</v>
      </c>
      <c r="BT292" s="17">
        <f t="shared" si="371"/>
        <v>1.082931765748976E-3</v>
      </c>
      <c r="BU292" s="12">
        <f>(BU$3*temperature!$I402+BU$4*temperature!$I402^2+BU$5*temperature!$I402^6)*(K292/K$56)^$BW$1</f>
        <v>-26.229108978889922</v>
      </c>
      <c r="BV292" s="12">
        <f>(BV$3*temperature!$I402+BV$4*temperature!$I402^2+BV$5*temperature!$I402^6)*(L292/L$56)^$BW$1</f>
        <v>-18.373435197205797</v>
      </c>
      <c r="BW292" s="12">
        <f>(BW$3*temperature!$I402+BW$4*temperature!$I402^2+BW$5*temperature!$I402^6)*(M292/M$56)^$BW$1</f>
        <v>-16.511142009818681</v>
      </c>
      <c r="BX292" s="12">
        <f>(BX$3*temperature!$M402+BX$4*temperature!$M402^2+BX$5*temperature!$M402^6)*(K292/K$56)^$BW$1</f>
        <v>-26.229114955955929</v>
      </c>
      <c r="BY292" s="12">
        <f>(BY$3*temperature!$M402+BY$4*temperature!$M402^2+BY$5*temperature!$M402^6)*(L292/L$56)^$BW$1</f>
        <v>-18.373439056010067</v>
      </c>
      <c r="BZ292" s="12">
        <f>(BZ$3*temperature!$M402+BZ$4*temperature!$M402^2+BZ$5*temperature!$M402^6)*(M292/M$56)^$BW$1</f>
        <v>-16.511145206126571</v>
      </c>
      <c r="CA292" s="19">
        <f t="shared" si="380"/>
        <v>-5.9770660065794345E-6</v>
      </c>
      <c r="CB292" s="19">
        <f t="shared" si="381"/>
        <v>-3.8588042698961544E-6</v>
      </c>
      <c r="CC292" s="19">
        <f t="shared" si="382"/>
        <v>-3.1963078903629594E-6</v>
      </c>
      <c r="CD292" s="19">
        <f t="shared" si="383"/>
        <v>-2.4255290578325733E-2</v>
      </c>
      <c r="CE292" s="19">
        <f t="shared" si="384"/>
        <v>-3.722699482746646E-6</v>
      </c>
      <c r="CF292" s="19"/>
      <c r="CG292" s="19"/>
      <c r="CH292" s="19"/>
    </row>
    <row r="293" spans="1:86" x14ac:dyDescent="0.25">
      <c r="A293" s="2">
        <f t="shared" si="327"/>
        <v>2247</v>
      </c>
      <c r="B293" s="5">
        <f t="shared" si="328"/>
        <v>1165.4053222822181</v>
      </c>
      <c r="C293" s="5">
        <f t="shared" si="329"/>
        <v>2964.1681406686007</v>
      </c>
      <c r="D293" s="5">
        <f t="shared" si="330"/>
        <v>4369.9510253685548</v>
      </c>
      <c r="E293" s="15">
        <f t="shared" si="331"/>
        <v>2.1583527527006385E-8</v>
      </c>
      <c r="F293" s="15">
        <f t="shared" si="332"/>
        <v>4.2520996522015135E-8</v>
      </c>
      <c r="G293" s="15">
        <f t="shared" si="333"/>
        <v>8.6805101836924189E-8</v>
      </c>
      <c r="H293" s="5">
        <f t="shared" si="334"/>
        <v>285989.54410151544</v>
      </c>
      <c r="I293" s="5">
        <f t="shared" si="335"/>
        <v>143692.81136085509</v>
      </c>
      <c r="J293" s="5">
        <f t="shared" si="336"/>
        <v>50704.614929105097</v>
      </c>
      <c r="K293" s="5">
        <f t="shared" si="337"/>
        <v>245399.20887049058</v>
      </c>
      <c r="L293" s="5">
        <f t="shared" si="338"/>
        <v>48476.606097130374</v>
      </c>
      <c r="M293" s="5">
        <f t="shared" si="339"/>
        <v>11603.016746584419</v>
      </c>
      <c r="N293" s="15">
        <f t="shared" si="340"/>
        <v>-4.112534464036921E-4</v>
      </c>
      <c r="O293" s="15">
        <f t="shared" si="341"/>
        <v>1.5377360149895214E-3</v>
      </c>
      <c r="P293" s="15">
        <f t="shared" si="342"/>
        <v>1.5522734490547307E-3</v>
      </c>
      <c r="Q293" s="5">
        <f t="shared" si="343"/>
        <v>3116.5918435263275</v>
      </c>
      <c r="R293" s="5">
        <f t="shared" si="344"/>
        <v>4717.8760187396538</v>
      </c>
      <c r="S293" s="5">
        <f t="shared" si="345"/>
        <v>3273.6833138403181</v>
      </c>
      <c r="T293" s="5">
        <f t="shared" si="346"/>
        <v>10.897572683356758</v>
      </c>
      <c r="U293" s="5">
        <f t="shared" si="347"/>
        <v>32.833069198511772</v>
      </c>
      <c r="V293" s="5">
        <f t="shared" si="348"/>
        <v>64.563813736038881</v>
      </c>
      <c r="W293" s="15">
        <f t="shared" si="349"/>
        <v>-1.0734613539272964E-2</v>
      </c>
      <c r="X293" s="15">
        <f t="shared" si="350"/>
        <v>-1.217998157191269E-2</v>
      </c>
      <c r="Y293" s="15">
        <f t="shared" si="351"/>
        <v>-9.7425357312937999E-3</v>
      </c>
      <c r="Z293" s="5">
        <f t="shared" si="366"/>
        <v>2714.1339471673386</v>
      </c>
      <c r="AA293" s="5">
        <f t="shared" si="367"/>
        <v>14132.970992694141</v>
      </c>
      <c r="AB293" s="5">
        <f t="shared" si="368"/>
        <v>75961.046300606118</v>
      </c>
      <c r="AC293" s="16">
        <f t="shared" si="352"/>
        <v>0.88466228272512248</v>
      </c>
      <c r="AD293" s="16">
        <f t="shared" si="353"/>
        <v>3.0849109921816189</v>
      </c>
      <c r="AE293" s="16">
        <f t="shared" si="354"/>
        <v>23.646433849705513</v>
      </c>
      <c r="AF293" s="15">
        <f t="shared" si="355"/>
        <v>-4.0504037456468023E-3</v>
      </c>
      <c r="AG293" s="15">
        <f t="shared" si="356"/>
        <v>2.9673830763510267E-4</v>
      </c>
      <c r="AH293" s="15">
        <f t="shared" si="357"/>
        <v>9.7937136394747881E-3</v>
      </c>
      <c r="AI293" s="1">
        <f t="shared" si="321"/>
        <v>572753.09398855129</v>
      </c>
      <c r="AJ293" s="1">
        <f t="shared" si="322"/>
        <v>282229.00963640679</v>
      </c>
      <c r="AK293" s="1">
        <f t="shared" si="323"/>
        <v>99605.232926525234</v>
      </c>
      <c r="AL293" s="14">
        <f t="shared" si="358"/>
        <v>96.323350254744895</v>
      </c>
      <c r="AM293" s="14">
        <f t="shared" si="359"/>
        <v>23.880482120510035</v>
      </c>
      <c r="AN293" s="14">
        <f t="shared" si="360"/>
        <v>7.4373563867802357</v>
      </c>
      <c r="AO293" s="11">
        <f t="shared" si="361"/>
        <v>1.9048175739907907E-3</v>
      </c>
      <c r="AP293" s="11">
        <f t="shared" si="362"/>
        <v>2.3995677541969211E-3</v>
      </c>
      <c r="AQ293" s="11">
        <f t="shared" si="363"/>
        <v>2.1767107168046136E-3</v>
      </c>
      <c r="AR293" s="1">
        <f t="shared" si="369"/>
        <v>285989.54410151544</v>
      </c>
      <c r="AS293" s="1">
        <f t="shared" si="364"/>
        <v>143692.81136085509</v>
      </c>
      <c r="AT293" s="1">
        <f t="shared" si="365"/>
        <v>50704.614929105097</v>
      </c>
      <c r="AU293" s="1">
        <f t="shared" si="324"/>
        <v>57197.908820303091</v>
      </c>
      <c r="AV293" s="1">
        <f t="shared" si="325"/>
        <v>28738.562272171021</v>
      </c>
      <c r="AW293" s="1">
        <f t="shared" si="326"/>
        <v>10140.92298582102</v>
      </c>
      <c r="AX293" s="1">
        <f t="shared" si="385"/>
        <v>196319.36709639247</v>
      </c>
      <c r="AY293" s="1">
        <f t="shared" si="372"/>
        <v>38781.284877704296</v>
      </c>
      <c r="AZ293" s="1">
        <f t="shared" si="373"/>
        <v>9282.4133972675354</v>
      </c>
      <c r="BA293" s="1">
        <f t="shared" si="386"/>
        <v>14203.375076578413</v>
      </c>
      <c r="BB293" s="1">
        <f t="shared" si="387"/>
        <v>31318.490754702514</v>
      </c>
      <c r="BC293" s="1">
        <f t="shared" si="388"/>
        <v>39923.334435960562</v>
      </c>
      <c r="BD293" s="1">
        <f t="shared" si="389"/>
        <v>89.836234563280286</v>
      </c>
      <c r="BE293" s="2">
        <f t="shared" si="395"/>
        <v>2.6562624979233451E-2</v>
      </c>
      <c r="BF293" s="2">
        <f t="shared" si="396"/>
        <v>3.9296297366806017E-2</v>
      </c>
      <c r="BG293" s="2">
        <f t="shared" si="397"/>
        <v>2.6781393583393952E-2</v>
      </c>
      <c r="BH293" s="2">
        <f t="shared" si="374"/>
        <v>2.8680784989170933E-2</v>
      </c>
      <c r="BI293" s="2">
        <f t="shared" si="390"/>
        <v>7.0557304578739693E-5</v>
      </c>
      <c r="BJ293" s="2">
        <f t="shared" si="375"/>
        <v>1.5441989867404456E-4</v>
      </c>
      <c r="BK293" s="2">
        <f t="shared" si="376"/>
        <v>7.1724304226865481E-5</v>
      </c>
      <c r="BL293" s="2">
        <f t="shared" si="377"/>
        <v>20.178651369505534</v>
      </c>
      <c r="BM293" s="2">
        <f t="shared" si="378"/>
        <v>22.189029370531841</v>
      </c>
      <c r="BN293" s="2">
        <f t="shared" si="379"/>
        <v>3.6367532268811993</v>
      </c>
      <c r="BO293" s="2">
        <f t="shared" si="391"/>
        <v>559.78320567994672</v>
      </c>
      <c r="BP293" s="2">
        <f t="shared" si="392"/>
        <v>79.906701112277929</v>
      </c>
      <c r="BQ293" s="2">
        <f t="shared" si="393"/>
        <v>3.5753595166051868</v>
      </c>
      <c r="BR293" s="11">
        <f t="shared" si="394"/>
        <v>3.0378029695154546E-2</v>
      </c>
      <c r="BS293" s="17">
        <f t="shared" si="370"/>
        <v>1.4895092132555319E-4</v>
      </c>
      <c r="BT293" s="17">
        <f t="shared" si="371"/>
        <v>1.0513900638339574E-3</v>
      </c>
      <c r="BU293" s="12">
        <f>(BU$3*temperature!$I403+BU$4*temperature!$I403^2+BU$5*temperature!$I403^6)*(K293/K$56)^$BW$1</f>
        <v>-26.398320140345191</v>
      </c>
      <c r="BV293" s="12">
        <f>(BV$3*temperature!$I403+BV$4*temperature!$I403^2+BV$5*temperature!$I403^6)*(L293/L$56)^$BW$1</f>
        <v>-18.473820403417189</v>
      </c>
      <c r="BW293" s="12">
        <f>(BW$3*temperature!$I403+BW$4*temperature!$I403^2+BW$5*temperature!$I403^6)*(M293/M$56)^$BW$1</f>
        <v>-16.593729487245025</v>
      </c>
      <c r="BX293" s="12">
        <f>(BX$3*temperature!$M403+BX$4*temperature!$M403^2+BX$5*temperature!$M403^6)*(K293/K$56)^$BW$1</f>
        <v>-26.398326111458498</v>
      </c>
      <c r="BY293" s="12">
        <f>(BY$3*temperature!$M403+BY$4*temperature!$M403^2+BY$5*temperature!$M403^6)*(L293/L$56)^$BW$1</f>
        <v>-18.473824255968623</v>
      </c>
      <c r="BZ293" s="12">
        <f>(BZ$3*temperature!$M403+BZ$4*temperature!$M403^2+BZ$5*temperature!$M403^6)*(M293/M$56)^$BW$1</f>
        <v>-16.59373267788374</v>
      </c>
      <c r="CA293" s="19">
        <f t="shared" si="380"/>
        <v>-5.9711133069129119E-6</v>
      </c>
      <c r="CB293" s="19">
        <f t="shared" si="381"/>
        <v>-3.852551433425333E-6</v>
      </c>
      <c r="CC293" s="19">
        <f t="shared" si="382"/>
        <v>-3.1906387150115734E-6</v>
      </c>
      <c r="CD293" s="19">
        <f t="shared" si="383"/>
        <v>-2.4230400262262509E-2</v>
      </c>
      <c r="CE293" s="19">
        <f t="shared" si="384"/>
        <v>-3.6091404431509266E-6</v>
      </c>
      <c r="CF293" s="19"/>
      <c r="CG293" s="19"/>
      <c r="CH293" s="19"/>
    </row>
    <row r="294" spans="1:86" x14ac:dyDescent="0.25">
      <c r="A294" s="2">
        <f t="shared" si="327"/>
        <v>2248</v>
      </c>
      <c r="B294" s="5">
        <f t="shared" si="328"/>
        <v>1165.4053461780979</v>
      </c>
      <c r="C294" s="5">
        <f t="shared" si="329"/>
        <v>2964.1682604060147</v>
      </c>
      <c r="D294" s="5">
        <f t="shared" si="330"/>
        <v>4369.9513857358961</v>
      </c>
      <c r="E294" s="15">
        <f t="shared" si="331"/>
        <v>2.0504351150656065E-8</v>
      </c>
      <c r="F294" s="15">
        <f t="shared" si="332"/>
        <v>4.0394946695914376E-8</v>
      </c>
      <c r="G294" s="15">
        <f t="shared" si="333"/>
        <v>8.2464846745077975E-8</v>
      </c>
      <c r="H294" s="5">
        <f t="shared" si="334"/>
        <v>285863.84705303592</v>
      </c>
      <c r="I294" s="5">
        <f t="shared" si="335"/>
        <v>143909.53031474244</v>
      </c>
      <c r="J294" s="5">
        <f t="shared" si="336"/>
        <v>50781.989036733234</v>
      </c>
      <c r="K294" s="5">
        <f t="shared" si="337"/>
        <v>245291.34690390379</v>
      </c>
      <c r="L294" s="5">
        <f t="shared" si="338"/>
        <v>48549.71704441317</v>
      </c>
      <c r="M294" s="5">
        <f t="shared" si="339"/>
        <v>11620.721732166727</v>
      </c>
      <c r="N294" s="15">
        <f t="shared" si="340"/>
        <v>-4.3953673315921815E-4</v>
      </c>
      <c r="O294" s="15">
        <f t="shared" si="341"/>
        <v>1.5081696754164486E-3</v>
      </c>
      <c r="P294" s="15">
        <f t="shared" si="342"/>
        <v>1.5258950296284102E-3</v>
      </c>
      <c r="Q294" s="5">
        <f t="shared" si="343"/>
        <v>3081.7813460000316</v>
      </c>
      <c r="R294" s="5">
        <f t="shared" si="344"/>
        <v>4667.4412569339456</v>
      </c>
      <c r="S294" s="5">
        <f t="shared" si="345"/>
        <v>3246.7362351605807</v>
      </c>
      <c r="T294" s="5">
        <f t="shared" si="346"/>
        <v>10.780591452084785</v>
      </c>
      <c r="U294" s="5">
        <f t="shared" si="347"/>
        <v>32.433163020724564</v>
      </c>
      <c r="V294" s="5">
        <f t="shared" si="348"/>
        <v>63.934798473766925</v>
      </c>
      <c r="W294" s="15">
        <f t="shared" si="349"/>
        <v>-1.0734613539272964E-2</v>
      </c>
      <c r="X294" s="15">
        <f t="shared" si="350"/>
        <v>-1.217998157191269E-2</v>
      </c>
      <c r="Y294" s="15">
        <f t="shared" si="351"/>
        <v>-9.7425357312937999E-3</v>
      </c>
      <c r="Z294" s="5">
        <f t="shared" si="366"/>
        <v>2673.0237542959508</v>
      </c>
      <c r="AA294" s="5">
        <f t="shared" si="367"/>
        <v>13986.449418778915</v>
      </c>
      <c r="AB294" s="5">
        <f t="shared" si="368"/>
        <v>76075.599661779328</v>
      </c>
      <c r="AC294" s="16">
        <f t="shared" si="352"/>
        <v>0.88107904330154019</v>
      </c>
      <c r="AD294" s="16">
        <f t="shared" si="353"/>
        <v>3.0858264034486438</v>
      </c>
      <c r="AE294" s="16">
        <f t="shared" si="354"/>
        <v>23.878020251424314</v>
      </c>
      <c r="AF294" s="15">
        <f t="shared" si="355"/>
        <v>-4.0504037456468023E-3</v>
      </c>
      <c r="AG294" s="15">
        <f t="shared" si="356"/>
        <v>2.9673830763510267E-4</v>
      </c>
      <c r="AH294" s="15">
        <f t="shared" si="357"/>
        <v>9.7937136394747881E-3</v>
      </c>
      <c r="AI294" s="1">
        <f t="shared" si="321"/>
        <v>572675.69340999925</v>
      </c>
      <c r="AJ294" s="1">
        <f t="shared" si="322"/>
        <v>282744.6709449371</v>
      </c>
      <c r="AK294" s="1">
        <f t="shared" si="323"/>
        <v>99785.63261969373</v>
      </c>
      <c r="AL294" s="14">
        <f t="shared" si="358"/>
        <v>96.504993880992288</v>
      </c>
      <c r="AM294" s="14">
        <f t="shared" si="359"/>
        <v>23.937211927012576</v>
      </c>
      <c r="AN294" s="14">
        <f t="shared" si="360"/>
        <v>7.453383470398518</v>
      </c>
      <c r="AO294" s="11">
        <f t="shared" si="361"/>
        <v>1.8857693982508828E-3</v>
      </c>
      <c r="AP294" s="11">
        <f t="shared" si="362"/>
        <v>2.3755720766549518E-3</v>
      </c>
      <c r="AQ294" s="11">
        <f t="shared" si="363"/>
        <v>2.1549436096365672E-3</v>
      </c>
      <c r="AR294" s="1">
        <f t="shared" si="369"/>
        <v>285863.84705303592</v>
      </c>
      <c r="AS294" s="1">
        <f t="shared" si="364"/>
        <v>143909.53031474244</v>
      </c>
      <c r="AT294" s="1">
        <f t="shared" si="365"/>
        <v>50781.989036733234</v>
      </c>
      <c r="AU294" s="1">
        <f t="shared" si="324"/>
        <v>57172.769410607187</v>
      </c>
      <c r="AV294" s="1">
        <f t="shared" si="325"/>
        <v>28781.906062948488</v>
      </c>
      <c r="AW294" s="1">
        <f t="shared" si="326"/>
        <v>10156.397807346648</v>
      </c>
      <c r="AX294" s="1">
        <f t="shared" si="385"/>
        <v>196233.07752312307</v>
      </c>
      <c r="AY294" s="1">
        <f t="shared" si="372"/>
        <v>38839.773635530539</v>
      </c>
      <c r="AZ294" s="1">
        <f t="shared" si="373"/>
        <v>9296.5773857333807</v>
      </c>
      <c r="BA294" s="1">
        <f t="shared" si="386"/>
        <v>14202.86301674393</v>
      </c>
      <c r="BB294" s="1">
        <f t="shared" si="387"/>
        <v>31322.959120767446</v>
      </c>
      <c r="BC294" s="1">
        <f t="shared" si="388"/>
        <v>39930.000733100256</v>
      </c>
      <c r="BD294" s="1">
        <f t="shared" si="389"/>
        <v>87.230488410597772</v>
      </c>
      <c r="BE294" s="2">
        <f t="shared" si="395"/>
        <v>2.6562624979233451E-2</v>
      </c>
      <c r="BF294" s="2">
        <f t="shared" si="396"/>
        <v>3.9296297366806017E-2</v>
      </c>
      <c r="BG294" s="2">
        <f t="shared" si="397"/>
        <v>2.6781393583393952E-2</v>
      </c>
      <c r="BH294" s="2">
        <f t="shared" si="374"/>
        <v>2.8662605186932959E-2</v>
      </c>
      <c r="BI294" s="2">
        <f t="shared" si="390"/>
        <v>7.0557304578739693E-5</v>
      </c>
      <c r="BJ294" s="2">
        <f t="shared" si="375"/>
        <v>1.5441989867404456E-4</v>
      </c>
      <c r="BK294" s="2">
        <f t="shared" si="376"/>
        <v>7.1724304226865481E-5</v>
      </c>
      <c r="BL294" s="2">
        <f t="shared" si="377"/>
        <v>20.169782524571314</v>
      </c>
      <c r="BM294" s="2">
        <f t="shared" si="378"/>
        <v>22.222495089431874</v>
      </c>
      <c r="BN294" s="2">
        <f t="shared" si="379"/>
        <v>3.6423028309160022</v>
      </c>
      <c r="BO294" s="2">
        <f t="shared" si="391"/>
        <v>568.14266256984649</v>
      </c>
      <c r="BP294" s="2">
        <f t="shared" si="392"/>
        <v>80.865579645577014</v>
      </c>
      <c r="BQ294" s="2">
        <f t="shared" si="393"/>
        <v>3.5754235034275386</v>
      </c>
      <c r="BR294" s="11">
        <f t="shared" si="394"/>
        <v>3.0350483105659104E-2</v>
      </c>
      <c r="BS294" s="17">
        <f t="shared" si="370"/>
        <v>1.4455948887965079E-4</v>
      </c>
      <c r="BT294" s="17">
        <f t="shared" si="371"/>
        <v>1.0207670522659779E-3</v>
      </c>
      <c r="BU294" s="12">
        <f>(BU$3*temperature!$I404+BU$4*temperature!$I404^2+BU$5*temperature!$I404^6)*(K294/K$56)^$BW$1</f>
        <v>-26.56737702525589</v>
      </c>
      <c r="BV294" s="12">
        <f>(BV$3*temperature!$I404+BV$4*temperature!$I404^2+BV$5*temperature!$I404^6)*(L294/L$56)^$BW$1</f>
        <v>-18.574005163414306</v>
      </c>
      <c r="BW294" s="12">
        <f>(BW$3*temperature!$I404+BW$4*temperature!$I404^2+BW$5*temperature!$I404^6)*(M294/M$56)^$BW$1</f>
        <v>-16.676133571750487</v>
      </c>
      <c r="BX294" s="12">
        <f>(BX$3*temperature!$M404+BX$4*temperature!$M404^2+BX$5*temperature!$M404^6)*(K294/K$56)^$BW$1</f>
        <v>-26.567382990462431</v>
      </c>
      <c r="BY294" s="12">
        <f>(BY$3*temperature!$M404+BY$4*temperature!$M404^2+BY$5*temperature!$M404^6)*(L294/L$56)^$BW$1</f>
        <v>-18.574009009755741</v>
      </c>
      <c r="BZ294" s="12">
        <f>(BZ$3*temperature!$M404+BZ$4*temperature!$M404^2+BZ$5*temperature!$M404^6)*(M294/M$56)^$BW$1</f>
        <v>-16.676136756759629</v>
      </c>
      <c r="CA294" s="19">
        <f t="shared" si="380"/>
        <v>-5.9652065402815424E-6</v>
      </c>
      <c r="CB294" s="19">
        <f t="shared" si="381"/>
        <v>-3.8463414355760506E-6</v>
      </c>
      <c r="CC294" s="19">
        <f t="shared" si="382"/>
        <v>-3.185009141759565E-6</v>
      </c>
      <c r="CD294" s="19">
        <f t="shared" si="383"/>
        <v>-2.4205031788134233E-2</v>
      </c>
      <c r="CE294" s="19">
        <f t="shared" si="384"/>
        <v>-3.4990670236083844E-6</v>
      </c>
      <c r="CF294" s="19"/>
      <c r="CG294" s="19"/>
      <c r="CH294" s="19"/>
    </row>
    <row r="295" spans="1:86" x14ac:dyDescent="0.25">
      <c r="A295" s="2">
        <f t="shared" si="327"/>
        <v>2249</v>
      </c>
      <c r="B295" s="5">
        <f t="shared" si="328"/>
        <v>1165.4053688791844</v>
      </c>
      <c r="C295" s="5">
        <f t="shared" si="329"/>
        <v>2964.168374156563</v>
      </c>
      <c r="D295" s="5">
        <f t="shared" si="330"/>
        <v>4369.9517280848986</v>
      </c>
      <c r="E295" s="15">
        <f t="shared" si="331"/>
        <v>1.9479133593123262E-8</v>
      </c>
      <c r="F295" s="15">
        <f t="shared" si="332"/>
        <v>3.8375199361118658E-8</v>
      </c>
      <c r="G295" s="15">
        <f t="shared" si="333"/>
        <v>7.834160440782407E-8</v>
      </c>
      <c r="H295" s="5">
        <f t="shared" si="334"/>
        <v>285730.17908283602</v>
      </c>
      <c r="I295" s="5">
        <f t="shared" si="335"/>
        <v>144122.36384376691</v>
      </c>
      <c r="J295" s="5">
        <f t="shared" si="336"/>
        <v>50858.155230061871</v>
      </c>
      <c r="K295" s="5">
        <f t="shared" si="337"/>
        <v>245176.64558009876</v>
      </c>
      <c r="L295" s="5">
        <f t="shared" si="338"/>
        <v>48621.517286370785</v>
      </c>
      <c r="M295" s="5">
        <f t="shared" si="339"/>
        <v>11638.150349168756</v>
      </c>
      <c r="N295" s="15">
        <f t="shared" si="340"/>
        <v>-4.6761259723504534E-4</v>
      </c>
      <c r="O295" s="15">
        <f t="shared" si="341"/>
        <v>1.4789013474976187E-3</v>
      </c>
      <c r="P295" s="15">
        <f t="shared" si="342"/>
        <v>1.4997878276170606E-3</v>
      </c>
      <c r="Q295" s="5">
        <f t="shared" si="343"/>
        <v>3047.2740632516347</v>
      </c>
      <c r="R295" s="5">
        <f t="shared" si="344"/>
        <v>4617.4106962167025</v>
      </c>
      <c r="S295" s="5">
        <f t="shared" si="345"/>
        <v>3219.9270186642952</v>
      </c>
      <c r="T295" s="5">
        <f t="shared" si="346"/>
        <v>10.664865969121866</v>
      </c>
      <c r="U295" s="5">
        <f t="shared" si="347"/>
        <v>32.038127692813298</v>
      </c>
      <c r="V295" s="5">
        <f t="shared" si="348"/>
        <v>63.311911415163181</v>
      </c>
      <c r="W295" s="15">
        <f t="shared" si="349"/>
        <v>-1.0734613539272964E-2</v>
      </c>
      <c r="X295" s="15">
        <f t="shared" si="350"/>
        <v>-1.217998157191269E-2</v>
      </c>
      <c r="Y295" s="15">
        <f t="shared" si="351"/>
        <v>-9.7425357312937999E-3</v>
      </c>
      <c r="Z295" s="5">
        <f t="shared" si="366"/>
        <v>2632.4617552374798</v>
      </c>
      <c r="AA295" s="5">
        <f t="shared" si="367"/>
        <v>13841.038244509697</v>
      </c>
      <c r="AB295" s="5">
        <f t="shared" si="368"/>
        <v>76188.318779456546</v>
      </c>
      <c r="AC295" s="16">
        <f t="shared" si="352"/>
        <v>0.87751031744434072</v>
      </c>
      <c r="AD295" s="16">
        <f t="shared" si="353"/>
        <v>3.0867420863532589</v>
      </c>
      <c r="AE295" s="16">
        <f t="shared" si="354"/>
        <v>24.111874744044343</v>
      </c>
      <c r="AF295" s="15">
        <f t="shared" si="355"/>
        <v>-4.0504037456468023E-3</v>
      </c>
      <c r="AG295" s="15">
        <f t="shared" si="356"/>
        <v>2.9673830763510267E-4</v>
      </c>
      <c r="AH295" s="15">
        <f t="shared" si="357"/>
        <v>9.7937136394747881E-3</v>
      </c>
      <c r="AI295" s="1">
        <f t="shared" si="321"/>
        <v>572580.89347960649</v>
      </c>
      <c r="AJ295" s="1">
        <f t="shared" si="322"/>
        <v>283252.10991339188</v>
      </c>
      <c r="AK295" s="1">
        <f t="shared" si="323"/>
        <v>99963.467165071008</v>
      </c>
      <c r="AL295" s="14">
        <f t="shared" si="358"/>
        <v>96.685160183589062</v>
      </c>
      <c r="AM295" s="14">
        <f t="shared" si="359"/>
        <v>23.993507853536894</v>
      </c>
      <c r="AN295" s="14">
        <f t="shared" si="360"/>
        <v>7.4692844752674272</v>
      </c>
      <c r="AO295" s="11">
        <f t="shared" si="361"/>
        <v>1.866911704268374E-3</v>
      </c>
      <c r="AP295" s="11">
        <f t="shared" si="362"/>
        <v>2.3518163558884021E-3</v>
      </c>
      <c r="AQ295" s="11">
        <f t="shared" si="363"/>
        <v>2.1333941735402016E-3</v>
      </c>
      <c r="AR295" s="1">
        <f t="shared" si="369"/>
        <v>285730.17908283602</v>
      </c>
      <c r="AS295" s="1">
        <f t="shared" si="364"/>
        <v>144122.36384376691</v>
      </c>
      <c r="AT295" s="1">
        <f t="shared" si="365"/>
        <v>50858.155230061871</v>
      </c>
      <c r="AU295" s="1">
        <f t="shared" si="324"/>
        <v>57146.035816567208</v>
      </c>
      <c r="AV295" s="1">
        <f t="shared" si="325"/>
        <v>28824.472768753385</v>
      </c>
      <c r="AW295" s="1">
        <f t="shared" si="326"/>
        <v>10171.631046012375</v>
      </c>
      <c r="AX295" s="1">
        <f t="shared" si="385"/>
        <v>196141.31646407902</v>
      </c>
      <c r="AY295" s="1">
        <f t="shared" si="372"/>
        <v>38897.213829096625</v>
      </c>
      <c r="AZ295" s="1">
        <f t="shared" si="373"/>
        <v>9310.5202793350054</v>
      </c>
      <c r="BA295" s="1">
        <f t="shared" si="386"/>
        <v>14202.318207717621</v>
      </c>
      <c r="BB295" s="1">
        <f t="shared" si="387"/>
        <v>31327.340797048164</v>
      </c>
      <c r="BC295" s="1">
        <f t="shared" si="388"/>
        <v>39936.552951793201</v>
      </c>
      <c r="BD295" s="1">
        <f t="shared" si="389"/>
        <v>84.700090531297079</v>
      </c>
      <c r="BE295" s="2">
        <f t="shared" si="395"/>
        <v>2.6562624979233451E-2</v>
      </c>
      <c r="BF295" s="2">
        <f t="shared" si="396"/>
        <v>3.9296297366806017E-2</v>
      </c>
      <c r="BG295" s="2">
        <f t="shared" si="397"/>
        <v>2.6781393583393952E-2</v>
      </c>
      <c r="BH295" s="2">
        <f t="shared" si="374"/>
        <v>2.8644548917310331E-2</v>
      </c>
      <c r="BI295" s="2">
        <f t="shared" si="390"/>
        <v>7.0557304578739693E-5</v>
      </c>
      <c r="BJ295" s="2">
        <f t="shared" si="375"/>
        <v>1.5441989867404456E-4</v>
      </c>
      <c r="BK295" s="2">
        <f t="shared" si="376"/>
        <v>7.1724304226865481E-5</v>
      </c>
      <c r="BL295" s="2">
        <f t="shared" si="377"/>
        <v>20.160351272885499</v>
      </c>
      <c r="BM295" s="2">
        <f t="shared" si="378"/>
        <v>22.255360821418272</v>
      </c>
      <c r="BN295" s="2">
        <f t="shared" si="379"/>
        <v>3.6477657981381073</v>
      </c>
      <c r="BO295" s="2">
        <f t="shared" si="391"/>
        <v>576.6270736603276</v>
      </c>
      <c r="BP295" s="2">
        <f t="shared" si="392"/>
        <v>81.835988988155549</v>
      </c>
      <c r="BQ295" s="2">
        <f t="shared" si="393"/>
        <v>3.575488457973159</v>
      </c>
      <c r="BR295" s="11">
        <f t="shared" si="394"/>
        <v>3.0323177480290314E-2</v>
      </c>
      <c r="BS295" s="17">
        <f t="shared" si="370"/>
        <v>1.4030127733227518E-4</v>
      </c>
      <c r="BT295" s="17">
        <f t="shared" si="371"/>
        <v>9.9103597307376493E-4</v>
      </c>
      <c r="BU295" s="12">
        <f>(BU$3*temperature!$I405+BU$4*temperature!$I405^2+BU$5*temperature!$I405^6)*(K295/K$56)^$BW$1</f>
        <v>-26.736281292355386</v>
      </c>
      <c r="BV295" s="12">
        <f>(BV$3*temperature!$I405+BV$4*temperature!$I405^2+BV$5*temperature!$I405^6)*(L295/L$56)^$BW$1</f>
        <v>-18.673990596485151</v>
      </c>
      <c r="BW295" s="12">
        <f>(BW$3*temperature!$I405+BW$4*temperature!$I405^2+BW$5*temperature!$I405^6)*(M295/M$56)^$BW$1</f>
        <v>-16.758355218789085</v>
      </c>
      <c r="BX295" s="12">
        <f>(BX$3*temperature!$M405+BX$4*temperature!$M405^2+BX$5*temperature!$M405^6)*(K295/K$56)^$BW$1</f>
        <v>-26.736287251700947</v>
      </c>
      <c r="BY295" s="12">
        <f>(BY$3*temperature!$M405+BY$4*temperature!$M405^2+BY$5*temperature!$M405^6)*(L295/L$56)^$BW$1</f>
        <v>-18.673994436659044</v>
      </c>
      <c r="BZ295" s="12">
        <f>(BZ$3*temperature!$M405+BZ$4*temperature!$M405^2+BZ$5*temperature!$M405^6)*(M295/M$56)^$BW$1</f>
        <v>-16.758358398207871</v>
      </c>
      <c r="CA295" s="19">
        <f t="shared" si="380"/>
        <v>-5.9593455610240653E-6</v>
      </c>
      <c r="CB295" s="19">
        <f t="shared" si="381"/>
        <v>-3.8401738926552298E-6</v>
      </c>
      <c r="CC295" s="19">
        <f t="shared" si="382"/>
        <v>-3.1794187869138568E-6</v>
      </c>
      <c r="CD295" s="19">
        <f t="shared" si="383"/>
        <v>-2.4179191875547415E-2</v>
      </c>
      <c r="CE295" s="19">
        <f t="shared" si="384"/>
        <v>-3.3923715050014728E-6</v>
      </c>
      <c r="CF295" s="19"/>
      <c r="CG295" s="19"/>
      <c r="CH295" s="19"/>
    </row>
    <row r="296" spans="1:86" x14ac:dyDescent="0.25">
      <c r="A296" s="2">
        <f t="shared" si="327"/>
        <v>2250</v>
      </c>
      <c r="B296" s="5">
        <f t="shared" si="328"/>
        <v>1165.4053904452169</v>
      </c>
      <c r="C296" s="5">
        <f t="shared" si="329"/>
        <v>2964.168482219588</v>
      </c>
      <c r="D296" s="5">
        <f t="shared" si="330"/>
        <v>4369.9520533164759</v>
      </c>
      <c r="E296" s="15">
        <f t="shared" si="331"/>
        <v>1.8505176913467097E-8</v>
      </c>
      <c r="F296" s="15">
        <f t="shared" si="332"/>
        <v>3.6456439393062724E-8</v>
      </c>
      <c r="G296" s="15">
        <f t="shared" si="333"/>
        <v>7.4424524187432867E-8</v>
      </c>
      <c r="H296" s="5">
        <f t="shared" si="334"/>
        <v>285588.60949308053</v>
      </c>
      <c r="I296" s="5">
        <f t="shared" si="335"/>
        <v>144331.33611378432</v>
      </c>
      <c r="J296" s="5">
        <f t="shared" si="336"/>
        <v>50933.121341194725</v>
      </c>
      <c r="K296" s="5">
        <f t="shared" si="337"/>
        <v>245055.16435270463</v>
      </c>
      <c r="L296" s="5">
        <f t="shared" si="338"/>
        <v>48692.01497133122</v>
      </c>
      <c r="M296" s="5">
        <f t="shared" si="339"/>
        <v>11655.304387731254</v>
      </c>
      <c r="N296" s="15">
        <f t="shared" si="340"/>
        <v>-4.9548449896896773E-4</v>
      </c>
      <c r="O296" s="15">
        <f t="shared" si="341"/>
        <v>1.4499277047488324E-3</v>
      </c>
      <c r="P296" s="15">
        <f t="shared" si="342"/>
        <v>1.473948870554187E-3</v>
      </c>
      <c r="Q296" s="5">
        <f t="shared" si="343"/>
        <v>3013.069140476061</v>
      </c>
      <c r="R296" s="5">
        <f t="shared" si="344"/>
        <v>4567.7842533435814</v>
      </c>
      <c r="S296" s="5">
        <f t="shared" si="345"/>
        <v>3193.2567719313265</v>
      </c>
      <c r="T296" s="5">
        <f t="shared" si="346"/>
        <v>10.5503827544952</v>
      </c>
      <c r="U296" s="5">
        <f t="shared" si="347"/>
        <v>31.647903887916247</v>
      </c>
      <c r="V296" s="5">
        <f t="shared" si="348"/>
        <v>62.695092855984448</v>
      </c>
      <c r="W296" s="15">
        <f t="shared" si="349"/>
        <v>-1.0734613539272964E-2</v>
      </c>
      <c r="X296" s="15">
        <f t="shared" si="350"/>
        <v>-1.217998157191269E-2</v>
      </c>
      <c r="Y296" s="15">
        <f t="shared" si="351"/>
        <v>-9.7425357312937999E-3</v>
      </c>
      <c r="Z296" s="5">
        <f t="shared" si="366"/>
        <v>2592.4424454993859</v>
      </c>
      <c r="AA296" s="5">
        <f t="shared" si="367"/>
        <v>13696.738532148067</v>
      </c>
      <c r="AB296" s="5">
        <f t="shared" si="368"/>
        <v>76299.215619339549</v>
      </c>
      <c r="AC296" s="16">
        <f t="shared" si="352"/>
        <v>0.8739560463677204</v>
      </c>
      <c r="AD296" s="16">
        <f t="shared" si="353"/>
        <v>3.0876580409760694</v>
      </c>
      <c r="AE296" s="16">
        <f t="shared" si="354"/>
        <v>24.348019540598397</v>
      </c>
      <c r="AF296" s="15">
        <f t="shared" si="355"/>
        <v>-4.0504037456468023E-3</v>
      </c>
      <c r="AG296" s="15">
        <f t="shared" si="356"/>
        <v>2.9673830763510267E-4</v>
      </c>
      <c r="AH296" s="15">
        <f t="shared" si="357"/>
        <v>9.7937136394747881E-3</v>
      </c>
      <c r="AI296" s="1">
        <f t="shared" si="321"/>
        <v>572468.83994821308</v>
      </c>
      <c r="AJ296" s="1">
        <f t="shared" si="322"/>
        <v>283751.37169080606</v>
      </c>
      <c r="AK296" s="1">
        <f t="shared" si="323"/>
        <v>100138.75149457628</v>
      </c>
      <c r="AL296" s="14">
        <f t="shared" si="358"/>
        <v>96.863857814193111</v>
      </c>
      <c r="AM296" s="14">
        <f t="shared" si="359"/>
        <v>24.049371894499931</v>
      </c>
      <c r="AN296" s="14">
        <f t="shared" si="360"/>
        <v>7.4850600539676764</v>
      </c>
      <c r="AO296" s="11">
        <f t="shared" si="361"/>
        <v>1.8482425872256903E-3</v>
      </c>
      <c r="AP296" s="11">
        <f t="shared" si="362"/>
        <v>2.3282981923295181E-3</v>
      </c>
      <c r="AQ296" s="11">
        <f t="shared" si="363"/>
        <v>2.1120602318047996E-3</v>
      </c>
      <c r="AR296" s="1">
        <f t="shared" si="369"/>
        <v>285588.60949308053</v>
      </c>
      <c r="AS296" s="1">
        <f t="shared" si="364"/>
        <v>144331.33611378432</v>
      </c>
      <c r="AT296" s="1">
        <f t="shared" si="365"/>
        <v>50933.121341194725</v>
      </c>
      <c r="AU296" s="1">
        <f t="shared" si="324"/>
        <v>57117.72189861611</v>
      </c>
      <c r="AV296" s="1">
        <f t="shared" si="325"/>
        <v>28866.267222756866</v>
      </c>
      <c r="AW296" s="1">
        <f t="shared" si="326"/>
        <v>10186.624268238946</v>
      </c>
      <c r="AX296" s="1">
        <f t="shared" si="385"/>
        <v>196044.13148216371</v>
      </c>
      <c r="AY296" s="1">
        <f t="shared" si="372"/>
        <v>38953.611977064975</v>
      </c>
      <c r="AZ296" s="1">
        <f t="shared" si="373"/>
        <v>9324.2435101850042</v>
      </c>
      <c r="BA296" s="1">
        <f t="shared" si="386"/>
        <v>14201.740887124419</v>
      </c>
      <c r="BB296" s="1">
        <f t="shared" si="387"/>
        <v>31331.636656372481</v>
      </c>
      <c r="BC296" s="1">
        <f t="shared" si="388"/>
        <v>39942.992267689195</v>
      </c>
      <c r="BD296" s="1">
        <f t="shared" si="389"/>
        <v>82.242871194797857</v>
      </c>
      <c r="BE296" s="2">
        <f t="shared" si="395"/>
        <v>2.6562624979233451E-2</v>
      </c>
      <c r="BF296" s="2">
        <f t="shared" si="396"/>
        <v>3.9296297366806017E-2</v>
      </c>
      <c r="BG296" s="2">
        <f t="shared" si="397"/>
        <v>2.6781393583393952E-2</v>
      </c>
      <c r="BH296" s="2">
        <f t="shared" si="374"/>
        <v>2.8626616377399838E-2</v>
      </c>
      <c r="BI296" s="2">
        <f t="shared" si="390"/>
        <v>7.0557304578739693E-5</v>
      </c>
      <c r="BJ296" s="2">
        <f t="shared" si="375"/>
        <v>1.5441989867404456E-4</v>
      </c>
      <c r="BK296" s="2">
        <f t="shared" si="376"/>
        <v>7.1724304226865481E-5</v>
      </c>
      <c r="BL296" s="2">
        <f t="shared" si="377"/>
        <v>20.150362504222034</v>
      </c>
      <c r="BM296" s="2">
        <f t="shared" si="378"/>
        <v>22.287630298180044</v>
      </c>
      <c r="BN296" s="2">
        <f t="shared" si="379"/>
        <v>3.6531426902997053</v>
      </c>
      <c r="BO296" s="2">
        <f t="shared" si="391"/>
        <v>585.2383064839189</v>
      </c>
      <c r="BP296" s="2">
        <f t="shared" si="392"/>
        <v>82.818067819043094</v>
      </c>
      <c r="BQ296" s="2">
        <f t="shared" si="393"/>
        <v>3.5755543697189722</v>
      </c>
      <c r="BR296" s="11">
        <f t="shared" si="394"/>
        <v>3.0296109611472416E-2</v>
      </c>
      <c r="BS296" s="17">
        <f t="shared" si="370"/>
        <v>1.361721063825715E-4</v>
      </c>
      <c r="BT296" s="17">
        <f t="shared" si="371"/>
        <v>9.621708476444319E-4</v>
      </c>
      <c r="BU296" s="12">
        <f>(BU$3*temperature!$I406+BU$4*temperature!$I406^2+BU$5*temperature!$I406^6)*(K296/K$56)^$BW$1</f>
        <v>-26.905034638169361</v>
      </c>
      <c r="BV296" s="12">
        <f>(BV$3*temperature!$I406+BV$4*temperature!$I406^2+BV$5*temperature!$I406^6)*(L296/L$56)^$BW$1</f>
        <v>-18.773777830947889</v>
      </c>
      <c r="BW296" s="12">
        <f>(BW$3*temperature!$I406+BW$4*temperature!$I406^2+BW$5*temperature!$I406^6)*(M296/M$56)^$BW$1</f>
        <v>-16.840395390125995</v>
      </c>
      <c r="BX296" s="12">
        <f>(BX$3*temperature!$M406+BX$4*temperature!$M406^2+BX$5*temperature!$M406^6)*(K296/K$56)^$BW$1</f>
        <v>-26.905040591699571</v>
      </c>
      <c r="BY296" s="12">
        <f>(BY$3*temperature!$M406+BY$4*temperature!$M406^2+BY$5*temperature!$M406^6)*(L296/L$56)^$BW$1</f>
        <v>-18.773781664996349</v>
      </c>
      <c r="BZ296" s="12">
        <f>(BZ$3*temperature!$M406+BZ$4*temperature!$M406^2+BZ$5*temperature!$M406^6)*(M296/M$56)^$BW$1</f>
        <v>-16.84039856399324</v>
      </c>
      <c r="CA296" s="19">
        <f t="shared" si="380"/>
        <v>-5.9535302092683651E-6</v>
      </c>
      <c r="CB296" s="19">
        <f t="shared" si="381"/>
        <v>-3.8340484600496438E-6</v>
      </c>
      <c r="CC296" s="19">
        <f t="shared" si="382"/>
        <v>-3.1738672454650896E-6</v>
      </c>
      <c r="CD296" s="19">
        <f t="shared" si="383"/>
        <v>-2.4152887165380804E-2</v>
      </c>
      <c r="CE296" s="19">
        <f t="shared" si="384"/>
        <v>-3.2889495205304807E-6</v>
      </c>
      <c r="CF296" s="19"/>
      <c r="CG296" s="19"/>
      <c r="CH296" s="19"/>
    </row>
    <row r="297" spans="1:86" x14ac:dyDescent="0.25">
      <c r="A297" s="2">
        <f t="shared" si="327"/>
        <v>2251</v>
      </c>
      <c r="B297" s="5">
        <f t="shared" si="328"/>
        <v>1165.4054109329481</v>
      </c>
      <c r="C297" s="5">
        <f t="shared" si="329"/>
        <v>2964.1685848794655</v>
      </c>
      <c r="D297" s="5">
        <f t="shared" si="330"/>
        <v>4369.9523622864981</v>
      </c>
      <c r="E297" s="15">
        <f t="shared" si="331"/>
        <v>1.7579918067793741E-8</v>
      </c>
      <c r="F297" s="15">
        <f t="shared" si="332"/>
        <v>3.4633617423409587E-8</v>
      </c>
      <c r="G297" s="15">
        <f t="shared" si="333"/>
        <v>7.0703297978061215E-8</v>
      </c>
      <c r="H297" s="5">
        <f t="shared" si="334"/>
        <v>285439.20715668611</v>
      </c>
      <c r="I297" s="5">
        <f t="shared" si="335"/>
        <v>144536.47137650559</v>
      </c>
      <c r="J297" s="5">
        <f t="shared" si="336"/>
        <v>51006.895218624952</v>
      </c>
      <c r="K297" s="5">
        <f t="shared" si="337"/>
        <v>244926.96230763331</v>
      </c>
      <c r="L297" s="5">
        <f t="shared" si="338"/>
        <v>48761.218276788066</v>
      </c>
      <c r="M297" s="5">
        <f t="shared" si="339"/>
        <v>11672.185641844508</v>
      </c>
      <c r="N297" s="15">
        <f t="shared" si="340"/>
        <v>-5.2315585925299946E-4</v>
      </c>
      <c r="O297" s="15">
        <f t="shared" si="341"/>
        <v>1.4212454649409345E-3</v>
      </c>
      <c r="P297" s="15">
        <f t="shared" si="342"/>
        <v>1.4483752248481974E-3</v>
      </c>
      <c r="Q297" s="5">
        <f t="shared" si="343"/>
        <v>2979.1656763068358</v>
      </c>
      <c r="R297" s="5">
        <f t="shared" si="344"/>
        <v>4518.5617527205077</v>
      </c>
      <c r="S297" s="5">
        <f t="shared" si="345"/>
        <v>3166.7265520656733</v>
      </c>
      <c r="T297" s="5">
        <f t="shared" si="346"/>
        <v>10.437128472934283</v>
      </c>
      <c r="U297" s="5">
        <f t="shared" si="347"/>
        <v>31.262433001771761</v>
      </c>
      <c r="V297" s="5">
        <f t="shared" si="348"/>
        <v>62.084283673658234</v>
      </c>
      <c r="W297" s="15">
        <f t="shared" si="349"/>
        <v>-1.0734613539272964E-2</v>
      </c>
      <c r="X297" s="15">
        <f t="shared" si="350"/>
        <v>-1.217998157191269E-2</v>
      </c>
      <c r="Y297" s="15">
        <f t="shared" si="351"/>
        <v>-9.7425357312937999E-3</v>
      </c>
      <c r="Z297" s="5">
        <f t="shared" si="366"/>
        <v>2552.960325206624</v>
      </c>
      <c r="AA297" s="5">
        <f t="shared" si="367"/>
        <v>13553.551062908387</v>
      </c>
      <c r="AB297" s="5">
        <f t="shared" si="368"/>
        <v>76408.30217208121</v>
      </c>
      <c r="AC297" s="16">
        <f t="shared" si="352"/>
        <v>0.87041617152398187</v>
      </c>
      <c r="AD297" s="16">
        <f t="shared" si="353"/>
        <v>3.0885742673977048</v>
      </c>
      <c r="AE297" s="16">
        <f t="shared" si="354"/>
        <v>24.586477071667353</v>
      </c>
      <c r="AF297" s="15">
        <f t="shared" si="355"/>
        <v>-4.0504037456468023E-3</v>
      </c>
      <c r="AG297" s="15">
        <f t="shared" si="356"/>
        <v>2.9673830763510267E-4</v>
      </c>
      <c r="AH297" s="15">
        <f t="shared" si="357"/>
        <v>9.7937136394747881E-3</v>
      </c>
      <c r="AI297" s="1">
        <f t="shared" si="321"/>
        <v>572339.67785200791</v>
      </c>
      <c r="AJ297" s="1">
        <f t="shared" si="322"/>
        <v>284242.50174448232</v>
      </c>
      <c r="AK297" s="1">
        <f t="shared" si="323"/>
        <v>100311.5006133576</v>
      </c>
      <c r="AL297" s="14">
        <f t="shared" si="358"/>
        <v>97.041095442296537</v>
      </c>
      <c r="AM297" s="14">
        <f t="shared" si="359"/>
        <v>24.104806062517468</v>
      </c>
      <c r="AN297" s="14">
        <f t="shared" si="360"/>
        <v>7.5007108626636061</v>
      </c>
      <c r="AO297" s="11">
        <f t="shared" si="361"/>
        <v>1.8297601613534334E-3</v>
      </c>
      <c r="AP297" s="11">
        <f t="shared" si="362"/>
        <v>2.3050152104062229E-3</v>
      </c>
      <c r="AQ297" s="11">
        <f t="shared" si="363"/>
        <v>2.0909396294867513E-3</v>
      </c>
      <c r="AR297" s="1">
        <f t="shared" si="369"/>
        <v>285439.20715668611</v>
      </c>
      <c r="AS297" s="1">
        <f t="shared" si="364"/>
        <v>144536.47137650559</v>
      </c>
      <c r="AT297" s="1">
        <f t="shared" si="365"/>
        <v>51006.895218624952</v>
      </c>
      <c r="AU297" s="1">
        <f t="shared" si="324"/>
        <v>57087.841431337227</v>
      </c>
      <c r="AV297" s="1">
        <f t="shared" si="325"/>
        <v>28907.294275301119</v>
      </c>
      <c r="AW297" s="1">
        <f t="shared" si="326"/>
        <v>10201.379043724992</v>
      </c>
      <c r="AX297" s="1">
        <f t="shared" si="385"/>
        <v>195941.56984610666</v>
      </c>
      <c r="AY297" s="1">
        <f t="shared" si="372"/>
        <v>39008.974621430447</v>
      </c>
      <c r="AZ297" s="1">
        <f t="shared" si="373"/>
        <v>9337.7485134756062</v>
      </c>
      <c r="BA297" s="1">
        <f t="shared" si="386"/>
        <v>14201.13128858398</v>
      </c>
      <c r="BB297" s="1">
        <f t="shared" si="387"/>
        <v>31335.84756177312</v>
      </c>
      <c r="BC297" s="1">
        <f t="shared" si="388"/>
        <v>39949.31984332393</v>
      </c>
      <c r="BD297" s="1">
        <f t="shared" si="389"/>
        <v>79.856722792314727</v>
      </c>
      <c r="BE297" s="2">
        <f t="shared" si="395"/>
        <v>2.6562624979233451E-2</v>
      </c>
      <c r="BF297" s="2">
        <f t="shared" si="396"/>
        <v>3.9296297366806017E-2</v>
      </c>
      <c r="BG297" s="2">
        <f t="shared" si="397"/>
        <v>2.6781393583393952E-2</v>
      </c>
      <c r="BH297" s="2">
        <f t="shared" si="374"/>
        <v>2.8608807739063567E-2</v>
      </c>
      <c r="BI297" s="2">
        <f t="shared" si="390"/>
        <v>7.0557304578739693E-5</v>
      </c>
      <c r="BJ297" s="2">
        <f t="shared" si="375"/>
        <v>1.5441989867404456E-4</v>
      </c>
      <c r="BK297" s="2">
        <f t="shared" si="376"/>
        <v>7.1724304226865481E-5</v>
      </c>
      <c r="BL297" s="2">
        <f t="shared" si="377"/>
        <v>20.139821078068277</v>
      </c>
      <c r="BM297" s="2">
        <f t="shared" si="378"/>
        <v>22.319307264663937</v>
      </c>
      <c r="BN297" s="2">
        <f t="shared" si="379"/>
        <v>3.6584340703285063</v>
      </c>
      <c r="BO297" s="2">
        <f t="shared" si="391"/>
        <v>593.97825647440345</v>
      </c>
      <c r="BP297" s="2">
        <f t="shared" si="392"/>
        <v>83.811956485759836</v>
      </c>
      <c r="BQ297" s="2">
        <f t="shared" si="393"/>
        <v>3.57562122828078</v>
      </c>
      <c r="BR297" s="11">
        <f t="shared" si="394"/>
        <v>3.0269276332847123E-2</v>
      </c>
      <c r="BS297" s="17">
        <f t="shared" si="370"/>
        <v>1.3216793222088589E-4</v>
      </c>
      <c r="BT297" s="17">
        <f t="shared" si="371"/>
        <v>9.3414645402372027E-4</v>
      </c>
      <c r="BU297" s="12">
        <f>(BU$3*temperature!$I407+BU$4*temperature!$I407^2+BU$5*temperature!$I407^6)*(K297/K$56)^$BW$1</f>
        <v>-27.073638795632874</v>
      </c>
      <c r="BV297" s="12">
        <f>(BV$3*temperature!$I407+BV$4*temperature!$I407^2+BV$5*temperature!$I407^6)*(L297/L$56)^$BW$1</f>
        <v>-18.873368003278333</v>
      </c>
      <c r="BW297" s="12">
        <f>(BW$3*temperature!$I407+BW$4*temperature!$I407^2+BW$5*temperature!$I407^6)*(M297/M$56)^$BW$1</f>
        <v>-16.922255053140681</v>
      </c>
      <c r="BX297" s="12">
        <f>(BX$3*temperature!$M407+BX$4*temperature!$M407^2+BX$5*temperature!$M407^6)*(K297/K$56)^$BW$1</f>
        <v>-27.073644743393192</v>
      </c>
      <c r="BY297" s="12">
        <f>(BY$3*temperature!$M407+BY$4*temperature!$M407^2+BY$5*temperature!$M407^6)*(L297/L$56)^$BW$1</f>
        <v>-18.873371831243066</v>
      </c>
      <c r="BZ297" s="12">
        <f>(BZ$3*temperature!$M407+BZ$4*temperature!$M407^2+BZ$5*temperature!$M407^6)*(M297/M$56)^$BW$1</f>
        <v>-16.922258221494818</v>
      </c>
      <c r="CA297" s="19">
        <f t="shared" si="380"/>
        <v>-5.9477603180368988E-6</v>
      </c>
      <c r="CB297" s="19">
        <f t="shared" si="381"/>
        <v>-3.8279647327499333E-6</v>
      </c>
      <c r="CC297" s="19">
        <f t="shared" si="382"/>
        <v>-3.1683541372728996E-6</v>
      </c>
      <c r="CD297" s="19">
        <f t="shared" si="383"/>
        <v>-2.4126124120592108E-2</v>
      </c>
      <c r="CE297" s="19">
        <f t="shared" si="384"/>
        <v>-3.1886999375230981E-6</v>
      </c>
      <c r="CF297" s="19"/>
      <c r="CG297" s="19"/>
      <c r="CH297" s="19"/>
    </row>
    <row r="298" spans="1:86" x14ac:dyDescent="0.25">
      <c r="A298" s="2">
        <f t="shared" si="327"/>
        <v>2252</v>
      </c>
      <c r="B298" s="5">
        <f t="shared" si="328"/>
        <v>1165.4054303962932</v>
      </c>
      <c r="C298" s="5">
        <f t="shared" si="329"/>
        <v>2964.1686824063522</v>
      </c>
      <c r="D298" s="5">
        <f t="shared" si="330"/>
        <v>4369.9526558080397</v>
      </c>
      <c r="E298" s="15">
        <f t="shared" si="331"/>
        <v>1.6700922164404053E-8</v>
      </c>
      <c r="F298" s="15">
        <f t="shared" si="332"/>
        <v>3.2901936552239103E-8</v>
      </c>
      <c r="G298" s="15">
        <f t="shared" si="333"/>
        <v>6.7168133079158156E-8</v>
      </c>
      <c r="H298" s="5">
        <f t="shared" si="334"/>
        <v>285282.04051330709</v>
      </c>
      <c r="I298" s="5">
        <f t="shared" si="335"/>
        <v>144737.79396363831</v>
      </c>
      <c r="J298" s="5">
        <f t="shared" si="336"/>
        <v>51079.484725630762</v>
      </c>
      <c r="K298" s="5">
        <f t="shared" si="337"/>
        <v>244792.09815960581</v>
      </c>
      <c r="L298" s="5">
        <f t="shared" si="338"/>
        <v>48829.135407414877</v>
      </c>
      <c r="M298" s="5">
        <f t="shared" si="339"/>
        <v>11688.795908976672</v>
      </c>
      <c r="N298" s="15">
        <f t="shared" si="340"/>
        <v>-5.5063006031208506E-4</v>
      </c>
      <c r="O298" s="15">
        <f t="shared" si="341"/>
        <v>1.3928513894236882E-3</v>
      </c>
      <c r="P298" s="15">
        <f t="shared" si="342"/>
        <v>1.4230639951970936E-3</v>
      </c>
      <c r="Q298" s="5">
        <f t="shared" si="343"/>
        <v>2945.5627243749668</v>
      </c>
      <c r="R298" s="5">
        <f t="shared" si="344"/>
        <v>4469.7429289519814</v>
      </c>
      <c r="S298" s="5">
        <f t="shared" si="345"/>
        <v>3140.3373666560333</v>
      </c>
      <c r="T298" s="5">
        <f t="shared" si="346"/>
        <v>10.325089932317592</v>
      </c>
      <c r="U298" s="5">
        <f t="shared" si="347"/>
        <v>30.881657143917025</v>
      </c>
      <c r="V298" s="5">
        <f t="shared" si="348"/>
        <v>61.479425321615835</v>
      </c>
      <c r="W298" s="15">
        <f t="shared" si="349"/>
        <v>-1.0734613539272964E-2</v>
      </c>
      <c r="X298" s="15">
        <f t="shared" si="350"/>
        <v>-1.217998157191269E-2</v>
      </c>
      <c r="Y298" s="15">
        <f t="shared" si="351"/>
        <v>-9.7425357312937999E-3</v>
      </c>
      <c r="Z298" s="5">
        <f t="shared" si="366"/>
        <v>2514.0099009420474</v>
      </c>
      <c r="AA298" s="5">
        <f t="shared" si="367"/>
        <v>13411.476344227893</v>
      </c>
      <c r="AB298" s="5">
        <f t="shared" si="368"/>
        <v>76515.590450819858</v>
      </c>
      <c r="AC298" s="16">
        <f t="shared" si="352"/>
        <v>0.86689063460256954</v>
      </c>
      <c r="AD298" s="16">
        <f t="shared" si="353"/>
        <v>3.0894907656988178</v>
      </c>
      <c r="AE298" s="16">
        <f t="shared" si="354"/>
        <v>24.827269987510775</v>
      </c>
      <c r="AF298" s="15">
        <f t="shared" si="355"/>
        <v>-4.0504037456468023E-3</v>
      </c>
      <c r="AG298" s="15">
        <f t="shared" si="356"/>
        <v>2.9673830763510267E-4</v>
      </c>
      <c r="AH298" s="15">
        <f t="shared" si="357"/>
        <v>9.7937136394747881E-3</v>
      </c>
      <c r="AI298" s="1">
        <f t="shared" si="321"/>
        <v>572193.55149814428</v>
      </c>
      <c r="AJ298" s="1">
        <f t="shared" si="322"/>
        <v>284725.54584533523</v>
      </c>
      <c r="AK298" s="1">
        <f t="shared" si="323"/>
        <v>100481.72959574682</v>
      </c>
      <c r="AL298" s="14">
        <f t="shared" si="358"/>
        <v>97.216881753446401</v>
      </c>
      <c r="AM298" s="14">
        <f t="shared" si="359"/>
        <v>24.159812387689282</v>
      </c>
      <c r="AN298" s="14">
        <f t="shared" si="360"/>
        <v>7.5162375609197509</v>
      </c>
      <c r="AO298" s="11">
        <f t="shared" si="361"/>
        <v>1.811462559739899E-3</v>
      </c>
      <c r="AP298" s="11">
        <f t="shared" si="362"/>
        <v>2.2819650583021608E-3</v>
      </c>
      <c r="AQ298" s="11">
        <f t="shared" si="363"/>
        <v>2.0700302331918838E-3</v>
      </c>
      <c r="AR298" s="1">
        <f t="shared" si="369"/>
        <v>285282.04051330709</v>
      </c>
      <c r="AS298" s="1">
        <f t="shared" si="364"/>
        <v>144737.79396363831</v>
      </c>
      <c r="AT298" s="1">
        <f t="shared" si="365"/>
        <v>51079.484725630762</v>
      </c>
      <c r="AU298" s="1">
        <f t="shared" si="324"/>
        <v>57056.408102661422</v>
      </c>
      <c r="AV298" s="1">
        <f t="shared" si="325"/>
        <v>28947.558792727665</v>
      </c>
      <c r="AW298" s="1">
        <f t="shared" si="326"/>
        <v>10215.896945126153</v>
      </c>
      <c r="AX298" s="1">
        <f t="shared" si="385"/>
        <v>195833.67852768465</v>
      </c>
      <c r="AY298" s="1">
        <f t="shared" si="372"/>
        <v>39063.308325931903</v>
      </c>
      <c r="AZ298" s="1">
        <f t="shared" si="373"/>
        <v>9351.0367271813375</v>
      </c>
      <c r="BA298" s="1">
        <f t="shared" si="386"/>
        <v>14200.489641757005</v>
      </c>
      <c r="BB298" s="1">
        <f t="shared" si="387"/>
        <v>31339.974366622606</v>
      </c>
      <c r="BC298" s="1">
        <f t="shared" si="388"/>
        <v>39955.53682830387</v>
      </c>
      <c r="BD298" s="1">
        <f t="shared" si="389"/>
        <v>77.539598072618347</v>
      </c>
      <c r="BE298" s="2">
        <f t="shared" si="395"/>
        <v>2.6562624979233451E-2</v>
      </c>
      <c r="BF298" s="2">
        <f t="shared" si="396"/>
        <v>3.9296297366806017E-2</v>
      </c>
      <c r="BG298" s="2">
        <f t="shared" si="397"/>
        <v>2.6781393583393952E-2</v>
      </c>
      <c r="BH298" s="2">
        <f t="shared" si="374"/>
        <v>2.8591123149340272E-2</v>
      </c>
      <c r="BI298" s="2">
        <f t="shared" si="390"/>
        <v>7.0557304578739693E-5</v>
      </c>
      <c r="BJ298" s="2">
        <f t="shared" si="375"/>
        <v>1.5441989867404456E-4</v>
      </c>
      <c r="BK298" s="2">
        <f t="shared" si="376"/>
        <v>7.1724304226865481E-5</v>
      </c>
      <c r="BL298" s="2">
        <f t="shared" si="377"/>
        <v>20.128731823341766</v>
      </c>
      <c r="BM298" s="2">
        <f t="shared" si="378"/>
        <v>22.350395478169766</v>
      </c>
      <c r="BN298" s="2">
        <f t="shared" si="379"/>
        <v>3.6636405022126692</v>
      </c>
      <c r="BO298" s="2">
        <f t="shared" si="391"/>
        <v>602.84884738328992</v>
      </c>
      <c r="BP298" s="2">
        <f t="shared" si="392"/>
        <v>84.817797024389762</v>
      </c>
      <c r="BQ298" s="2">
        <f t="shared" si="393"/>
        <v>3.5756890234110963</v>
      </c>
      <c r="BR298" s="11">
        <f t="shared" si="394"/>
        <v>3.0242674518583729E-2</v>
      </c>
      <c r="BS298" s="17">
        <f t="shared" si="370"/>
        <v>1.2828484286295133E-4</v>
      </c>
      <c r="BT298" s="17">
        <f t="shared" si="371"/>
        <v>9.0693830487739832E-4</v>
      </c>
      <c r="BU298" s="12">
        <f>(BU$3*temperature!$I408+BU$4*temperature!$I408^2+BU$5*temperature!$I408^6)*(K298/K$56)^$BW$1</f>
        <v>-27.242095532750874</v>
      </c>
      <c r="BV298" s="12">
        <f>(BV$3*temperature!$I408+BV$4*temperature!$I408^2+BV$5*temperature!$I408^6)*(L298/L$56)^$BW$1</f>
        <v>-18.972762257265309</v>
      </c>
      <c r="BW298" s="12">
        <f>(BW$3*temperature!$I408+BW$4*temperature!$I408^2+BW$5*temperature!$I408^6)*(M298/M$56)^$BW$1</f>
        <v>-17.003935180152798</v>
      </c>
      <c r="BX298" s="12">
        <f>(BX$3*temperature!$M408+BX$4*temperature!$M408^2+BX$5*temperature!$M408^6)*(K298/K$56)^$BW$1</f>
        <v>-27.242101474786594</v>
      </c>
      <c r="BY298" s="12">
        <f>(BY$3*temperature!$M408+BY$4*temperature!$M408^2+BY$5*temperature!$M408^6)*(L298/L$56)^$BW$1</f>
        <v>-18.972766079187675</v>
      </c>
      <c r="BZ298" s="12">
        <f>(BZ$3*temperature!$M408+BZ$4*temperature!$M408^2+BZ$5*temperature!$M408^6)*(M298/M$56)^$BW$1</f>
        <v>-17.003938343031862</v>
      </c>
      <c r="CA298" s="19">
        <f t="shared" si="380"/>
        <v>-5.9420357203521235E-6</v>
      </c>
      <c r="CB298" s="19">
        <f t="shared" si="381"/>
        <v>-3.8219223661428714E-6</v>
      </c>
      <c r="CC298" s="19">
        <f t="shared" si="382"/>
        <v>-3.1628790644333549E-6</v>
      </c>
      <c r="CD298" s="19">
        <f t="shared" si="383"/>
        <v>-2.4098909199415611E-2</v>
      </c>
      <c r="CE298" s="19">
        <f t="shared" si="384"/>
        <v>-3.0915247798155637E-6</v>
      </c>
      <c r="CF298" s="19"/>
      <c r="CG298" s="19"/>
      <c r="CH298" s="19"/>
    </row>
    <row r="299" spans="1:86" x14ac:dyDescent="0.25">
      <c r="A299" s="2">
        <f t="shared" si="327"/>
        <v>2253</v>
      </c>
      <c r="B299" s="5">
        <f t="shared" si="328"/>
        <v>1165.4054488864713</v>
      </c>
      <c r="C299" s="5">
        <f t="shared" si="329"/>
        <v>2964.1687750568976</v>
      </c>
      <c r="D299" s="5">
        <f t="shared" si="330"/>
        <v>4369.9529346535228</v>
      </c>
      <c r="E299" s="15">
        <f t="shared" si="331"/>
        <v>1.5865876056183849E-8</v>
      </c>
      <c r="F299" s="15">
        <f t="shared" si="332"/>
        <v>3.1256839724627149E-8</v>
      </c>
      <c r="G299" s="15">
        <f t="shared" si="333"/>
        <v>6.3809726425200242E-8</v>
      </c>
      <c r="H299" s="5">
        <f t="shared" si="334"/>
        <v>285117.17756553733</v>
      </c>
      <c r="I299" s="5">
        <f t="shared" si="335"/>
        <v>144935.32828115585</v>
      </c>
      <c r="J299" s="5">
        <f t="shared" si="336"/>
        <v>51150.897738706772</v>
      </c>
      <c r="K299" s="5">
        <f t="shared" si="337"/>
        <v>244650.63024886561</v>
      </c>
      <c r="L299" s="5">
        <f t="shared" si="338"/>
        <v>48895.774593123097</v>
      </c>
      <c r="M299" s="5">
        <f t="shared" si="339"/>
        <v>11705.136989710469</v>
      </c>
      <c r="N299" s="15">
        <f t="shared" si="340"/>
        <v>-5.7791044647181877E-4</v>
      </c>
      <c r="O299" s="15">
        <f t="shared" si="341"/>
        <v>1.3647422824960564E-3</v>
      </c>
      <c r="P299" s="15">
        <f t="shared" si="342"/>
        <v>1.3980123240280307E-3</v>
      </c>
      <c r="Q299" s="5">
        <f t="shared" si="343"/>
        <v>2912.2592948358633</v>
      </c>
      <c r="R299" s="5">
        <f t="shared" si="344"/>
        <v>4421.3274293478235</v>
      </c>
      <c r="S299" s="5">
        <f t="shared" si="345"/>
        <v>3114.0901747265316</v>
      </c>
      <c r="T299" s="5">
        <f t="shared" si="346"/>
        <v>10.214254082135925</v>
      </c>
      <c r="U299" s="5">
        <f t="shared" si="347"/>
        <v>30.505519128993988</v>
      </c>
      <c r="V299" s="5">
        <f t="shared" si="348"/>
        <v>60.880459823680582</v>
      </c>
      <c r="W299" s="15">
        <f t="shared" si="349"/>
        <v>-1.0734613539272964E-2</v>
      </c>
      <c r="X299" s="15">
        <f t="shared" si="350"/>
        <v>-1.217998157191269E-2</v>
      </c>
      <c r="Y299" s="15">
        <f t="shared" si="351"/>
        <v>-9.7425357312937999E-3</v>
      </c>
      <c r="Z299" s="5">
        <f t="shared" si="366"/>
        <v>2475.585687519128</v>
      </c>
      <c r="AA299" s="5">
        <f t="shared" si="367"/>
        <v>13270.514616925941</v>
      </c>
      <c r="AB299" s="5">
        <f t="shared" si="368"/>
        <v>76621.092488767448</v>
      </c>
      <c r="AC299" s="16">
        <f t="shared" si="352"/>
        <v>0.8633793775291092</v>
      </c>
      <c r="AD299" s="16">
        <f t="shared" si="353"/>
        <v>3.0904075359600855</v>
      </c>
      <c r="AE299" s="16">
        <f t="shared" si="354"/>
        <v>25.07042116021838</v>
      </c>
      <c r="AF299" s="15">
        <f t="shared" si="355"/>
        <v>-4.0504037456468023E-3</v>
      </c>
      <c r="AG299" s="15">
        <f t="shared" si="356"/>
        <v>2.9673830763510267E-4</v>
      </c>
      <c r="AH299" s="15">
        <f t="shared" si="357"/>
        <v>9.7937136394747881E-3</v>
      </c>
      <c r="AI299" s="1">
        <f t="shared" si="321"/>
        <v>572030.60445099126</v>
      </c>
      <c r="AJ299" s="1">
        <f t="shared" si="322"/>
        <v>285200.55005352938</v>
      </c>
      <c r="AK299" s="1">
        <f t="shared" si="323"/>
        <v>100649.45358129829</v>
      </c>
      <c r="AL299" s="14">
        <f t="shared" si="358"/>
        <v>97.39122544750272</v>
      </c>
      <c r="AM299" s="14">
        <f t="shared" si="359"/>
        <v>24.214392916896287</v>
      </c>
      <c r="AN299" s="14">
        <f t="shared" si="360"/>
        <v>7.5316408115207976</v>
      </c>
      <c r="AO299" s="11">
        <f t="shared" si="361"/>
        <v>1.7933479341424999E-3</v>
      </c>
      <c r="AP299" s="11">
        <f t="shared" si="362"/>
        <v>2.259145407719139E-3</v>
      </c>
      <c r="AQ299" s="11">
        <f t="shared" si="363"/>
        <v>2.049329930859965E-3</v>
      </c>
      <c r="AR299" s="1">
        <f t="shared" si="369"/>
        <v>285117.17756553733</v>
      </c>
      <c r="AS299" s="1">
        <f t="shared" si="364"/>
        <v>144935.32828115585</v>
      </c>
      <c r="AT299" s="1">
        <f t="shared" si="365"/>
        <v>51150.897738706772</v>
      </c>
      <c r="AU299" s="1">
        <f t="shared" si="324"/>
        <v>57023.43551310747</v>
      </c>
      <c r="AV299" s="1">
        <f t="shared" si="325"/>
        <v>28987.065656231171</v>
      </c>
      <c r="AW299" s="1">
        <f t="shared" si="326"/>
        <v>10230.179547741354</v>
      </c>
      <c r="AX299" s="1">
        <f t="shared" si="385"/>
        <v>195720.50419909248</v>
      </c>
      <c r="AY299" s="1">
        <f t="shared" si="372"/>
        <v>39116.61967449847</v>
      </c>
      <c r="AZ299" s="1">
        <f t="shared" si="373"/>
        <v>9364.109591768376</v>
      </c>
      <c r="BA299" s="1">
        <f t="shared" si="386"/>
        <v>14199.816172390578</v>
      </c>
      <c r="BB299" s="1">
        <f t="shared" si="387"/>
        <v>31344.017914765831</v>
      </c>
      <c r="BC299" s="1">
        <f t="shared" si="388"/>
        <v>39961.644359487647</v>
      </c>
      <c r="BD299" s="1">
        <f t="shared" si="389"/>
        <v>75.289508427310949</v>
      </c>
      <c r="BE299" s="2">
        <f t="shared" si="395"/>
        <v>2.6562624979233451E-2</v>
      </c>
      <c r="BF299" s="2">
        <f t="shared" si="396"/>
        <v>3.9296297366806017E-2</v>
      </c>
      <c r="BG299" s="2">
        <f t="shared" si="397"/>
        <v>2.6781393583393952E-2</v>
      </c>
      <c r="BH299" s="2">
        <f t="shared" si="374"/>
        <v>2.857356273085794E-2</v>
      </c>
      <c r="BI299" s="2">
        <f t="shared" si="390"/>
        <v>7.0557304578739693E-5</v>
      </c>
      <c r="BJ299" s="2">
        <f t="shared" si="375"/>
        <v>1.5441989867404456E-4</v>
      </c>
      <c r="BK299" s="2">
        <f t="shared" si="376"/>
        <v>7.1724304226865481E-5</v>
      </c>
      <c r="BL299" s="2">
        <f t="shared" si="377"/>
        <v>20.117099538122226</v>
      </c>
      <c r="BM299" s="2">
        <f t="shared" si="378"/>
        <v>22.380898707465469</v>
      </c>
      <c r="BN299" s="2">
        <f t="shared" si="379"/>
        <v>3.6687625508882902</v>
      </c>
      <c r="BO299" s="2">
        <f t="shared" si="391"/>
        <v>611.8520317024869</v>
      </c>
      <c r="BP299" s="2">
        <f t="shared" si="392"/>
        <v>85.835733179897886</v>
      </c>
      <c r="BQ299" s="2">
        <f t="shared" si="393"/>
        <v>3.5757577449970874</v>
      </c>
      <c r="BR299" s="11">
        <f t="shared" si="394"/>
        <v>3.0216301082704761E-2</v>
      </c>
      <c r="BS299" s="17">
        <f t="shared" si="370"/>
        <v>1.2451905365199207E-4</v>
      </c>
      <c r="BT299" s="17">
        <f t="shared" si="371"/>
        <v>8.8052262609456141E-4</v>
      </c>
      <c r="BU299" s="12">
        <f>(BU$3*temperature!$I409+BU$4*temperature!$I409^2+BU$5*temperature!$I409^6)*(K299/K$56)^$BW$1</f>
        <v>-27.410406651301603</v>
      </c>
      <c r="BV299" s="12">
        <f>(BV$3*temperature!$I409+BV$4*temperature!$I409^2+BV$5*temperature!$I409^6)*(L299/L$56)^$BW$1</f>
        <v>-19.071961743193445</v>
      </c>
      <c r="BW299" s="12">
        <f>(BW$3*temperature!$I409+BW$4*temperature!$I409^2+BW$5*temperature!$I409^6)*(M299/M$56)^$BW$1</f>
        <v>-17.085436747770249</v>
      </c>
      <c r="BX299" s="12">
        <f>(BX$3*temperature!$M409+BX$4*temperature!$M409^2+BX$5*temperature!$M409^6)*(K299/K$56)^$BW$1</f>
        <v>-27.410412587657817</v>
      </c>
      <c r="BY299" s="12">
        <f>(BY$3*temperature!$M409+BY$4*temperature!$M409^2+BY$5*temperature!$M409^6)*(L299/L$56)^$BW$1</f>
        <v>-19.071965559114414</v>
      </c>
      <c r="BZ299" s="12">
        <f>(BZ$3*temperature!$M409+BZ$4*temperature!$M409^2+BZ$5*temperature!$M409^6)*(M299/M$56)^$BW$1</f>
        <v>-17.085439905211889</v>
      </c>
      <c r="CA299" s="19">
        <f t="shared" si="380"/>
        <v>-5.9363562137093595E-6</v>
      </c>
      <c r="CB299" s="19">
        <f t="shared" si="381"/>
        <v>-3.8159209694299534E-6</v>
      </c>
      <c r="CC299" s="19">
        <f t="shared" si="382"/>
        <v>-3.1574416397006644E-6</v>
      </c>
      <c r="CD299" s="19">
        <f t="shared" si="383"/>
        <v>-2.4071248615039922E-2</v>
      </c>
      <c r="CE299" s="19">
        <f t="shared" si="384"/>
        <v>-2.9973290977665958E-6</v>
      </c>
      <c r="CF299" s="19"/>
      <c r="CG299" s="19"/>
      <c r="CH299" s="19"/>
    </row>
    <row r="300" spans="1:86" x14ac:dyDescent="0.25">
      <c r="A300" s="2">
        <f t="shared" si="327"/>
        <v>2254</v>
      </c>
      <c r="B300" s="5">
        <f t="shared" si="328"/>
        <v>1165.4054664521409</v>
      </c>
      <c r="C300" s="5">
        <f t="shared" si="329"/>
        <v>2964.1688630749186</v>
      </c>
      <c r="D300" s="5">
        <f t="shared" si="330"/>
        <v>4369.9531995567486</v>
      </c>
      <c r="E300" s="15">
        <f t="shared" si="331"/>
        <v>1.5072582253374657E-8</v>
      </c>
      <c r="F300" s="15">
        <f t="shared" si="332"/>
        <v>2.969399773839579E-8</v>
      </c>
      <c r="G300" s="15">
        <f t="shared" si="333"/>
        <v>6.0619240103940226E-8</v>
      </c>
      <c r="H300" s="5">
        <f t="shared" si="334"/>
        <v>284944.68587531563</v>
      </c>
      <c r="I300" s="5">
        <f t="shared" si="335"/>
        <v>145129.09880368991</v>
      </c>
      <c r="J300" s="5">
        <f t="shared" si="336"/>
        <v>51221.142146030092</v>
      </c>
      <c r="K300" s="5">
        <f t="shared" si="337"/>
        <v>244502.61653806764</v>
      </c>
      <c r="L300" s="5">
        <f t="shared" si="338"/>
        <v>48961.144087161883</v>
      </c>
      <c r="M300" s="5">
        <f t="shared" si="339"/>
        <v>11721.210687388033</v>
      </c>
      <c r="N300" s="15">
        <f t="shared" si="340"/>
        <v>-6.0500032494259504E-4</v>
      </c>
      <c r="O300" s="15">
        <f t="shared" si="341"/>
        <v>1.3369149907684896E-3</v>
      </c>
      <c r="P300" s="15">
        <f t="shared" si="342"/>
        <v>1.373217390936432E-3</v>
      </c>
      <c r="Q300" s="5">
        <f t="shared" si="343"/>
        <v>2879.2543558646321</v>
      </c>
      <c r="R300" s="5">
        <f t="shared" si="344"/>
        <v>4373.3148163884516</v>
      </c>
      <c r="S300" s="5">
        <f t="shared" si="345"/>
        <v>3087.985887677482</v>
      </c>
      <c r="T300" s="5">
        <f t="shared" si="346"/>
        <v>10.104608011972255</v>
      </c>
      <c r="U300" s="5">
        <f t="shared" si="347"/>
        <v>30.133962468161211</v>
      </c>
      <c r="V300" s="5">
        <f t="shared" si="348"/>
        <v>60.28732976851078</v>
      </c>
      <c r="W300" s="15">
        <f t="shared" si="349"/>
        <v>-1.0734613539272964E-2</v>
      </c>
      <c r="X300" s="15">
        <f t="shared" si="350"/>
        <v>-1.217998157191269E-2</v>
      </c>
      <c r="Y300" s="15">
        <f t="shared" si="351"/>
        <v>-9.7425357312937999E-3</v>
      </c>
      <c r="Z300" s="5">
        <f t="shared" si="366"/>
        <v>2437.6822096886299</v>
      </c>
      <c r="AA300" s="5">
        <f t="shared" si="367"/>
        <v>13130.665862252923</v>
      </c>
      <c r="AB300" s="5">
        <f t="shared" si="368"/>
        <v>76724.820336851903</v>
      </c>
      <c r="AC300" s="16">
        <f t="shared" si="352"/>
        <v>0.85988234246445105</v>
      </c>
      <c r="AD300" s="16">
        <f t="shared" si="353"/>
        <v>3.091324578262209</v>
      </c>
      <c r="AE300" s="16">
        <f t="shared" si="354"/>
        <v>25.31595368588259</v>
      </c>
      <c r="AF300" s="15">
        <f t="shared" si="355"/>
        <v>-4.0504037456468023E-3</v>
      </c>
      <c r="AG300" s="15">
        <f t="shared" si="356"/>
        <v>2.9673830763510267E-4</v>
      </c>
      <c r="AH300" s="15">
        <f t="shared" si="357"/>
        <v>9.7937136394747881E-3</v>
      </c>
      <c r="AI300" s="1">
        <f t="shared" si="321"/>
        <v>571850.97951899958</v>
      </c>
      <c r="AJ300" s="1">
        <f t="shared" si="322"/>
        <v>285667.56070440763</v>
      </c>
      <c r="AK300" s="1">
        <f t="shared" si="323"/>
        <v>100814.68777090982</v>
      </c>
      <c r="AL300" s="14">
        <f t="shared" si="358"/>
        <v>97.564135236932998</v>
      </c>
      <c r="AM300" s="14">
        <f t="shared" si="359"/>
        <v>24.268549713109611</v>
      </c>
      <c r="AN300" s="14">
        <f t="shared" si="360"/>
        <v>7.5469212802948977</v>
      </c>
      <c r="AO300" s="11">
        <f t="shared" si="361"/>
        <v>1.775414454801075E-3</v>
      </c>
      <c r="AP300" s="11">
        <f t="shared" si="362"/>
        <v>2.2365539536419476E-3</v>
      </c>
      <c r="AQ300" s="11">
        <f t="shared" si="363"/>
        <v>2.0288366315513655E-3</v>
      </c>
      <c r="AR300" s="1">
        <f t="shared" si="369"/>
        <v>284944.68587531563</v>
      </c>
      <c r="AS300" s="1">
        <f t="shared" si="364"/>
        <v>145129.09880368991</v>
      </c>
      <c r="AT300" s="1">
        <f t="shared" si="365"/>
        <v>51221.142146030092</v>
      </c>
      <c r="AU300" s="1">
        <f t="shared" si="324"/>
        <v>56988.937175063125</v>
      </c>
      <c r="AV300" s="1">
        <f t="shared" si="325"/>
        <v>29025.819760737984</v>
      </c>
      <c r="AW300" s="1">
        <f t="shared" si="326"/>
        <v>10244.228429206019</v>
      </c>
      <c r="AX300" s="1">
        <f t="shared" si="385"/>
        <v>195602.09323045411</v>
      </c>
      <c r="AY300" s="1">
        <f t="shared" si="372"/>
        <v>39168.915269729499</v>
      </c>
      <c r="AZ300" s="1">
        <f t="shared" si="373"/>
        <v>9376.9685499104271</v>
      </c>
      <c r="BA300" s="1">
        <f t="shared" si="386"/>
        <v>14199.111102362522</v>
      </c>
      <c r="BB300" s="1">
        <f t="shared" si="387"/>
        <v>31347.979040650567</v>
      </c>
      <c r="BC300" s="1">
        <f t="shared" si="388"/>
        <v>39967.64356116431</v>
      </c>
      <c r="BD300" s="1">
        <f t="shared" si="389"/>
        <v>73.104522224251824</v>
      </c>
      <c r="BE300" s="2">
        <f t="shared" si="395"/>
        <v>2.6562624979233451E-2</v>
      </c>
      <c r="BF300" s="2">
        <f t="shared" si="396"/>
        <v>3.9296297366806017E-2</v>
      </c>
      <c r="BG300" s="2">
        <f t="shared" si="397"/>
        <v>2.6781393583393952E-2</v>
      </c>
      <c r="BH300" s="2">
        <f t="shared" si="374"/>
        <v>2.8556126582247439E-2</v>
      </c>
      <c r="BI300" s="2">
        <f t="shared" si="390"/>
        <v>7.0557304578739693E-5</v>
      </c>
      <c r="BJ300" s="2">
        <f t="shared" si="375"/>
        <v>1.5441989867404456E-4</v>
      </c>
      <c r="BK300" s="2">
        <f t="shared" si="376"/>
        <v>7.1724304226865481E-5</v>
      </c>
      <c r="BL300" s="2">
        <f t="shared" si="377"/>
        <v>20.104928989397951</v>
      </c>
      <c r="BM300" s="2">
        <f t="shared" si="378"/>
        <v>22.410820731921199</v>
      </c>
      <c r="BN300" s="2">
        <f t="shared" si="379"/>
        <v>3.6738007821293839</v>
      </c>
      <c r="BO300" s="2">
        <f t="shared" si="391"/>
        <v>620.98979109325956</v>
      </c>
      <c r="BP300" s="2">
        <f t="shared" si="392"/>
        <v>86.865910426691158</v>
      </c>
      <c r="BQ300" s="2">
        <f t="shared" si="393"/>
        <v>3.5758273830585168</v>
      </c>
      <c r="BR300" s="11">
        <f t="shared" si="394"/>
        <v>3.0190152978412294E-2</v>
      </c>
      <c r="BS300" s="17">
        <f t="shared" si="370"/>
        <v>1.2086690292235611E-4</v>
      </c>
      <c r="BT300" s="17">
        <f t="shared" si="371"/>
        <v>8.5487633601413727E-4</v>
      </c>
      <c r="BU300" s="12">
        <f>(BU$3*temperature!$I410+BU$4*temperature!$I410^2+BU$5*temperature!$I410^6)*(K300/K$56)^$BW$1</f>
        <v>-27.578573985582111</v>
      </c>
      <c r="BV300" s="12">
        <f>(BV$3*temperature!$I410+BV$4*temperature!$I410^2+BV$5*temperature!$I410^6)*(L300/L$56)^$BW$1</f>
        <v>-19.170967617052568</v>
      </c>
      <c r="BW300" s="12">
        <f>(BW$3*temperature!$I410+BW$4*temperature!$I410^2+BW$5*temperature!$I410^6)*(M300/M$56)^$BW$1</f>
        <v>-17.166760736259022</v>
      </c>
      <c r="BX300" s="12">
        <f>(BX$3*temperature!$M410+BX$4*temperature!$M410^2+BX$5*temperature!$M410^6)*(K300/K$56)^$BW$1</f>
        <v>-27.578579916303763</v>
      </c>
      <c r="BY300" s="12">
        <f>(BY$3*temperature!$M410+BY$4*temperature!$M410^2+BY$5*temperature!$M410^6)*(L300/L$56)^$BW$1</f>
        <v>-19.170971427012738</v>
      </c>
      <c r="BZ300" s="12">
        <f>(BZ$3*temperature!$M410+BZ$4*temperature!$M410^2+BZ$5*temperature!$M410^6)*(M300/M$56)^$BW$1</f>
        <v>-17.166763888300494</v>
      </c>
      <c r="CA300" s="19">
        <f t="shared" si="380"/>
        <v>-5.9307216524473461E-6</v>
      </c>
      <c r="CB300" s="19">
        <f t="shared" si="381"/>
        <v>-3.8099601695762431E-6</v>
      </c>
      <c r="CC300" s="19">
        <f t="shared" si="382"/>
        <v>-3.1520414722763235E-6</v>
      </c>
      <c r="CD300" s="19">
        <f t="shared" si="383"/>
        <v>-2.4043148684607427E-2</v>
      </c>
      <c r="CE300" s="19">
        <f t="shared" si="384"/>
        <v>-2.9060209180102199E-6</v>
      </c>
      <c r="CF300" s="19"/>
      <c r="CG300" s="19"/>
      <c r="CH300" s="19"/>
    </row>
    <row r="301" spans="1:86" x14ac:dyDescent="0.25">
      <c r="A301" s="2">
        <f t="shared" si="327"/>
        <v>2255</v>
      </c>
      <c r="B301" s="5">
        <f t="shared" si="328"/>
        <v>1165.4054831395272</v>
      </c>
      <c r="C301" s="5">
        <f t="shared" si="329"/>
        <v>2964.1689466920407</v>
      </c>
      <c r="D301" s="5">
        <f t="shared" si="330"/>
        <v>4369.9534512148293</v>
      </c>
      <c r="E301" s="15">
        <f t="shared" si="331"/>
        <v>1.4318953140705924E-8</v>
      </c>
      <c r="F301" s="15">
        <f t="shared" si="332"/>
        <v>2.8209297851475999E-8</v>
      </c>
      <c r="G301" s="15">
        <f t="shared" si="333"/>
        <v>5.7588278098743212E-8</v>
      </c>
      <c r="H301" s="5">
        <f t="shared" si="334"/>
        <v>284764.63256053411</v>
      </c>
      <c r="I301" s="5">
        <f t="shared" si="335"/>
        <v>145319.13006904276</v>
      </c>
      <c r="J301" s="5">
        <f t="shared" si="336"/>
        <v>51290.225845960565</v>
      </c>
      <c r="K301" s="5">
        <f t="shared" si="337"/>
        <v>244348.11460934315</v>
      </c>
      <c r="L301" s="5">
        <f t="shared" si="338"/>
        <v>49025.252164258825</v>
      </c>
      <c r="M301" s="5">
        <f t="shared" si="339"/>
        <v>11737.018807763752</v>
      </c>
      <c r="N301" s="15">
        <f t="shared" si="340"/>
        <v>-6.319029665698972E-4</v>
      </c>
      <c r="O301" s="15">
        <f t="shared" si="341"/>
        <v>1.3093664025254359E-3</v>
      </c>
      <c r="P301" s="15">
        <f t="shared" si="342"/>
        <v>1.3486764121328765E-3</v>
      </c>
      <c r="Q301" s="5">
        <f t="shared" si="343"/>
        <v>2846.546835120193</v>
      </c>
      <c r="R301" s="5">
        <f t="shared" si="344"/>
        <v>4325.7045701487959</v>
      </c>
      <c r="S301" s="5">
        <f t="shared" si="345"/>
        <v>3062.0253702160694</v>
      </c>
      <c r="T301" s="5">
        <f t="shared" si="346"/>
        <v>9.9961389499978921</v>
      </c>
      <c r="U301" s="5">
        <f t="shared" si="347"/>
        <v>29.7669313606103</v>
      </c>
      <c r="V301" s="5">
        <f t="shared" si="348"/>
        <v>59.699978304096774</v>
      </c>
      <c r="W301" s="15">
        <f t="shared" si="349"/>
        <v>-1.0734613539272964E-2</v>
      </c>
      <c r="X301" s="15">
        <f t="shared" si="350"/>
        <v>-1.217998157191269E-2</v>
      </c>
      <c r="Y301" s="15">
        <f t="shared" si="351"/>
        <v>-9.7425357312937999E-3</v>
      </c>
      <c r="Z301" s="5">
        <f t="shared" si="366"/>
        <v>2400.2940037807921</v>
      </c>
      <c r="AA301" s="5">
        <f t="shared" si="367"/>
        <v>12991.929808828907</v>
      </c>
      <c r="AB301" s="5">
        <f t="shared" si="368"/>
        <v>76826.786061412306</v>
      </c>
      <c r="AC301" s="16">
        <f t="shared" si="352"/>
        <v>0.85639947180371745</v>
      </c>
      <c r="AD301" s="16">
        <f t="shared" si="353"/>
        <v>3.0922418926859132</v>
      </c>
      <c r="AE301" s="16">
        <f t="shared" si="354"/>
        <v>25.563890886792329</v>
      </c>
      <c r="AF301" s="15">
        <f t="shared" si="355"/>
        <v>-4.0504037456468023E-3</v>
      </c>
      <c r="AG301" s="15">
        <f t="shared" si="356"/>
        <v>2.9673830763510267E-4</v>
      </c>
      <c r="AH301" s="15">
        <f t="shared" si="357"/>
        <v>9.7937136394747881E-3</v>
      </c>
      <c r="AI301" s="1">
        <f t="shared" si="321"/>
        <v>571654.81874216278</v>
      </c>
      <c r="AJ301" s="1">
        <f t="shared" si="322"/>
        <v>286126.62439470488</v>
      </c>
      <c r="AK301" s="1">
        <f t="shared" si="323"/>
        <v>100977.44742302486</v>
      </c>
      <c r="AL301" s="14">
        <f t="shared" si="358"/>
        <v>97.73561984514312</v>
      </c>
      <c r="AM301" s="14">
        <f t="shared" si="359"/>
        <v>24.322284854711523</v>
      </c>
      <c r="AN301" s="14">
        <f t="shared" si="360"/>
        <v>7.5620796359403055</v>
      </c>
      <c r="AO301" s="11">
        <f t="shared" si="361"/>
        <v>1.7576603102530642E-3</v>
      </c>
      <c r="AP301" s="11">
        <f t="shared" si="362"/>
        <v>2.2141884141055283E-3</v>
      </c>
      <c r="AQ301" s="11">
        <f t="shared" si="363"/>
        <v>2.0085482652358517E-3</v>
      </c>
      <c r="AR301" s="1">
        <f t="shared" si="369"/>
        <v>284764.63256053411</v>
      </c>
      <c r="AS301" s="1">
        <f t="shared" si="364"/>
        <v>145319.13006904276</v>
      </c>
      <c r="AT301" s="1">
        <f t="shared" si="365"/>
        <v>51290.225845960565</v>
      </c>
      <c r="AU301" s="1">
        <f t="shared" si="324"/>
        <v>56952.926512106824</v>
      </c>
      <c r="AV301" s="1">
        <f t="shared" si="325"/>
        <v>29063.826013808553</v>
      </c>
      <c r="AW301" s="1">
        <f t="shared" si="326"/>
        <v>10258.045169192113</v>
      </c>
      <c r="AX301" s="1">
        <f t="shared" si="385"/>
        <v>195478.49168747454</v>
      </c>
      <c r="AY301" s="1">
        <f t="shared" si="372"/>
        <v>39220.201731407062</v>
      </c>
      <c r="AZ301" s="1">
        <f t="shared" si="373"/>
        <v>9389.6150462109999</v>
      </c>
      <c r="BA301" s="1">
        <f t="shared" si="386"/>
        <v>14198.374649724816</v>
      </c>
      <c r="BB301" s="1">
        <f t="shared" si="387"/>
        <v>31351.858569455635</v>
      </c>
      <c r="BC301" s="1">
        <f t="shared" si="388"/>
        <v>39973.535545228136</v>
      </c>
      <c r="BD301" s="1">
        <f t="shared" si="389"/>
        <v>70.982763187803826</v>
      </c>
      <c r="BE301" s="2">
        <f t="shared" si="395"/>
        <v>2.6562624979233451E-2</v>
      </c>
      <c r="BF301" s="2">
        <f t="shared" si="396"/>
        <v>3.9296297366806017E-2</v>
      </c>
      <c r="BG301" s="2">
        <f t="shared" si="397"/>
        <v>2.6781393583393952E-2</v>
      </c>
      <c r="BH301" s="2">
        <f t="shared" si="374"/>
        <v>2.8538814778556978E-2</v>
      </c>
      <c r="BI301" s="2">
        <f t="shared" si="390"/>
        <v>7.0557304578739693E-5</v>
      </c>
      <c r="BJ301" s="2">
        <f t="shared" si="375"/>
        <v>1.5441989867404456E-4</v>
      </c>
      <c r="BK301" s="2">
        <f t="shared" si="376"/>
        <v>7.1724304226865481E-5</v>
      </c>
      <c r="BL301" s="2">
        <f t="shared" si="377"/>
        <v>20.092224912826499</v>
      </c>
      <c r="BM301" s="2">
        <f t="shared" si="378"/>
        <v>22.440165340661885</v>
      </c>
      <c r="BN301" s="2">
        <f t="shared" si="379"/>
        <v>3.6787557624403147</v>
      </c>
      <c r="BO301" s="2">
        <f t="shared" si="391"/>
        <v>630.26413682158864</v>
      </c>
      <c r="BP301" s="2">
        <f t="shared" si="392"/>
        <v>87.90847598942517</v>
      </c>
      <c r="BQ301" s="2">
        <f t="shared" si="393"/>
        <v>3.5758979277457064</v>
      </c>
      <c r="BR301" s="11">
        <f t="shared" si="394"/>
        <v>3.0164227197424037E-2</v>
      </c>
      <c r="BS301" s="17">
        <f t="shared" si="370"/>
        <v>1.1732484781854528E-4</v>
      </c>
      <c r="BT301" s="17">
        <f t="shared" si="371"/>
        <v>8.2997702525644393E-4</v>
      </c>
      <c r="BU301" s="12">
        <f>(BU$3*temperature!$I411+BU$4*temperature!$I411^2+BU$5*temperature!$I411^6)*(K301/K$56)^$BW$1</f>
        <v>-27.746599401195244</v>
      </c>
      <c r="BV301" s="12">
        <f>(BV$3*temperature!$I411+BV$4*temperature!$I411^2+BV$5*temperature!$I411^6)*(L301/L$56)^$BW$1</f>
        <v>-19.269781039773356</v>
      </c>
      <c r="BW301" s="12">
        <f>(BW$3*temperature!$I411+BW$4*temperature!$I411^2+BW$5*temperature!$I411^6)*(M301/M$56)^$BW$1</f>
        <v>-17.24790812893432</v>
      </c>
      <c r="BX301" s="12">
        <f>(BX$3*temperature!$M411+BX$4*temperature!$M411^2+BX$5*temperature!$M411^6)*(K301/K$56)^$BW$1</f>
        <v>-27.74660532632706</v>
      </c>
      <c r="BY301" s="12">
        <f>(BY$3*temperature!$M411+BY$4*temperature!$M411^2+BY$5*temperature!$M411^6)*(L301/L$56)^$BW$1</f>
        <v>-19.269784843812939</v>
      </c>
      <c r="BZ301" s="12">
        <f>(BZ$3*temperature!$M411+BZ$4*temperature!$M411^2+BZ$5*temperature!$M411^6)*(M301/M$56)^$BW$1</f>
        <v>-17.247911275612488</v>
      </c>
      <c r="CA301" s="19">
        <f t="shared" si="380"/>
        <v>-5.925131816297835E-6</v>
      </c>
      <c r="CB301" s="19">
        <f t="shared" si="381"/>
        <v>-3.8040395828886631E-6</v>
      </c>
      <c r="CC301" s="19">
        <f t="shared" si="382"/>
        <v>-3.1466781678091138E-6</v>
      </c>
      <c r="CD301" s="19">
        <f t="shared" si="383"/>
        <v>-2.4014615413658506E-2</v>
      </c>
      <c r="CE301" s="19">
        <f t="shared" si="384"/>
        <v>-2.8175110988283761E-6</v>
      </c>
      <c r="CF301" s="19"/>
      <c r="CG301" s="19"/>
      <c r="CH301" s="19"/>
    </row>
    <row r="302" spans="1:86" x14ac:dyDescent="0.25">
      <c r="A302" s="2">
        <f t="shared" si="327"/>
        <v>2256</v>
      </c>
      <c r="B302" s="5">
        <f t="shared" si="328"/>
        <v>1165.4054989925442</v>
      </c>
      <c r="C302" s="5">
        <f t="shared" si="329"/>
        <v>2964.1690261283093</v>
      </c>
      <c r="D302" s="5">
        <f t="shared" si="330"/>
        <v>4369.953690290019</v>
      </c>
      <c r="E302" s="15">
        <f t="shared" si="331"/>
        <v>1.3603005483670627E-8</v>
      </c>
      <c r="F302" s="15">
        <f t="shared" si="332"/>
        <v>2.6798832958902197E-8</v>
      </c>
      <c r="G302" s="15">
        <f t="shared" si="333"/>
        <v>5.4708864193806049E-8</v>
      </c>
      <c r="H302" s="5">
        <f t="shared" si="334"/>
        <v>284577.08429183636</v>
      </c>
      <c r="I302" s="5">
        <f t="shared" si="335"/>
        <v>145505.44667282162</v>
      </c>
      <c r="J302" s="5">
        <f t="shared" si="336"/>
        <v>51358.156745574954</v>
      </c>
      <c r="K302" s="5">
        <f t="shared" si="337"/>
        <v>244187.18166152824</v>
      </c>
      <c r="L302" s="5">
        <f t="shared" si="338"/>
        <v>49088.107118802058</v>
      </c>
      <c r="M302" s="5">
        <f t="shared" si="339"/>
        <v>11752.563158665072</v>
      </c>
      <c r="N302" s="15">
        <f t="shared" si="340"/>
        <v>-6.5862160660501434E-4</v>
      </c>
      <c r="O302" s="15">
        <f t="shared" si="341"/>
        <v>1.2820934471207135E-3</v>
      </c>
      <c r="P302" s="15">
        <f t="shared" si="342"/>
        <v>1.3243866399053061E-3</v>
      </c>
      <c r="Q302" s="5">
        <f t="shared" si="343"/>
        <v>2814.1356211785569</v>
      </c>
      <c r="R302" s="5">
        <f t="shared" si="344"/>
        <v>4278.4960906811639</v>
      </c>
      <c r="S302" s="5">
        <f t="shared" si="345"/>
        <v>3036.209441276887</v>
      </c>
      <c r="T302" s="5">
        <f t="shared" si="346"/>
        <v>9.8888342614847904</v>
      </c>
      <c r="U302" s="5">
        <f t="shared" si="347"/>
        <v>29.404370685185675</v>
      </c>
      <c r="V302" s="5">
        <f t="shared" si="348"/>
        <v>59.11834913231165</v>
      </c>
      <c r="W302" s="15">
        <f t="shared" si="349"/>
        <v>-1.0734613539272964E-2</v>
      </c>
      <c r="X302" s="15">
        <f t="shared" si="350"/>
        <v>-1.217998157191269E-2</v>
      </c>
      <c r="Y302" s="15">
        <f t="shared" si="351"/>
        <v>-9.7425357312937999E-3</v>
      </c>
      <c r="Z302" s="5">
        <f t="shared" si="366"/>
        <v>2363.4156192846663</v>
      </c>
      <c r="AA302" s="5">
        <f t="shared" si="367"/>
        <v>12854.305939472048</v>
      </c>
      <c r="AB302" s="5">
        <f t="shared" si="368"/>
        <v>76927.001741945831</v>
      </c>
      <c r="AC302" s="16">
        <f t="shared" si="352"/>
        <v>0.85293070817535377</v>
      </c>
      <c r="AD302" s="16">
        <f t="shared" si="353"/>
        <v>3.093159479311947</v>
      </c>
      <c r="AE302" s="16">
        <f t="shared" si="354"/>
        <v>25.814256313648354</v>
      </c>
      <c r="AF302" s="15">
        <f t="shared" si="355"/>
        <v>-4.0504037456468023E-3</v>
      </c>
      <c r="AG302" s="15">
        <f t="shared" si="356"/>
        <v>2.9673830763510267E-4</v>
      </c>
      <c r="AH302" s="15">
        <f t="shared" si="357"/>
        <v>9.7937136394747881E-3</v>
      </c>
      <c r="AI302" s="1">
        <f t="shared" si="321"/>
        <v>571442.26338005334</v>
      </c>
      <c r="AJ302" s="1">
        <f t="shared" si="322"/>
        <v>286577.78796904295</v>
      </c>
      <c r="AK302" s="1">
        <f t="shared" si="323"/>
        <v>101137.74784991449</v>
      </c>
      <c r="AL302" s="14">
        <f t="shared" si="358"/>
        <v>97.905688004843924</v>
      </c>
      <c r="AM302" s="14">
        <f t="shared" si="359"/>
        <v>24.375600434828101</v>
      </c>
      <c r="AN302" s="14">
        <f t="shared" si="360"/>
        <v>7.5771165498553055</v>
      </c>
      <c r="AO302" s="11">
        <f t="shared" si="361"/>
        <v>1.7400837071505336E-3</v>
      </c>
      <c r="AP302" s="11">
        <f t="shared" si="362"/>
        <v>2.1920465299644729E-3</v>
      </c>
      <c r="AQ302" s="11">
        <f t="shared" si="363"/>
        <v>1.9884627825834931E-3</v>
      </c>
      <c r="AR302" s="1">
        <f t="shared" si="369"/>
        <v>284577.08429183636</v>
      </c>
      <c r="AS302" s="1">
        <f t="shared" si="364"/>
        <v>145505.44667282162</v>
      </c>
      <c r="AT302" s="1">
        <f t="shared" si="365"/>
        <v>51358.156745574954</v>
      </c>
      <c r="AU302" s="1">
        <f t="shared" si="324"/>
        <v>56915.416858367273</v>
      </c>
      <c r="AV302" s="1">
        <f t="shared" si="325"/>
        <v>29101.089334564327</v>
      </c>
      <c r="AW302" s="1">
        <f t="shared" si="326"/>
        <v>10271.631349114992</v>
      </c>
      <c r="AX302" s="1">
        <f t="shared" si="385"/>
        <v>195349.74532922261</v>
      </c>
      <c r="AY302" s="1">
        <f t="shared" si="372"/>
        <v>39270.485695041643</v>
      </c>
      <c r="AZ302" s="1">
        <f t="shared" si="373"/>
        <v>9402.0505269320583</v>
      </c>
      <c r="BA302" s="1">
        <f t="shared" si="386"/>
        <v>14197.607028746039</v>
      </c>
      <c r="BB302" s="1">
        <f t="shared" si="387"/>
        <v>31355.657317217116</v>
      </c>
      <c r="BC302" s="1">
        <f t="shared" si="388"/>
        <v>39979.321411350371</v>
      </c>
      <c r="BD302" s="1">
        <f t="shared" si="389"/>
        <v>68.92240882460851</v>
      </c>
      <c r="BE302" s="2">
        <f t="shared" si="395"/>
        <v>2.6562624979233451E-2</v>
      </c>
      <c r="BF302" s="2">
        <f t="shared" si="396"/>
        <v>3.9296297366806017E-2</v>
      </c>
      <c r="BG302" s="2">
        <f t="shared" si="397"/>
        <v>2.6781393583393952E-2</v>
      </c>
      <c r="BH302" s="2">
        <f t="shared" si="374"/>
        <v>2.8521627371666993E-2</v>
      </c>
      <c r="BI302" s="2">
        <f t="shared" si="390"/>
        <v>7.0557304578739693E-5</v>
      </c>
      <c r="BJ302" s="2">
        <f t="shared" si="375"/>
        <v>1.5441989867404456E-4</v>
      </c>
      <c r="BK302" s="2">
        <f t="shared" si="376"/>
        <v>7.1724304226865481E-5</v>
      </c>
      <c r="BL302" s="2">
        <f t="shared" si="377"/>
        <v>20.078992012508778</v>
      </c>
      <c r="BM302" s="2">
        <f t="shared" si="378"/>
        <v>22.468936331738711</v>
      </c>
      <c r="BN302" s="2">
        <f t="shared" si="379"/>
        <v>3.6836280589506614</v>
      </c>
      <c r="BO302" s="2">
        <f t="shared" si="391"/>
        <v>639.67711019999683</v>
      </c>
      <c r="BP302" s="2">
        <f t="shared" si="392"/>
        <v>88.963578864063919</v>
      </c>
      <c r="BQ302" s="2">
        <f t="shared" si="393"/>
        <v>3.5759693693375731</v>
      </c>
      <c r="BR302" s="11">
        <f t="shared" si="394"/>
        <v>3.0138520769318305E-2</v>
      </c>
      <c r="BS302" s="17">
        <f t="shared" si="370"/>
        <v>1.138894602637573E-4</v>
      </c>
      <c r="BT302" s="17">
        <f t="shared" si="371"/>
        <v>8.0580293714217852E-4</v>
      </c>
      <c r="BU302" s="12">
        <f>(BU$3*temperature!$I412+BU$4*temperature!$I412^2+BU$5*temperature!$I412^6)*(K302/K$56)^$BW$1</f>
        <v>-27.914484793877424</v>
      </c>
      <c r="BV302" s="12">
        <f>(BV$3*temperature!$I412+BV$4*temperature!$I412^2+BV$5*temperature!$I412^6)*(L302/L$56)^$BW$1</f>
        <v>-19.368403176488574</v>
      </c>
      <c r="BW302" s="12">
        <f>(BW$3*temperature!$I412+BW$4*temperature!$I412^2+BW$5*temperature!$I412^6)*(M302/M$56)^$BW$1</f>
        <v>-17.328879911572511</v>
      </c>
      <c r="BX302" s="12">
        <f>(BX$3*temperature!$M412+BX$4*temperature!$M412^2+BX$5*temperature!$M412^6)*(K302/K$56)^$BW$1</f>
        <v>-27.914490713463906</v>
      </c>
      <c r="BY302" s="12">
        <f>(BY$3*temperature!$M412+BY$4*temperature!$M412^2+BY$5*temperature!$M412^6)*(L302/L$56)^$BW$1</f>
        <v>-19.368406974647407</v>
      </c>
      <c r="BZ302" s="12">
        <f>(BZ$3*temperature!$M412+BZ$4*temperature!$M412^2+BZ$5*temperature!$M412^6)*(M302/M$56)^$BW$1</f>
        <v>-17.328883052923846</v>
      </c>
      <c r="CA302" s="19">
        <f t="shared" si="380"/>
        <v>-5.9195864814398647E-6</v>
      </c>
      <c r="CB302" s="19">
        <f t="shared" si="381"/>
        <v>-3.7981588327795635E-6</v>
      </c>
      <c r="CC302" s="19">
        <f t="shared" si="382"/>
        <v>-3.1413513355005307E-6</v>
      </c>
      <c r="CD302" s="19">
        <f t="shared" si="383"/>
        <v>-2.398565472880998E-2</v>
      </c>
      <c r="CE302" s="19">
        <f t="shared" si="384"/>
        <v>-2.7317132711370067E-6</v>
      </c>
      <c r="CF302" s="19"/>
      <c r="CG302" s="19"/>
      <c r="CH302" s="19"/>
    </row>
    <row r="303" spans="1:86" x14ac:dyDescent="0.25">
      <c r="A303" s="2">
        <f t="shared" si="327"/>
        <v>2257</v>
      </c>
      <c r="B303" s="5">
        <f t="shared" si="328"/>
        <v>1165.4055140529108</v>
      </c>
      <c r="C303" s="5">
        <f t="shared" si="329"/>
        <v>2964.1691015927659</v>
      </c>
      <c r="D303" s="5">
        <f t="shared" si="330"/>
        <v>4369.9539174114616</v>
      </c>
      <c r="E303" s="15">
        <f t="shared" si="331"/>
        <v>1.2922855209487094E-8</v>
      </c>
      <c r="F303" s="15">
        <f t="shared" si="332"/>
        <v>2.5458891310957086E-8</v>
      </c>
      <c r="G303" s="15">
        <f t="shared" si="333"/>
        <v>5.1973420984115747E-8</v>
      </c>
      <c r="H303" s="5">
        <f t="shared" si="334"/>
        <v>284382.10728959879</v>
      </c>
      <c r="I303" s="5">
        <f t="shared" si="335"/>
        <v>145688.07326318769</v>
      </c>
      <c r="J303" s="5">
        <f t="shared" si="336"/>
        <v>51424.942759233731</v>
      </c>
      <c r="K303" s="5">
        <f t="shared" si="337"/>
        <v>244019.87450755062</v>
      </c>
      <c r="L303" s="5">
        <f t="shared" si="338"/>
        <v>49149.717263061575</v>
      </c>
      <c r="M303" s="5">
        <f t="shared" si="339"/>
        <v>11767.845549660909</v>
      </c>
      <c r="N303" s="15">
        <f t="shared" si="340"/>
        <v>-6.8515944546809759E-4</v>
      </c>
      <c r="O303" s="15">
        <f t="shared" si="341"/>
        <v>1.2550930943500127E-3</v>
      </c>
      <c r="P303" s="15">
        <f t="shared" si="342"/>
        <v>1.3003453620727967E-3</v>
      </c>
      <c r="Q303" s="5">
        <f t="shared" si="343"/>
        <v>2782.0195649356565</v>
      </c>
      <c r="R303" s="5">
        <f t="shared" si="344"/>
        <v>4231.6887003571073</v>
      </c>
      <c r="S303" s="5">
        <f t="shared" si="345"/>
        <v>3010.5388749321964</v>
      </c>
      <c r="T303" s="5">
        <f t="shared" si="346"/>
        <v>9.7826814473338288</v>
      </c>
      <c r="U303" s="5">
        <f t="shared" si="347"/>
        <v>29.046225992106425</v>
      </c>
      <c r="V303" s="5">
        <f t="shared" si="348"/>
        <v>58.542386503515004</v>
      </c>
      <c r="W303" s="15">
        <f t="shared" si="349"/>
        <v>-1.0734613539272964E-2</v>
      </c>
      <c r="X303" s="15">
        <f t="shared" si="350"/>
        <v>-1.217998157191269E-2</v>
      </c>
      <c r="Y303" s="15">
        <f t="shared" si="351"/>
        <v>-9.7425357312937999E-3</v>
      </c>
      <c r="Z303" s="5">
        <f t="shared" si="366"/>
        <v>2327.041620366113</v>
      </c>
      <c r="AA303" s="5">
        <f t="shared" si="367"/>
        <v>12717.793497917475</v>
      </c>
      <c r="AB303" s="5">
        <f t="shared" si="368"/>
        <v>77025.479468906196</v>
      </c>
      <c r="AC303" s="16">
        <f t="shared" si="352"/>
        <v>0.84947599444018318</v>
      </c>
      <c r="AD303" s="16">
        <f t="shared" si="353"/>
        <v>3.0940773382210836</v>
      </c>
      <c r="AE303" s="16">
        <f t="shared" si="354"/>
        <v>26.067073747800229</v>
      </c>
      <c r="AF303" s="15">
        <f t="shared" si="355"/>
        <v>-4.0504037456468023E-3</v>
      </c>
      <c r="AG303" s="15">
        <f t="shared" si="356"/>
        <v>2.9673830763510267E-4</v>
      </c>
      <c r="AH303" s="15">
        <f t="shared" si="357"/>
        <v>9.7937136394747881E-3</v>
      </c>
      <c r="AI303" s="1">
        <f t="shared" si="321"/>
        <v>571213.45390041522</v>
      </c>
      <c r="AJ303" s="1">
        <f t="shared" si="322"/>
        <v>287021.09850670298</v>
      </c>
      <c r="AK303" s="1">
        <f t="shared" si="323"/>
        <v>101295.60441403804</v>
      </c>
      <c r="AL303" s="14">
        <f t="shared" si="358"/>
        <v>98.074348456453166</v>
      </c>
      <c r="AM303" s="14">
        <f t="shared" si="359"/>
        <v>24.428498560673578</v>
      </c>
      <c r="AN303" s="14">
        <f t="shared" si="360"/>
        <v>7.5920326959714028</v>
      </c>
      <c r="AO303" s="11">
        <f t="shared" si="361"/>
        <v>1.7226828700790283E-3</v>
      </c>
      <c r="AP303" s="11">
        <f t="shared" si="362"/>
        <v>2.1701260646648283E-3</v>
      </c>
      <c r="AQ303" s="11">
        <f t="shared" si="363"/>
        <v>1.968578154757658E-3</v>
      </c>
      <c r="AR303" s="1">
        <f t="shared" si="369"/>
        <v>284382.10728959879</v>
      </c>
      <c r="AS303" s="1">
        <f t="shared" si="364"/>
        <v>145688.07326318769</v>
      </c>
      <c r="AT303" s="1">
        <f t="shared" si="365"/>
        <v>51424.942759233731</v>
      </c>
      <c r="AU303" s="1">
        <f t="shared" si="324"/>
        <v>56876.421457919758</v>
      </c>
      <c r="AV303" s="1">
        <f t="shared" si="325"/>
        <v>29137.614652637538</v>
      </c>
      <c r="AW303" s="1">
        <f t="shared" si="326"/>
        <v>10284.988551846747</v>
      </c>
      <c r="AX303" s="1">
        <f t="shared" si="385"/>
        <v>195215.89960604048</v>
      </c>
      <c r="AY303" s="1">
        <f t="shared" si="372"/>
        <v>39319.77381044926</v>
      </c>
      <c r="AZ303" s="1">
        <f t="shared" si="373"/>
        <v>9414.2764397287265</v>
      </c>
      <c r="BA303" s="1">
        <f t="shared" si="386"/>
        <v>14196.808449952894</v>
      </c>
      <c r="BB303" s="1">
        <f t="shared" si="387"/>
        <v>31359.376090952377</v>
      </c>
      <c r="BC303" s="1">
        <f t="shared" si="388"/>
        <v>39985.002247147837</v>
      </c>
      <c r="BD303" s="1">
        <f t="shared" si="389"/>
        <v>66.921688893631952</v>
      </c>
      <c r="BE303" s="2">
        <f t="shared" si="395"/>
        <v>2.6562624979233451E-2</v>
      </c>
      <c r="BF303" s="2">
        <f t="shared" si="396"/>
        <v>3.9296297366806017E-2</v>
      </c>
      <c r="BG303" s="2">
        <f t="shared" si="397"/>
        <v>2.6781393583393952E-2</v>
      </c>
      <c r="BH303" s="2">
        <f t="shared" si="374"/>
        <v>2.8504564390705436E-2</v>
      </c>
      <c r="BI303" s="2">
        <f t="shared" si="390"/>
        <v>7.0557304578739693E-5</v>
      </c>
      <c r="BJ303" s="2">
        <f t="shared" si="375"/>
        <v>1.5441989867404456E-4</v>
      </c>
      <c r="BK303" s="2">
        <f t="shared" si="376"/>
        <v>7.1724304226865481E-5</v>
      </c>
      <c r="BL303" s="2">
        <f t="shared" si="377"/>
        <v>20.065234960776053</v>
      </c>
      <c r="BM303" s="2">
        <f t="shared" si="378"/>
        <v>22.497137511318225</v>
      </c>
      <c r="BN303" s="2">
        <f t="shared" si="379"/>
        <v>3.6884182393124232</v>
      </c>
      <c r="BO303" s="2">
        <f t="shared" si="391"/>
        <v>649.23078303595491</v>
      </c>
      <c r="BP303" s="2">
        <f t="shared" si="392"/>
        <v>90.031369839189594</v>
      </c>
      <c r="BQ303" s="2">
        <f t="shared" si="393"/>
        <v>3.5760416982396257</v>
      </c>
      <c r="BR303" s="11">
        <f t="shared" si="394"/>
        <v>3.011303076086766E-2</v>
      </c>
      <c r="BS303" s="17">
        <f t="shared" si="370"/>
        <v>1.1055742307229075E-4</v>
      </c>
      <c r="BT303" s="17">
        <f t="shared" si="371"/>
        <v>7.8233294868172666E-4</v>
      </c>
      <c r="BU303" s="12">
        <f>(BU$3*temperature!$I413+BU$4*temperature!$I413^2+BU$5*temperature!$I413^6)*(K303/K$56)^$BW$1</f>
        <v>-28.08223208836667</v>
      </c>
      <c r="BV303" s="12">
        <f>(BV$3*temperature!$I413+BV$4*temperature!$I413^2+BV$5*temperature!$I413^6)*(L303/L$56)^$BW$1</f>
        <v>-19.466835195819367</v>
      </c>
      <c r="BW303" s="12">
        <f>(BW$3*temperature!$I413+BW$4*temperature!$I413^2+BW$5*temperature!$I413^6)*(M303/M$56)^$BW$1</f>
        <v>-17.409677071843401</v>
      </c>
      <c r="BX303" s="12">
        <f>(BX$3*temperature!$M413+BX$4*temperature!$M413^2+BX$5*temperature!$M413^6)*(K303/K$56)^$BW$1</f>
        <v>-28.082238002452144</v>
      </c>
      <c r="BY303" s="12">
        <f>(BY$3*temperature!$M413+BY$4*temperature!$M413^2+BY$5*temperature!$M413^6)*(L303/L$56)^$BW$1</f>
        <v>-19.46683898813691</v>
      </c>
      <c r="BZ303" s="12">
        <f>(BZ$3*temperature!$M413+BZ$4*temperature!$M413^2+BZ$5*temperature!$M413^6)*(M303/M$56)^$BW$1</f>
        <v>-17.409680207904003</v>
      </c>
      <c r="CA303" s="19">
        <f t="shared" si="380"/>
        <v>-5.9140854737904647E-6</v>
      </c>
      <c r="CB303" s="19">
        <f t="shared" si="381"/>
        <v>-3.7923175426612943E-6</v>
      </c>
      <c r="CC303" s="19">
        <f t="shared" si="382"/>
        <v>-3.1360606023156379E-6</v>
      </c>
      <c r="CD303" s="19">
        <f t="shared" si="383"/>
        <v>-2.3956272626834179E-2</v>
      </c>
      <c r="CE303" s="19">
        <f t="shared" si="384"/>
        <v>-2.6485437680400444E-6</v>
      </c>
      <c r="CF303" s="19"/>
      <c r="CG303" s="19"/>
      <c r="CH303" s="19"/>
    </row>
    <row r="304" spans="1:86" x14ac:dyDescent="0.25">
      <c r="A304" s="2">
        <f t="shared" si="327"/>
        <v>2258</v>
      </c>
      <c r="B304" s="5">
        <f t="shared" si="328"/>
        <v>1165.4055283602593</v>
      </c>
      <c r="C304" s="5">
        <f t="shared" si="329"/>
        <v>2964.1691732840022</v>
      </c>
      <c r="D304" s="5">
        <f t="shared" si="330"/>
        <v>4369.9541331768432</v>
      </c>
      <c r="E304" s="15">
        <f t="shared" si="331"/>
        <v>1.227671244901274E-8</v>
      </c>
      <c r="F304" s="15">
        <f t="shared" si="332"/>
        <v>2.4185946745409231E-8</v>
      </c>
      <c r="G304" s="15">
        <f t="shared" si="333"/>
        <v>4.9374749934909955E-8</v>
      </c>
      <c r="H304" s="5">
        <f t="shared" si="334"/>
        <v>284179.7673210926</v>
      </c>
      <c r="I304" s="5">
        <f t="shared" si="335"/>
        <v>145867.03453572304</v>
      </c>
      <c r="J304" s="5">
        <f t="shared" si="336"/>
        <v>51490.591807181096</v>
      </c>
      <c r="K304" s="5">
        <f t="shared" si="337"/>
        <v>243846.24957197282</v>
      </c>
      <c r="L304" s="5">
        <f t="shared" si="338"/>
        <v>49210.090925450451</v>
      </c>
      <c r="M304" s="5">
        <f t="shared" si="339"/>
        <v>11782.867791737845</v>
      </c>
      <c r="N304" s="15">
        <f t="shared" si="340"/>
        <v>-7.1151964948834578E-4</v>
      </c>
      <c r="O304" s="15">
        <f t="shared" si="341"/>
        <v>1.2283623538613675E-3</v>
      </c>
      <c r="P304" s="15">
        <f t="shared" si="342"/>
        <v>1.276549901470192E-3</v>
      </c>
      <c r="Q304" s="5">
        <f t="shared" si="343"/>
        <v>2750.197480980185</v>
      </c>
      <c r="R304" s="5">
        <f t="shared" si="344"/>
        <v>4185.2816461686625</v>
      </c>
      <c r="S304" s="5">
        <f t="shared" si="345"/>
        <v>2985.0144012919072</v>
      </c>
      <c r="T304" s="5">
        <f t="shared" si="346"/>
        <v>9.6776681426188844</v>
      </c>
      <c r="U304" s="5">
        <f t="shared" si="347"/>
        <v>28.692443494788957</v>
      </c>
      <c r="V304" s="5">
        <f t="shared" si="348"/>
        <v>57.972035211209295</v>
      </c>
      <c r="W304" s="15">
        <f t="shared" si="349"/>
        <v>-1.0734613539272964E-2</v>
      </c>
      <c r="X304" s="15">
        <f t="shared" si="350"/>
        <v>-1.217998157191269E-2</v>
      </c>
      <c r="Y304" s="15">
        <f t="shared" si="351"/>
        <v>-9.7425357312937999E-3</v>
      </c>
      <c r="Z304" s="5">
        <f t="shared" si="366"/>
        <v>2291.1665873259958</v>
      </c>
      <c r="AA304" s="5">
        <f t="shared" si="367"/>
        <v>12582.391495426566</v>
      </c>
      <c r="AB304" s="5">
        <f t="shared" si="368"/>
        <v>77122.231341551611</v>
      </c>
      <c r="AC304" s="16">
        <f t="shared" si="352"/>
        <v>0.84603527369046561</v>
      </c>
      <c r="AD304" s="16">
        <f t="shared" si="353"/>
        <v>3.0949954694941195</v>
      </c>
      <c r="AE304" s="16">
        <f t="shared" si="354"/>
        <v>26.322367203505255</v>
      </c>
      <c r="AF304" s="15">
        <f t="shared" si="355"/>
        <v>-4.0504037456468023E-3</v>
      </c>
      <c r="AG304" s="15">
        <f t="shared" si="356"/>
        <v>2.9673830763510267E-4</v>
      </c>
      <c r="AH304" s="15">
        <f t="shared" si="357"/>
        <v>9.7937136394747881E-3</v>
      </c>
      <c r="AI304" s="1">
        <f t="shared" si="321"/>
        <v>570968.52996829338</v>
      </c>
      <c r="AJ304" s="1">
        <f t="shared" si="322"/>
        <v>287456.60330867022</v>
      </c>
      <c r="AK304" s="1">
        <f t="shared" si="323"/>
        <v>101451.03252448099</v>
      </c>
      <c r="AL304" s="14">
        <f t="shared" si="358"/>
        <v>98.241609946532463</v>
      </c>
      <c r="AM304" s="14">
        <f t="shared" si="359"/>
        <v>24.480981352906252</v>
      </c>
      <c r="AN304" s="14">
        <f t="shared" si="360"/>
        <v>7.6068287505897425</v>
      </c>
      <c r="AO304" s="11">
        <f t="shared" si="361"/>
        <v>1.705456041378238E-3</v>
      </c>
      <c r="AP304" s="11">
        <f t="shared" si="362"/>
        <v>2.1484248040181801E-3</v>
      </c>
      <c r="AQ304" s="11">
        <f t="shared" si="363"/>
        <v>1.9488923732100814E-3</v>
      </c>
      <c r="AR304" s="1">
        <f t="shared" si="369"/>
        <v>284179.7673210926</v>
      </c>
      <c r="AS304" s="1">
        <f t="shared" si="364"/>
        <v>145867.03453572304</v>
      </c>
      <c r="AT304" s="1">
        <f t="shared" si="365"/>
        <v>51490.591807181096</v>
      </c>
      <c r="AU304" s="1">
        <f t="shared" si="324"/>
        <v>56835.953464218524</v>
      </c>
      <c r="AV304" s="1">
        <f t="shared" si="325"/>
        <v>29173.40690714461</v>
      </c>
      <c r="AW304" s="1">
        <f t="shared" si="326"/>
        <v>10298.11836143622</v>
      </c>
      <c r="AX304" s="1">
        <f t="shared" si="385"/>
        <v>195076.99965757821</v>
      </c>
      <c r="AY304" s="1">
        <f t="shared" si="372"/>
        <v>39368.07274036036</v>
      </c>
      <c r="AZ304" s="1">
        <f t="shared" si="373"/>
        <v>9426.2942333902756</v>
      </c>
      <c r="BA304" s="1">
        <f t="shared" si="386"/>
        <v>14195.979120170747</v>
      </c>
      <c r="BB304" s="1">
        <f t="shared" si="387"/>
        <v>31363.015688782132</v>
      </c>
      <c r="BC304" s="1">
        <f t="shared" si="388"/>
        <v>39990.579128348581</v>
      </c>
      <c r="BD304" s="1">
        <f t="shared" si="389"/>
        <v>64.978883919256745</v>
      </c>
      <c r="BE304" s="2">
        <f t="shared" si="395"/>
        <v>2.6562624979233451E-2</v>
      </c>
      <c r="BF304" s="2">
        <f t="shared" si="396"/>
        <v>3.9296297366806017E-2</v>
      </c>
      <c r="BG304" s="2">
        <f t="shared" si="397"/>
        <v>2.6781393583393952E-2</v>
      </c>
      <c r="BH304" s="2">
        <f t="shared" si="374"/>
        <v>2.8487625842463071E-2</v>
      </c>
      <c r="BI304" s="2">
        <f t="shared" si="390"/>
        <v>7.0557304578739693E-5</v>
      </c>
      <c r="BJ304" s="2">
        <f t="shared" si="375"/>
        <v>1.5441989867404456E-4</v>
      </c>
      <c r="BK304" s="2">
        <f t="shared" si="376"/>
        <v>7.1724304226865481E-5</v>
      </c>
      <c r="BL304" s="2">
        <f t="shared" si="377"/>
        <v>20.050958397989707</v>
      </c>
      <c r="BM304" s="2">
        <f t="shared" si="378"/>
        <v>22.524772692889712</v>
      </c>
      <c r="BN304" s="2">
        <f t="shared" si="379"/>
        <v>3.693126871599604</v>
      </c>
      <c r="BO304" s="2">
        <f t="shared" si="391"/>
        <v>658.92725808697094</v>
      </c>
      <c r="BP304" s="2">
        <f t="shared" si="392"/>
        <v>91.112001517571741</v>
      </c>
      <c r="BQ304" s="2">
        <f t="shared" si="393"/>
        <v>3.5761149049820875</v>
      </c>
      <c r="BR304" s="11">
        <f t="shared" si="394"/>
        <v>3.0087754275410966E-2</v>
      </c>
      <c r="BS304" s="17">
        <f t="shared" si="370"/>
        <v>1.0732552620039204E-4</v>
      </c>
      <c r="BT304" s="17">
        <f t="shared" si="371"/>
        <v>7.5954655211818119E-4</v>
      </c>
      <c r="BU304" s="12">
        <f>(BU$3*temperature!$I414+BU$4*temperature!$I414^2+BU$5*temperature!$I414^6)*(K304/K$56)^$BW$1</f>
        <v>-28.249843237310031</v>
      </c>
      <c r="BV304" s="12">
        <f>(BV$3*temperature!$I414+BV$4*temperature!$I414^2+BV$5*temperature!$I414^6)*(L304/L$56)^$BW$1</f>
        <v>-19.565078269186067</v>
      </c>
      <c r="BW304" s="12">
        <f>(BW$3*temperature!$I414+BW$4*temperature!$I414^2+BW$5*temperature!$I414^6)*(M304/M$56)^$BW$1</f>
        <v>-17.490300598762509</v>
      </c>
      <c r="BX304" s="12">
        <f>(BX$3*temperature!$M414+BX$4*temperature!$M414^2+BX$5*temperature!$M414^6)*(K304/K$56)^$BW$1</f>
        <v>-28.249849145938583</v>
      </c>
      <c r="BY304" s="12">
        <f>(BY$3*temperature!$M414+BY$4*temperature!$M414^2+BY$5*temperature!$M414^6)*(L304/L$56)^$BW$1</f>
        <v>-19.565082055701382</v>
      </c>
      <c r="BZ304" s="12">
        <f>(BZ$3*temperature!$M414+BZ$4*temperature!$M414^2+BZ$5*temperature!$M414^6)*(M304/M$56)^$BW$1</f>
        <v>-17.490303729568069</v>
      </c>
      <c r="CA304" s="19">
        <f t="shared" si="380"/>
        <v>-5.9086285517651049E-6</v>
      </c>
      <c r="CB304" s="19">
        <f t="shared" si="381"/>
        <v>-3.7865153146299235E-6</v>
      </c>
      <c r="CC304" s="19">
        <f t="shared" si="382"/>
        <v>-3.1308055596923623E-6</v>
      </c>
      <c r="CD304" s="19">
        <f t="shared" si="383"/>
        <v>-2.3926474782983112E-2</v>
      </c>
      <c r="CE304" s="19">
        <f t="shared" si="384"/>
        <v>-2.5679214962040732E-6</v>
      </c>
      <c r="CF304" s="19"/>
      <c r="CG304" s="19"/>
      <c r="CH304" s="19"/>
    </row>
    <row r="305" spans="1:86" x14ac:dyDescent="0.25">
      <c r="A305" s="2">
        <f t="shared" si="327"/>
        <v>2259</v>
      </c>
      <c r="B305" s="5">
        <f t="shared" si="328"/>
        <v>1165.4055419522404</v>
      </c>
      <c r="C305" s="5">
        <f t="shared" si="329"/>
        <v>2964.1692413906785</v>
      </c>
      <c r="D305" s="5">
        <f t="shared" si="330"/>
        <v>4369.9543381539661</v>
      </c>
      <c r="E305" s="15">
        <f t="shared" si="331"/>
        <v>1.1662876826562102E-8</v>
      </c>
      <c r="F305" s="15">
        <f t="shared" si="332"/>
        <v>2.2976649408138768E-8</v>
      </c>
      <c r="G305" s="15">
        <f t="shared" si="333"/>
        <v>4.6906012438164453E-8</v>
      </c>
      <c r="H305" s="5">
        <f t="shared" si="334"/>
        <v>283970.12969781109</v>
      </c>
      <c r="I305" s="5">
        <f t="shared" si="335"/>
        <v>146042.35522840897</v>
      </c>
      <c r="J305" s="5">
        <f t="shared" si="336"/>
        <v>51555.111814176082</v>
      </c>
      <c r="K305" s="5">
        <f t="shared" si="337"/>
        <v>243666.36288867804</v>
      </c>
      <c r="L305" s="5">
        <f t="shared" si="338"/>
        <v>49269.236448824122</v>
      </c>
      <c r="M305" s="5">
        <f t="shared" si="339"/>
        <v>11797.631696983568</v>
      </c>
      <c r="N305" s="15">
        <f t="shared" si="340"/>
        <v>-7.3770535167361206E-4</v>
      </c>
      <c r="O305" s="15">
        <f t="shared" si="341"/>
        <v>1.2018982745485296E-3</v>
      </c>
      <c r="P305" s="15">
        <f t="shared" si="342"/>
        <v>1.2529976154087574E-3</v>
      </c>
      <c r="Q305" s="5">
        <f t="shared" si="343"/>
        <v>2718.6681489367461</v>
      </c>
      <c r="R305" s="5">
        <f t="shared" si="344"/>
        <v>4139.27410198907</v>
      </c>
      <c r="S305" s="5">
        <f t="shared" si="345"/>
        <v>2959.6367073931142</v>
      </c>
      <c r="T305" s="5">
        <f t="shared" si="346"/>
        <v>9.5737821151465372</v>
      </c>
      <c r="U305" s="5">
        <f t="shared" si="347"/>
        <v>28.342970061769282</v>
      </c>
      <c r="V305" s="5">
        <f t="shared" si="348"/>
        <v>57.407240586748266</v>
      </c>
      <c r="W305" s="15">
        <f t="shared" si="349"/>
        <v>-1.0734613539272964E-2</v>
      </c>
      <c r="X305" s="15">
        <f t="shared" si="350"/>
        <v>-1.217998157191269E-2</v>
      </c>
      <c r="Y305" s="15">
        <f t="shared" si="351"/>
        <v>-9.7425357312937999E-3</v>
      </c>
      <c r="Z305" s="5">
        <f t="shared" si="366"/>
        <v>2255.7851180001262</v>
      </c>
      <c r="AA305" s="5">
        <f t="shared" si="367"/>
        <v>12448.098717287468</v>
      </c>
      <c r="AB305" s="5">
        <f t="shared" si="368"/>
        <v>77217.269465843201</v>
      </c>
      <c r="AC305" s="16">
        <f t="shared" si="352"/>
        <v>0.84260848924896048</v>
      </c>
      <c r="AD305" s="16">
        <f t="shared" si="353"/>
        <v>3.0959138732118756</v>
      </c>
      <c r="AE305" s="16">
        <f t="shared" si="354"/>
        <v>26.580160930209487</v>
      </c>
      <c r="AF305" s="15">
        <f t="shared" si="355"/>
        <v>-4.0504037456468023E-3</v>
      </c>
      <c r="AG305" s="15">
        <f t="shared" si="356"/>
        <v>2.9673830763510267E-4</v>
      </c>
      <c r="AH305" s="15">
        <f t="shared" si="357"/>
        <v>9.7937136394747881E-3</v>
      </c>
      <c r="AI305" s="1">
        <f t="shared" si="321"/>
        <v>570707.6304356826</v>
      </c>
      <c r="AJ305" s="1">
        <f t="shared" si="322"/>
        <v>287884.34988494782</v>
      </c>
      <c r="AK305" s="1">
        <f t="shared" si="323"/>
        <v>101604.04763346912</v>
      </c>
      <c r="AL305" s="14">
        <f t="shared" si="358"/>
        <v>98.407481226258511</v>
      </c>
      <c r="AM305" s="14">
        <f t="shared" si="359"/>
        <v>24.533050944995889</v>
      </c>
      <c r="AN305" s="14">
        <f t="shared" si="360"/>
        <v>7.6215053922207181</v>
      </c>
      <c r="AO305" s="11">
        <f t="shared" si="361"/>
        <v>1.6884014809644557E-3</v>
      </c>
      <c r="AP305" s="11">
        <f t="shared" si="362"/>
        <v>2.1269405559779984E-3</v>
      </c>
      <c r="AQ305" s="11">
        <f t="shared" si="363"/>
        <v>1.9294034494779806E-3</v>
      </c>
      <c r="AR305" s="1">
        <f t="shared" si="369"/>
        <v>283970.12969781109</v>
      </c>
      <c r="AS305" s="1">
        <f t="shared" si="364"/>
        <v>146042.35522840897</v>
      </c>
      <c r="AT305" s="1">
        <f t="shared" si="365"/>
        <v>51555.111814176082</v>
      </c>
      <c r="AU305" s="1">
        <f t="shared" si="324"/>
        <v>56794.02593956222</v>
      </c>
      <c r="AV305" s="1">
        <f t="shared" si="325"/>
        <v>29208.471045681796</v>
      </c>
      <c r="AW305" s="1">
        <f t="shared" si="326"/>
        <v>10311.022362835218</v>
      </c>
      <c r="AX305" s="1">
        <f t="shared" si="385"/>
        <v>194933.09031094241</v>
      </c>
      <c r="AY305" s="1">
        <f t="shared" si="372"/>
        <v>39415.389159059298</v>
      </c>
      <c r="AZ305" s="1">
        <f t="shared" si="373"/>
        <v>9438.1053575868536</v>
      </c>
      <c r="BA305" s="1">
        <f t="shared" si="386"/>
        <v>14195.119242563289</v>
      </c>
      <c r="BB305" s="1">
        <f t="shared" si="387"/>
        <v>31366.576900050419</v>
      </c>
      <c r="BC305" s="1">
        <f t="shared" si="388"/>
        <v>39996.05311895442</v>
      </c>
      <c r="BD305" s="1">
        <f t="shared" si="389"/>
        <v>63.092323746229056</v>
      </c>
      <c r="BE305" s="2">
        <f t="shared" si="395"/>
        <v>2.6562624979233451E-2</v>
      </c>
      <c r="BF305" s="2">
        <f t="shared" si="396"/>
        <v>3.9296297366806017E-2</v>
      </c>
      <c r="BG305" s="2">
        <f t="shared" si="397"/>
        <v>2.6781393583393952E-2</v>
      </c>
      <c r="BH305" s="2">
        <f t="shared" si="374"/>
        <v>2.8470811711808652E-2</v>
      </c>
      <c r="BI305" s="2">
        <f t="shared" si="390"/>
        <v>7.0557304578739693E-5</v>
      </c>
      <c r="BJ305" s="2">
        <f t="shared" si="375"/>
        <v>1.5441989867404456E-4</v>
      </c>
      <c r="BK305" s="2">
        <f t="shared" si="376"/>
        <v>7.1724304226865481E-5</v>
      </c>
      <c r="BL305" s="2">
        <f t="shared" si="377"/>
        <v>20.036166932352671</v>
      </c>
      <c r="BM305" s="2">
        <f t="shared" si="378"/>
        <v>22.551845696489735</v>
      </c>
      <c r="BN305" s="2">
        <f t="shared" si="379"/>
        <v>3.697754524210032</v>
      </c>
      <c r="BO305" s="2">
        <f t="shared" si="391"/>
        <v>668.76866952243267</v>
      </c>
      <c r="BP305" s="2">
        <f t="shared" si="392"/>
        <v>92.205628337992962</v>
      </c>
      <c r="BQ305" s="2">
        <f t="shared" si="393"/>
        <v>3.576188980217927</v>
      </c>
      <c r="BR305" s="11">
        <f t="shared" si="394"/>
        <v>3.0062688452189262E-2</v>
      </c>
      <c r="BS305" s="17">
        <f t="shared" si="370"/>
        <v>1.0419066313033441E-4</v>
      </c>
      <c r="BT305" s="17">
        <f t="shared" si="371"/>
        <v>7.3742383700794284E-4</v>
      </c>
      <c r="BU305" s="12">
        <f>(BU$3*temperature!$I415+BU$4*temperature!$I415^2+BU$5*temperature!$I415^6)*(K305/K$56)^$BW$1</f>
        <v>-28.417320220209938</v>
      </c>
      <c r="BV305" s="12">
        <f>(BV$3*temperature!$I415+BV$4*temperature!$I415^2+BV$5*temperature!$I415^6)*(L305/L$56)^$BW$1</f>
        <v>-19.663133570142932</v>
      </c>
      <c r="BW305" s="12">
        <f>(BW$3*temperature!$I415+BW$4*temperature!$I415^2+BW$5*temperature!$I415^6)*(M305/M$56)^$BW$1</f>
        <v>-17.570751482162756</v>
      </c>
      <c r="BX305" s="12">
        <f>(BX$3*temperature!$M415+BX$4*temperature!$M415^2+BX$5*temperature!$M415^6)*(K305/K$56)^$BW$1</f>
        <v>-28.417326123425418</v>
      </c>
      <c r="BY305" s="12">
        <f>(BY$3*temperature!$M415+BY$4*temperature!$M415^2+BY$5*temperature!$M415^6)*(L305/L$56)^$BW$1</f>
        <v>-19.663137350894708</v>
      </c>
      <c r="BZ305" s="12">
        <f>(BZ$3*temperature!$M415+BZ$4*temperature!$M415^2+BZ$5*temperature!$M415^6)*(M305/M$56)^$BW$1</f>
        <v>-17.570754607748587</v>
      </c>
      <c r="CA305" s="19">
        <f t="shared" si="380"/>
        <v>-5.9032154808846826E-6</v>
      </c>
      <c r="CB305" s="19">
        <f t="shared" si="381"/>
        <v>-3.7807517756505149E-6</v>
      </c>
      <c r="CC305" s="19">
        <f t="shared" si="382"/>
        <v>-3.125585831043054E-6</v>
      </c>
      <c r="CD305" s="19">
        <f t="shared" si="383"/>
        <v>-2.3896266865951695E-2</v>
      </c>
      <c r="CE305" s="19">
        <f t="shared" si="384"/>
        <v>-2.489767891102945E-6</v>
      </c>
      <c r="CF305" s="19"/>
      <c r="CG305" s="19"/>
      <c r="CH305" s="19"/>
    </row>
    <row r="306" spans="1:86" x14ac:dyDescent="0.25">
      <c r="A306" s="2">
        <f t="shared" si="327"/>
        <v>2260</v>
      </c>
      <c r="B306" s="5">
        <f t="shared" si="328"/>
        <v>1165.4055548646224</v>
      </c>
      <c r="C306" s="5">
        <f t="shared" si="329"/>
        <v>2964.169306092022</v>
      </c>
      <c r="D306" s="5">
        <f t="shared" si="330"/>
        <v>4369.9545328822414</v>
      </c>
      <c r="E306" s="15">
        <f t="shared" si="331"/>
        <v>1.1079732985233995E-8</v>
      </c>
      <c r="F306" s="15">
        <f t="shared" si="332"/>
        <v>2.1827816937731829E-8</v>
      </c>
      <c r="G306" s="15">
        <f t="shared" si="333"/>
        <v>4.4560711816256225E-8</v>
      </c>
      <c r="H306" s="5">
        <f t="shared" si="334"/>
        <v>283753.25927296438</v>
      </c>
      <c r="I306" s="5">
        <f t="shared" si="335"/>
        <v>146214.06011671675</v>
      </c>
      <c r="J306" s="5">
        <f t="shared" si="336"/>
        <v>51618.510708155962</v>
      </c>
      <c r="K306" s="5">
        <f t="shared" si="337"/>
        <v>243480.27009870065</v>
      </c>
      <c r="L306" s="5">
        <f t="shared" si="338"/>
        <v>49327.16218881782</v>
      </c>
      <c r="M306" s="5">
        <f t="shared" si="339"/>
        <v>11812.139078277898</v>
      </c>
      <c r="N306" s="15">
        <f t="shared" si="340"/>
        <v>-7.6371965244292905E-4</v>
      </c>
      <c r="O306" s="15">
        <f t="shared" si="341"/>
        <v>1.1756979439667692E-3</v>
      </c>
      <c r="P306" s="15">
        <f t="shared" si="342"/>
        <v>1.2296858951816869E-3</v>
      </c>
      <c r="Q306" s="5">
        <f t="shared" si="343"/>
        <v>2687.4303147798219</v>
      </c>
      <c r="R306" s="5">
        <f t="shared" si="344"/>
        <v>4093.6651707933202</v>
      </c>
      <c r="S306" s="5">
        <f t="shared" si="345"/>
        <v>2934.4064380792388</v>
      </c>
      <c r="T306" s="5">
        <f t="shared" si="346"/>
        <v>9.4710112640312367</v>
      </c>
      <c r="U306" s="5">
        <f t="shared" si="347"/>
        <v>27.997753208723658</v>
      </c>
      <c r="V306" s="5">
        <f t="shared" si="348"/>
        <v>56.84794849409689</v>
      </c>
      <c r="W306" s="15">
        <f t="shared" si="349"/>
        <v>-1.0734613539272964E-2</v>
      </c>
      <c r="X306" s="15">
        <f t="shared" si="350"/>
        <v>-1.217998157191269E-2</v>
      </c>
      <c r="Y306" s="15">
        <f t="shared" si="351"/>
        <v>-9.7425357312937999E-3</v>
      </c>
      <c r="Z306" s="5">
        <f t="shared" si="366"/>
        <v>2220.891829102361</v>
      </c>
      <c r="AA306" s="5">
        <f t="shared" si="367"/>
        <v>12314.913729206934</v>
      </c>
      <c r="AB306" s="5">
        <f t="shared" si="368"/>
        <v>77310.60595239047</v>
      </c>
      <c r="AC306" s="16">
        <f t="shared" si="352"/>
        <v>0.83919558466799271</v>
      </c>
      <c r="AD306" s="16">
        <f t="shared" si="353"/>
        <v>3.0968325494551965</v>
      </c>
      <c r="AE306" s="16">
        <f t="shared" si="354"/>
        <v>26.840479414851114</v>
      </c>
      <c r="AF306" s="15">
        <f t="shared" si="355"/>
        <v>-4.0504037456468023E-3</v>
      </c>
      <c r="AG306" s="15">
        <f t="shared" si="356"/>
        <v>2.9673830763510267E-4</v>
      </c>
      <c r="AH306" s="15">
        <f t="shared" si="357"/>
        <v>9.7937136394747881E-3</v>
      </c>
      <c r="AI306" s="1">
        <f t="shared" si="321"/>
        <v>570430.89333167661</v>
      </c>
      <c r="AJ306" s="1">
        <f t="shared" si="322"/>
        <v>288304.38594213483</v>
      </c>
      <c r="AK306" s="1">
        <f t="shared" si="323"/>
        <v>101754.66523295743</v>
      </c>
      <c r="AL306" s="14">
        <f t="shared" si="358"/>
        <v>98.571971049928507</v>
      </c>
      <c r="AM306" s="14">
        <f t="shared" si="359"/>
        <v>24.584709482602506</v>
      </c>
      <c r="AN306" s="14">
        <f t="shared" si="360"/>
        <v>7.6360633014267441</v>
      </c>
      <c r="AO306" s="11">
        <f t="shared" si="361"/>
        <v>1.6715174661548111E-3</v>
      </c>
      <c r="AP306" s="11">
        <f t="shared" si="362"/>
        <v>2.1056711504182182E-3</v>
      </c>
      <c r="AQ306" s="11">
        <f t="shared" si="363"/>
        <v>1.9101094149832007E-3</v>
      </c>
      <c r="AR306" s="1">
        <f t="shared" si="369"/>
        <v>283753.25927296438</v>
      </c>
      <c r="AS306" s="1">
        <f t="shared" si="364"/>
        <v>146214.06011671675</v>
      </c>
      <c r="AT306" s="1">
        <f t="shared" si="365"/>
        <v>51618.510708155962</v>
      </c>
      <c r="AU306" s="1">
        <f t="shared" si="324"/>
        <v>56750.651854592877</v>
      </c>
      <c r="AV306" s="1">
        <f t="shared" si="325"/>
        <v>29242.812023343351</v>
      </c>
      <c r="AW306" s="1">
        <f t="shared" si="326"/>
        <v>10323.702141631193</v>
      </c>
      <c r="AX306" s="1">
        <f t="shared" si="385"/>
        <v>194784.21607896051</v>
      </c>
      <c r="AY306" s="1">
        <f t="shared" si="372"/>
        <v>39461.729751054256</v>
      </c>
      <c r="AZ306" s="1">
        <f t="shared" si="373"/>
        <v>9449.7112626223188</v>
      </c>
      <c r="BA306" s="1">
        <f t="shared" si="386"/>
        <v>14194.229016671246</v>
      </c>
      <c r="BB306" s="1">
        <f t="shared" si="387"/>
        <v>31370.060505442649</v>
      </c>
      <c r="BC306" s="1">
        <f t="shared" si="388"/>
        <v>40001.425271400753</v>
      </c>
      <c r="BD306" s="1">
        <f t="shared" si="389"/>
        <v>61.260386135301815</v>
      </c>
      <c r="BE306" s="2">
        <f t="shared" si="395"/>
        <v>2.6562624979233451E-2</v>
      </c>
      <c r="BF306" s="2">
        <f t="shared" si="396"/>
        <v>3.9296297366806017E-2</v>
      </c>
      <c r="BG306" s="2">
        <f t="shared" si="397"/>
        <v>2.6781393583393952E-2</v>
      </c>
      <c r="BH306" s="2">
        <f t="shared" si="374"/>
        <v>2.8454121962103694E-2</v>
      </c>
      <c r="BI306" s="2">
        <f t="shared" si="390"/>
        <v>7.0557304578739693E-5</v>
      </c>
      <c r="BJ306" s="2">
        <f t="shared" si="375"/>
        <v>1.5441989867404456E-4</v>
      </c>
      <c r="BK306" s="2">
        <f t="shared" si="376"/>
        <v>7.1724304226865481E-5</v>
      </c>
      <c r="BL306" s="2">
        <f t="shared" si="377"/>
        <v>20.020865139732642</v>
      </c>
      <c r="BM306" s="2">
        <f t="shared" si="378"/>
        <v>22.578360347944059</v>
      </c>
      <c r="BN306" s="2">
        <f t="shared" si="379"/>
        <v>3.7023017657694917</v>
      </c>
      <c r="BO306" s="2">
        <f t="shared" si="391"/>
        <v>678.75718339234425</v>
      </c>
      <c r="BP306" s="2">
        <f t="shared" si="392"/>
        <v>93.312406597339063</v>
      </c>
      <c r="BQ306" s="2">
        <f t="shared" si="393"/>
        <v>3.5762639147210447</v>
      </c>
      <c r="BR306" s="11">
        <f t="shared" si="394"/>
        <v>3.0037830465726029E-2</v>
      </c>
      <c r="BS306" s="17">
        <f t="shared" si="370"/>
        <v>1.0114982738273454E-4</v>
      </c>
      <c r="BT306" s="17">
        <f t="shared" si="371"/>
        <v>7.1594547282324546E-4</v>
      </c>
      <c r="BU306" s="12">
        <f>(BU$3*temperature!$I416+BU$4*temperature!$I416^2+BU$5*temperature!$I416^6)*(K306/K$56)^$BW$1</f>
        <v>-28.584665042408755</v>
      </c>
      <c r="BV306" s="12">
        <f>(BV$3*temperature!$I416+BV$4*temperature!$I416^2+BV$5*temperature!$I416^6)*(L306/L$56)^$BW$1</f>
        <v>-19.761002273736359</v>
      </c>
      <c r="BW306" s="12">
        <f>(BW$3*temperature!$I416+BW$4*temperature!$I416^2+BW$5*temperature!$I416^6)*(M306/M$56)^$BW$1</f>
        <v>-17.651030712185193</v>
      </c>
      <c r="BX306" s="12">
        <f>(BX$3*temperature!$M416+BX$4*temperature!$M416^2+BX$5*temperature!$M416^6)*(K306/K$56)^$BW$1</f>
        <v>-28.584670940254842</v>
      </c>
      <c r="BY306" s="12">
        <f>(BY$3*temperature!$M416+BY$4*temperature!$M416^2+BY$5*temperature!$M416^6)*(L306/L$56)^$BW$1</f>
        <v>-19.761006048762905</v>
      </c>
      <c r="BZ306" s="12">
        <f>(BZ$3*temperature!$M416+BZ$4*temperature!$M416^2+BZ$5*temperature!$M416^6)*(M306/M$56)^$BW$1</f>
        <v>-17.651033832586233</v>
      </c>
      <c r="CA306" s="19">
        <f t="shared" si="380"/>
        <v>-5.8978460870662275E-6</v>
      </c>
      <c r="CB306" s="19">
        <f t="shared" si="381"/>
        <v>-3.7750265455827048E-6</v>
      </c>
      <c r="CC306" s="19">
        <f t="shared" si="382"/>
        <v>-3.120401039780063E-6</v>
      </c>
      <c r="CD306" s="19">
        <f t="shared" si="383"/>
        <v>-2.3865654626590013E-2</v>
      </c>
      <c r="CE306" s="19">
        <f t="shared" si="384"/>
        <v>-2.4140068458555395E-6</v>
      </c>
      <c r="CF306" s="19"/>
      <c r="CG306" s="19"/>
      <c r="CH306" s="19"/>
    </row>
    <row r="307" spans="1:86" x14ac:dyDescent="0.25">
      <c r="A307" s="2">
        <f t="shared" si="327"/>
        <v>2261</v>
      </c>
      <c r="B307" s="5">
        <f t="shared" si="328"/>
        <v>1165.4055671313856</v>
      </c>
      <c r="C307" s="5">
        <f t="shared" si="329"/>
        <v>2964.1693675582997</v>
      </c>
      <c r="D307" s="5">
        <f t="shared" si="330"/>
        <v>4369.9547178741122</v>
      </c>
      <c r="E307" s="15">
        <f t="shared" si="331"/>
        <v>1.0525746335972294E-8</v>
      </c>
      <c r="F307" s="15">
        <f t="shared" si="332"/>
        <v>2.0736426090845238E-8</v>
      </c>
      <c r="G307" s="15">
        <f t="shared" si="333"/>
        <v>4.2332676225443413E-8</v>
      </c>
      <c r="H307" s="5">
        <f t="shared" si="334"/>
        <v>283529.22043912881</v>
      </c>
      <c r="I307" s="5">
        <f t="shared" si="335"/>
        <v>146382.17400880955</v>
      </c>
      <c r="J307" s="5">
        <f t="shared" si="336"/>
        <v>51680.796418929829</v>
      </c>
      <c r="K307" s="5">
        <f t="shared" si="337"/>
        <v>243288.02644819036</v>
      </c>
      <c r="L307" s="5">
        <f t="shared" si="338"/>
        <v>49383.876512221759</v>
      </c>
      <c r="M307" s="5">
        <f t="shared" si="339"/>
        <v>11826.391748990804</v>
      </c>
      <c r="N307" s="15">
        <f t="shared" si="340"/>
        <v>-7.8956562037801881E-4</v>
      </c>
      <c r="O307" s="15">
        <f t="shared" si="341"/>
        <v>1.1497584877646627E-3</v>
      </c>
      <c r="P307" s="15">
        <f t="shared" si="342"/>
        <v>1.2066121655405215E-3</v>
      </c>
      <c r="Q307" s="5">
        <f t="shared" si="343"/>
        <v>2656.4826921188883</v>
      </c>
      <c r="R307" s="5">
        <f t="shared" si="344"/>
        <v>4048.4538868388181</v>
      </c>
      <c r="S307" s="5">
        <f t="shared" si="345"/>
        <v>2909.3241968686375</v>
      </c>
      <c r="T307" s="5">
        <f t="shared" si="346"/>
        <v>9.369343618285761</v>
      </c>
      <c r="U307" s="5">
        <f t="shared" si="347"/>
        <v>27.656741090586443</v>
      </c>
      <c r="V307" s="5">
        <f t="shared" si="348"/>
        <v>56.294105324642402</v>
      </c>
      <c r="W307" s="15">
        <f t="shared" si="349"/>
        <v>-1.0734613539272964E-2</v>
      </c>
      <c r="X307" s="15">
        <f t="shared" si="350"/>
        <v>-1.217998157191269E-2</v>
      </c>
      <c r="Y307" s="15">
        <f t="shared" si="351"/>
        <v>-9.7425357312937999E-3</v>
      </c>
      <c r="Z307" s="5">
        <f t="shared" si="366"/>
        <v>2186.4813575124012</v>
      </c>
      <c r="AA307" s="5">
        <f t="shared" si="367"/>
        <v>12182.834883594305</v>
      </c>
      <c r="AB307" s="5">
        <f t="shared" si="368"/>
        <v>77402.252914445766</v>
      </c>
      <c r="AC307" s="16">
        <f t="shared" si="352"/>
        <v>0.83579650372852321</v>
      </c>
      <c r="AD307" s="16">
        <f t="shared" si="353"/>
        <v>3.0977514983049512</v>
      </c>
      <c r="AE307" s="16">
        <f t="shared" si="354"/>
        <v>27.103347384186382</v>
      </c>
      <c r="AF307" s="15">
        <f t="shared" si="355"/>
        <v>-4.0504037456468023E-3</v>
      </c>
      <c r="AG307" s="15">
        <f t="shared" si="356"/>
        <v>2.9673830763510267E-4</v>
      </c>
      <c r="AH307" s="15">
        <f t="shared" si="357"/>
        <v>9.7937136394747881E-3</v>
      </c>
      <c r="AI307" s="1">
        <f t="shared" si="321"/>
        <v>570138.4558531018</v>
      </c>
      <c r="AJ307" s="1">
        <f t="shared" si="322"/>
        <v>288716.75937126472</v>
      </c>
      <c r="AK307" s="1">
        <f t="shared" si="323"/>
        <v>101902.90085129288</v>
      </c>
      <c r="AL307" s="14">
        <f t="shared" si="358"/>
        <v>98.735088173498937</v>
      </c>
      <c r="AM307" s="14">
        <f t="shared" si="359"/>
        <v>24.635959122966444</v>
      </c>
      <c r="AN307" s="14">
        <f t="shared" si="360"/>
        <v>7.6505031606681531</v>
      </c>
      <c r="AO307" s="11">
        <f t="shared" si="361"/>
        <v>1.654802291493263E-3</v>
      </c>
      <c r="AP307" s="11">
        <f t="shared" si="362"/>
        <v>2.084614438914036E-3</v>
      </c>
      <c r="AQ307" s="11">
        <f t="shared" si="363"/>
        <v>1.8910083208333686E-3</v>
      </c>
      <c r="AR307" s="1">
        <f t="shared" si="369"/>
        <v>283529.22043912881</v>
      </c>
      <c r="AS307" s="1">
        <f t="shared" si="364"/>
        <v>146382.17400880955</v>
      </c>
      <c r="AT307" s="1">
        <f t="shared" si="365"/>
        <v>51680.796418929829</v>
      </c>
      <c r="AU307" s="1">
        <f t="shared" si="324"/>
        <v>56705.844087825768</v>
      </c>
      <c r="AV307" s="1">
        <f t="shared" si="325"/>
        <v>29276.434801761912</v>
      </c>
      <c r="AW307" s="1">
        <f t="shared" si="326"/>
        <v>10336.159283785966</v>
      </c>
      <c r="AX307" s="1">
        <f t="shared" si="385"/>
        <v>194630.42115855229</v>
      </c>
      <c r="AY307" s="1">
        <f t="shared" si="372"/>
        <v>39507.101209777407</v>
      </c>
      <c r="AZ307" s="1">
        <f t="shared" si="373"/>
        <v>9461.1133991926417</v>
      </c>
      <c r="BA307" s="1">
        <f t="shared" si="386"/>
        <v>14193.308638450171</v>
      </c>
      <c r="BB307" s="1">
        <f t="shared" si="387"/>
        <v>31373.467277101769</v>
      </c>
      <c r="BC307" s="1">
        <f t="shared" si="388"/>
        <v>40006.696626713441</v>
      </c>
      <c r="BD307" s="1">
        <f t="shared" si="389"/>
        <v>59.481495398445816</v>
      </c>
      <c r="BE307" s="2">
        <f t="shared" si="395"/>
        <v>2.6562624979233451E-2</v>
      </c>
      <c r="BF307" s="2">
        <f t="shared" si="396"/>
        <v>3.9296297366806017E-2</v>
      </c>
      <c r="BG307" s="2">
        <f t="shared" si="397"/>
        <v>2.6781393583393952E-2</v>
      </c>
      <c r="BH307" s="2">
        <f t="shared" si="374"/>
        <v>2.8437556535616693E-2</v>
      </c>
      <c r="BI307" s="2">
        <f t="shared" si="390"/>
        <v>7.0557304578739693E-5</v>
      </c>
      <c r="BJ307" s="2">
        <f t="shared" si="375"/>
        <v>1.5441989867404456E-4</v>
      </c>
      <c r="BK307" s="2">
        <f t="shared" si="376"/>
        <v>7.1724304226865481E-5</v>
      </c>
      <c r="BL307" s="2">
        <f t="shared" si="377"/>
        <v>20.005057563496241</v>
      </c>
      <c r="BM307" s="2">
        <f t="shared" si="378"/>
        <v>22.604320478126731</v>
      </c>
      <c r="BN307" s="2">
        <f t="shared" si="379"/>
        <v>3.7067691650380232</v>
      </c>
      <c r="BO307" s="2">
        <f t="shared" si="391"/>
        <v>688.89499810302175</v>
      </c>
      <c r="BP307" s="2">
        <f t="shared" si="392"/>
        <v>94.432494472955156</v>
      </c>
      <c r="BQ307" s="2">
        <f t="shared" si="393"/>
        <v>3.5763396993843872</v>
      </c>
      <c r="BR307" s="11">
        <f t="shared" si="394"/>
        <v>3.0013177525192586E-2</v>
      </c>
      <c r="BS307" s="17">
        <f t="shared" si="370"/>
        <v>9.8200109152301904E-5</v>
      </c>
      <c r="BT307" s="17">
        <f t="shared" si="371"/>
        <v>6.9509269206140332E-4</v>
      </c>
      <c r="BU307" s="12">
        <f>(BU$3*temperature!$I417+BU$4*temperature!$I417^2+BU$5*temperature!$I417^6)*(K307/K$56)^$BW$1</f>
        <v>-28.751879734111</v>
      </c>
      <c r="BV307" s="12">
        <f>(BV$3*temperature!$I417+BV$4*temperature!$I417^2+BV$5*temperature!$I417^6)*(L307/L$56)^$BW$1</f>
        <v>-19.858685555885916</v>
      </c>
      <c r="BW307" s="12">
        <f>(BW$3*temperature!$I417+BW$4*temperature!$I417^2+BW$5*temperature!$I417^6)*(M307/M$56)^$BW$1</f>
        <v>-17.731139278788348</v>
      </c>
      <c r="BX307" s="12">
        <f>(BX$3*temperature!$M417+BX$4*temperature!$M417^2+BX$5*temperature!$M417^6)*(K307/K$56)^$BW$1</f>
        <v>-28.751885626631104</v>
      </c>
      <c r="BY307" s="12">
        <f>(BY$3*temperature!$M417+BY$4*temperature!$M417^2+BY$5*temperature!$M417^6)*(L307/L$56)^$BW$1</f>
        <v>-19.85868932522515</v>
      </c>
      <c r="BZ307" s="12">
        <f>(BZ$3*temperature!$M417+BZ$4*temperature!$M417^2+BZ$5*temperature!$M417^6)*(M307/M$56)^$BW$1</f>
        <v>-17.731142394039136</v>
      </c>
      <c r="CA307" s="19">
        <f t="shared" si="380"/>
        <v>-5.8925201038562136E-6</v>
      </c>
      <c r="CB307" s="19">
        <f t="shared" si="381"/>
        <v>-3.7693392336279885E-6</v>
      </c>
      <c r="CC307" s="19">
        <f t="shared" si="382"/>
        <v>-3.1152507879994573E-6</v>
      </c>
      <c r="CD307" s="19">
        <f t="shared" si="383"/>
        <v>-2.3834643448319221E-2</v>
      </c>
      <c r="CE307" s="19">
        <f t="shared" si="384"/>
        <v>-2.3405645882311451E-6</v>
      </c>
      <c r="CF307" s="19"/>
      <c r="CG307" s="19"/>
      <c r="CH307" s="19"/>
    </row>
    <row r="308" spans="1:86" x14ac:dyDescent="0.25">
      <c r="A308" s="2">
        <f t="shared" si="327"/>
        <v>2262</v>
      </c>
      <c r="B308" s="5">
        <f t="shared" si="328"/>
        <v>1165.4055787848108</v>
      </c>
      <c r="C308" s="5">
        <f t="shared" si="329"/>
        <v>2964.1694259512647</v>
      </c>
      <c r="D308" s="5">
        <f t="shared" si="330"/>
        <v>4369.9548936163965</v>
      </c>
      <c r="E308" s="15">
        <f t="shared" si="331"/>
        <v>9.9994590191736791E-9</v>
      </c>
      <c r="F308" s="15">
        <f t="shared" si="332"/>
        <v>1.9699604786302975E-8</v>
      </c>
      <c r="G308" s="15">
        <f t="shared" si="333"/>
        <v>4.021604241417124E-8</v>
      </c>
      <c r="H308" s="5">
        <f t="shared" si="334"/>
        <v>283298.07712604577</v>
      </c>
      <c r="I308" s="5">
        <f t="shared" si="335"/>
        <v>146546.72174084923</v>
      </c>
      <c r="J308" s="5">
        <f t="shared" si="336"/>
        <v>51741.976876902925</v>
      </c>
      <c r="K308" s="5">
        <f t="shared" si="337"/>
        <v>243089.68678650548</v>
      </c>
      <c r="L308" s="5">
        <f t="shared" si="338"/>
        <v>49439.38779539206</v>
      </c>
      <c r="M308" s="5">
        <f t="shared" si="339"/>
        <v>11840.391522687634</v>
      </c>
      <c r="N308" s="15">
        <f t="shared" si="340"/>
        <v>-8.1524629296592099E-4</v>
      </c>
      <c r="O308" s="15">
        <f t="shared" si="341"/>
        <v>1.1240770690927882E-3</v>
      </c>
      <c r="P308" s="15">
        <f t="shared" si="342"/>
        <v>1.1837738842048751E-3</v>
      </c>
      <c r="Q308" s="5">
        <f t="shared" si="343"/>
        <v>2625.8239634551182</v>
      </c>
      <c r="R308" s="5">
        <f t="shared" si="344"/>
        <v>4003.6392178063224</v>
      </c>
      <c r="S308" s="5">
        <f t="shared" si="345"/>
        <v>2884.3905468126927</v>
      </c>
      <c r="T308" s="5">
        <f t="shared" si="346"/>
        <v>9.2687673354268103</v>
      </c>
      <c r="U308" s="5">
        <f t="shared" si="347"/>
        <v>27.319882493763942</v>
      </c>
      <c r="V308" s="5">
        <f t="shared" si="348"/>
        <v>55.745657992055854</v>
      </c>
      <c r="W308" s="15">
        <f t="shared" si="349"/>
        <v>-1.0734613539272964E-2</v>
      </c>
      <c r="X308" s="15">
        <f t="shared" si="350"/>
        <v>-1.217998157191269E-2</v>
      </c>
      <c r="Y308" s="15">
        <f t="shared" si="351"/>
        <v>-9.7425357312937999E-3</v>
      </c>
      <c r="Z308" s="5">
        <f t="shared" si="366"/>
        <v>2152.5483615096591</v>
      </c>
      <c r="AA308" s="5">
        <f t="shared" si="367"/>
        <v>12051.860325738216</v>
      </c>
      <c r="AB308" s="5">
        <f t="shared" si="368"/>
        <v>77492.222465944709</v>
      </c>
      <c r="AC308" s="16">
        <f t="shared" si="352"/>
        <v>0.83241119043922274</v>
      </c>
      <c r="AD308" s="16">
        <f t="shared" si="353"/>
        <v>3.0986707198420325</v>
      </c>
      <c r="AE308" s="16">
        <f t="shared" si="354"/>
        <v>27.36878980713831</v>
      </c>
      <c r="AF308" s="15">
        <f t="shared" si="355"/>
        <v>-4.0504037456468023E-3</v>
      </c>
      <c r="AG308" s="15">
        <f t="shared" si="356"/>
        <v>2.9673830763510267E-4</v>
      </c>
      <c r="AH308" s="15">
        <f t="shared" si="357"/>
        <v>9.7937136394747881E-3</v>
      </c>
      <c r="AI308" s="1">
        <f t="shared" si="321"/>
        <v>569830.4543556174</v>
      </c>
      <c r="AJ308" s="1">
        <f t="shared" si="322"/>
        <v>289121.51823590015</v>
      </c>
      <c r="AK308" s="1">
        <f t="shared" si="323"/>
        <v>102048.77004994957</v>
      </c>
      <c r="AL308" s="14">
        <f t="shared" si="358"/>
        <v>98.896841353157612</v>
      </c>
      <c r="AM308" s="14">
        <f t="shared" si="359"/>
        <v>24.686802034309633</v>
      </c>
      <c r="AN308" s="14">
        <f t="shared" si="360"/>
        <v>7.6648256541521844</v>
      </c>
      <c r="AO308" s="11">
        <f t="shared" si="361"/>
        <v>1.6382542685783304E-3</v>
      </c>
      <c r="AP308" s="11">
        <f t="shared" si="362"/>
        <v>2.0637682945248955E-3</v>
      </c>
      <c r="AQ308" s="11">
        <f t="shared" si="363"/>
        <v>1.8720982376250349E-3</v>
      </c>
      <c r="AR308" s="1">
        <f t="shared" si="369"/>
        <v>283298.07712604577</v>
      </c>
      <c r="AS308" s="1">
        <f t="shared" si="364"/>
        <v>146546.72174084923</v>
      </c>
      <c r="AT308" s="1">
        <f t="shared" si="365"/>
        <v>51741.976876902925</v>
      </c>
      <c r="AU308" s="1">
        <f t="shared" si="324"/>
        <v>56659.615425209158</v>
      </c>
      <c r="AV308" s="1">
        <f t="shared" si="325"/>
        <v>29309.344348169849</v>
      </c>
      <c r="AW308" s="1">
        <f t="shared" si="326"/>
        <v>10348.395375380585</v>
      </c>
      <c r="AX308" s="1">
        <f t="shared" si="385"/>
        <v>194471.74942920436</v>
      </c>
      <c r="AY308" s="1">
        <f t="shared" si="372"/>
        <v>39551.510236313647</v>
      </c>
      <c r="AZ308" s="1">
        <f t="shared" si="373"/>
        <v>9472.3132181501078</v>
      </c>
      <c r="BA308" s="1">
        <f t="shared" si="386"/>
        <v>14192.358300307333</v>
      </c>
      <c r="BB308" s="1">
        <f t="shared" si="387"/>
        <v>31376.79797874243</v>
      </c>
      <c r="BC308" s="1">
        <f t="shared" si="388"/>
        <v>40011.868214662958</v>
      </c>
      <c r="BD308" s="1">
        <f t="shared" si="389"/>
        <v>57.754121072531717</v>
      </c>
      <c r="BE308" s="2">
        <f t="shared" si="395"/>
        <v>2.6562624979233451E-2</v>
      </c>
      <c r="BF308" s="2">
        <f t="shared" si="396"/>
        <v>3.9296297366806017E-2</v>
      </c>
      <c r="BG308" s="2">
        <f t="shared" si="397"/>
        <v>2.6781393583393952E-2</v>
      </c>
      <c r="BH308" s="2">
        <f t="shared" si="374"/>
        <v>2.8421115353936498E-2</v>
      </c>
      <c r="BI308" s="2">
        <f t="shared" si="390"/>
        <v>7.0557304578739693E-5</v>
      </c>
      <c r="BJ308" s="2">
        <f t="shared" si="375"/>
        <v>1.5441989867404456E-4</v>
      </c>
      <c r="BK308" s="2">
        <f t="shared" si="376"/>
        <v>7.1724304226865481E-5</v>
      </c>
      <c r="BL308" s="2">
        <f t="shared" si="377"/>
        <v>19.988748714353701</v>
      </c>
      <c r="BM308" s="2">
        <f t="shared" si="378"/>
        <v>22.629729922235342</v>
      </c>
      <c r="BN308" s="2">
        <f t="shared" si="379"/>
        <v>3.7111572908184245</v>
      </c>
      <c r="BO308" s="2">
        <f t="shared" si="391"/>
        <v>699.18434489987101</v>
      </c>
      <c r="BP308" s="2">
        <f t="shared" si="392"/>
        <v>95.566052045267881</v>
      </c>
      <c r="BQ308" s="2">
        <f t="shared" si="393"/>
        <v>3.5764163252181489</v>
      </c>
      <c r="BR308" s="11">
        <f t="shared" si="394"/>
        <v>2.9988726873777821E-2</v>
      </c>
      <c r="BS308" s="17">
        <f t="shared" si="370"/>
        <v>9.5338692062413034E-5</v>
      </c>
      <c r="BT308" s="17">
        <f t="shared" si="371"/>
        <v>6.7484727384602258E-4</v>
      </c>
      <c r="BU308" s="12">
        <f>(BU$3*temperature!$I418+BU$4*temperature!$I418^2+BU$5*temperature!$I418^6)*(K308/K$56)^$BW$1</f>
        <v>-28.918966349442417</v>
      </c>
      <c r="BV308" s="12">
        <f>(BV$3*temperature!$I418+BV$4*temperature!$I418^2+BV$5*temperature!$I418^6)*(L308/L$56)^$BW$1</f>
        <v>-19.956184592787849</v>
      </c>
      <c r="BW308" s="12">
        <f>(BW$3*temperature!$I418+BW$4*temperature!$I418^2+BW$5*temperature!$I418^6)*(M308/M$56)^$BW$1</f>
        <v>-17.811078171275721</v>
      </c>
      <c r="BX308" s="12">
        <f>(BX$3*temperature!$M418+BX$4*temperature!$M418^2+BX$5*temperature!$M418^6)*(K308/K$56)^$BW$1</f>
        <v>-28.918972236679718</v>
      </c>
      <c r="BY308" s="12">
        <f>(BY$3*temperature!$M418+BY$4*temperature!$M418^2+BY$5*temperature!$M418^6)*(L308/L$56)^$BW$1</f>
        <v>-19.956188356477327</v>
      </c>
      <c r="BZ308" s="12">
        <f>(BZ$3*temperature!$M418+BZ$4*temperature!$M418^2+BZ$5*temperature!$M418^6)*(M308/M$56)^$BW$1</f>
        <v>-17.811081281410445</v>
      </c>
      <c r="CA308" s="19">
        <f t="shared" si="380"/>
        <v>-5.8872373003282519E-6</v>
      </c>
      <c r="CB308" s="19">
        <f t="shared" si="381"/>
        <v>-3.7636894774095708E-6</v>
      </c>
      <c r="CC308" s="19">
        <f t="shared" si="382"/>
        <v>-3.1101347239825827E-6</v>
      </c>
      <c r="CD308" s="19">
        <f t="shared" si="383"/>
        <v>-2.3803238803049891E-2</v>
      </c>
      <c r="CE308" s="19">
        <f t="shared" si="384"/>
        <v>-2.2693696543320548E-6</v>
      </c>
      <c r="CF308" s="19"/>
      <c r="CG308" s="19"/>
      <c r="CH308" s="19"/>
    </row>
    <row r="309" spans="1:86" x14ac:dyDescent="0.25">
      <c r="A309" s="2">
        <f t="shared" si="327"/>
        <v>2263</v>
      </c>
      <c r="B309" s="5">
        <f t="shared" si="328"/>
        <v>1165.4055898555648</v>
      </c>
      <c r="C309" s="5">
        <f t="shared" si="329"/>
        <v>2964.1694814245825</v>
      </c>
      <c r="D309" s="5">
        <f t="shared" si="330"/>
        <v>4369.9550605715731</v>
      </c>
      <c r="E309" s="15">
        <f t="shared" si="331"/>
        <v>9.499486068214995E-9</v>
      </c>
      <c r="F309" s="15">
        <f t="shared" si="332"/>
        <v>1.8714624546987826E-8</v>
      </c>
      <c r="G309" s="15">
        <f t="shared" si="333"/>
        <v>3.8205240293462678E-8</v>
      </c>
      <c r="H309" s="5">
        <f t="shared" si="334"/>
        <v>283059.8927985676</v>
      </c>
      <c r="I309" s="5">
        <f t="shared" si="335"/>
        <v>146707.72817241185</v>
      </c>
      <c r="J309" s="5">
        <f t="shared" si="336"/>
        <v>51802.06001183053</v>
      </c>
      <c r="K309" s="5">
        <f t="shared" si="337"/>
        <v>242885.30556443339</v>
      </c>
      <c r="L309" s="5">
        <f t="shared" si="338"/>
        <v>49493.704422698531</v>
      </c>
      <c r="M309" s="5">
        <f t="shared" si="339"/>
        <v>11854.140212841234</v>
      </c>
      <c r="N309" s="15">
        <f t="shared" si="340"/>
        <v>-8.4076467732496774E-4</v>
      </c>
      <c r="O309" s="15">
        <f t="shared" si="341"/>
        <v>1.0986508880583834E-3</v>
      </c>
      <c r="P309" s="15">
        <f t="shared" si="342"/>
        <v>1.1611685413657202E-3</v>
      </c>
      <c r="Q309" s="5">
        <f t="shared" si="343"/>
        <v>2595.4527814100979</v>
      </c>
      <c r="R309" s="5">
        <f t="shared" si="344"/>
        <v>3959.2200669016302</v>
      </c>
      <c r="S309" s="5">
        <f t="shared" si="345"/>
        <v>2859.6060113433209</v>
      </c>
      <c r="T309" s="5">
        <f t="shared" si="346"/>
        <v>9.1692707000955664</v>
      </c>
      <c r="U309" s="5">
        <f t="shared" si="347"/>
        <v>26.987126828443078</v>
      </c>
      <c r="V309" s="5">
        <f t="shared" si="348"/>
        <v>55.202553927203766</v>
      </c>
      <c r="W309" s="15">
        <f t="shared" si="349"/>
        <v>-1.0734613539272964E-2</v>
      </c>
      <c r="X309" s="15">
        <f t="shared" si="350"/>
        <v>-1.217998157191269E-2</v>
      </c>
      <c r="Y309" s="15">
        <f t="shared" si="351"/>
        <v>-9.7425357312937999E-3</v>
      </c>
      <c r="Z309" s="5">
        <f t="shared" si="366"/>
        <v>2119.0875219546351</v>
      </c>
      <c r="AA309" s="5">
        <f t="shared" si="367"/>
        <v>11921.987999876306</v>
      </c>
      <c r="AB309" s="5">
        <f t="shared" si="368"/>
        <v>77580.52671959289</v>
      </c>
      <c r="AC309" s="16">
        <f t="shared" si="352"/>
        <v>0.82903958903554942</v>
      </c>
      <c r="AD309" s="16">
        <f t="shared" si="353"/>
        <v>3.0995902141473568</v>
      </c>
      <c r="AE309" s="16">
        <f t="shared" si="354"/>
        <v>27.636831897168399</v>
      </c>
      <c r="AF309" s="15">
        <f t="shared" si="355"/>
        <v>-4.0504037456468023E-3</v>
      </c>
      <c r="AG309" s="15">
        <f t="shared" si="356"/>
        <v>2.9673830763510267E-4</v>
      </c>
      <c r="AH309" s="15">
        <f t="shared" si="357"/>
        <v>9.7937136394747881E-3</v>
      </c>
      <c r="AI309" s="1">
        <f t="shared" si="321"/>
        <v>569507.02434526477</v>
      </c>
      <c r="AJ309" s="1">
        <f t="shared" si="322"/>
        <v>289518.71076047997</v>
      </c>
      <c r="AK309" s="1">
        <f t="shared" si="323"/>
        <v>102192.2884203352</v>
      </c>
      <c r="AL309" s="14">
        <f t="shared" si="358"/>
        <v>99.057239343928373</v>
      </c>
      <c r="AM309" s="14">
        <f t="shared" si="359"/>
        <v>24.737240395247934</v>
      </c>
      <c r="AN309" s="14">
        <f t="shared" si="360"/>
        <v>7.6790314676850366</v>
      </c>
      <c r="AO309" s="11">
        <f t="shared" si="361"/>
        <v>1.621871725892547E-3</v>
      </c>
      <c r="AP309" s="11">
        <f t="shared" si="362"/>
        <v>2.0431306115796465E-3</v>
      </c>
      <c r="AQ309" s="11">
        <f t="shared" si="363"/>
        <v>1.8533772552487846E-3</v>
      </c>
      <c r="AR309" s="1">
        <f t="shared" si="369"/>
        <v>283059.8927985676</v>
      </c>
      <c r="AS309" s="1">
        <f t="shared" si="364"/>
        <v>146707.72817241185</v>
      </c>
      <c r="AT309" s="1">
        <f t="shared" si="365"/>
        <v>51802.06001183053</v>
      </c>
      <c r="AU309" s="1">
        <f t="shared" si="324"/>
        <v>56611.97855971352</v>
      </c>
      <c r="AV309" s="1">
        <f t="shared" si="325"/>
        <v>29341.545634482372</v>
      </c>
      <c r="AW309" s="1">
        <f t="shared" si="326"/>
        <v>10360.412002366107</v>
      </c>
      <c r="AX309" s="1">
        <f t="shared" si="385"/>
        <v>194308.24445154672</v>
      </c>
      <c r="AY309" s="1">
        <f t="shared" si="372"/>
        <v>39594.963538158816</v>
      </c>
      <c r="AZ309" s="1">
        <f t="shared" si="373"/>
        <v>9483.3121702729841</v>
      </c>
      <c r="BA309" s="1">
        <f t="shared" si="386"/>
        <v>14191.378191137706</v>
      </c>
      <c r="BB309" s="1">
        <f t="shared" si="387"/>
        <v>31380.053365763401</v>
      </c>
      <c r="BC309" s="1">
        <f t="shared" si="388"/>
        <v>40016.941053915827</v>
      </c>
      <c r="BD309" s="1">
        <f t="shared" si="389"/>
        <v>56.07677663041494</v>
      </c>
      <c r="BE309" s="2">
        <f t="shared" si="395"/>
        <v>2.6562624979233451E-2</v>
      </c>
      <c r="BF309" s="2">
        <f t="shared" si="396"/>
        <v>3.9296297366806017E-2</v>
      </c>
      <c r="BG309" s="2">
        <f t="shared" si="397"/>
        <v>2.6781393583393952E-2</v>
      </c>
      <c r="BH309" s="2">
        <f t="shared" si="374"/>
        <v>2.8404798318384775E-2</v>
      </c>
      <c r="BI309" s="2">
        <f t="shared" si="390"/>
        <v>7.0557304578739693E-5</v>
      </c>
      <c r="BJ309" s="2">
        <f t="shared" si="375"/>
        <v>1.5441989867404456E-4</v>
      </c>
      <c r="BK309" s="2">
        <f t="shared" si="376"/>
        <v>7.1724304226865481E-5</v>
      </c>
      <c r="BL309" s="2">
        <f t="shared" si="377"/>
        <v>19.971943070213939</v>
      </c>
      <c r="BM309" s="2">
        <f t="shared" si="378"/>
        <v>22.65459251908311</v>
      </c>
      <c r="BN309" s="2">
        <f t="shared" si="379"/>
        <v>3.7154667118668758</v>
      </c>
      <c r="BO309" s="2">
        <f t="shared" si="391"/>
        <v>709.62748835735317</v>
      </c>
      <c r="BP309" s="2">
        <f t="shared" si="392"/>
        <v>96.713241320683352</v>
      </c>
      <c r="BQ309" s="2">
        <f t="shared" si="393"/>
        <v>3.5764937833479737</v>
      </c>
      <c r="BR309" s="11">
        <f t="shared" si="394"/>
        <v>2.9964475788080674E-2</v>
      </c>
      <c r="BS309" s="17">
        <f t="shared" si="370"/>
        <v>9.2562850034082482E-5</v>
      </c>
      <c r="BT309" s="17">
        <f t="shared" si="371"/>
        <v>6.5519152800584712E-4</v>
      </c>
      <c r="BU309" s="12">
        <f>(BU$3*temperature!$I419+BU$4*temperature!$I419^2+BU$5*temperature!$I419^6)*(K309/K$56)^$BW$1</f>
        <v>-29.085926965545458</v>
      </c>
      <c r="BV309" s="12">
        <f>(BV$3*temperature!$I419+BV$4*temperature!$I419^2+BV$5*temperature!$I419^6)*(L309/L$56)^$BW$1</f>
        <v>-20.053500560340289</v>
      </c>
      <c r="BW309" s="12">
        <f>(BW$3*temperature!$I419+BW$4*temperature!$I419^2+BW$5*temperature!$I419^6)*(M309/M$56)^$BW$1</f>
        <v>-17.890848377841049</v>
      </c>
      <c r="BX309" s="12">
        <f>(BX$3*temperature!$M419+BX$4*temperature!$M419^2+BX$5*temperature!$M419^6)*(K309/K$56)^$BW$1</f>
        <v>-29.085932847542914</v>
      </c>
      <c r="BY309" s="12">
        <f>(BY$3*temperature!$M419+BY$4*temperature!$M419^2+BY$5*temperature!$M419^6)*(L309/L$56)^$BW$1</f>
        <v>-20.053504318417172</v>
      </c>
      <c r="BZ309" s="12">
        <f>(BZ$3*temperature!$M419+BZ$4*temperature!$M419^2+BZ$5*temperature!$M419^6)*(M309/M$56)^$BW$1</f>
        <v>-17.890851482893488</v>
      </c>
      <c r="CA309" s="19">
        <f t="shared" si="380"/>
        <v>-5.8819974562140942E-6</v>
      </c>
      <c r="CB309" s="19">
        <f t="shared" si="381"/>
        <v>-3.7580768825762334E-6</v>
      </c>
      <c r="CC309" s="19">
        <f t="shared" si="382"/>
        <v>-3.1050524391673662E-6</v>
      </c>
      <c r="CD309" s="19">
        <f t="shared" si="383"/>
        <v>-2.3771446039310567E-2</v>
      </c>
      <c r="CE309" s="19">
        <f t="shared" si="384"/>
        <v>-2.2003527948299879E-6</v>
      </c>
      <c r="CF309" s="19"/>
      <c r="CG309" s="19"/>
      <c r="CH309" s="19"/>
    </row>
    <row r="310" spans="1:86" x14ac:dyDescent="0.25">
      <c r="A310" s="2">
        <f t="shared" si="327"/>
        <v>2264</v>
      </c>
      <c r="B310" s="5">
        <f t="shared" si="328"/>
        <v>1165.4056003727812</v>
      </c>
      <c r="C310" s="5">
        <f t="shared" si="329"/>
        <v>2964.1695341242353</v>
      </c>
      <c r="D310" s="5">
        <f t="shared" si="330"/>
        <v>4369.9552191789971</v>
      </c>
      <c r="E310" s="15">
        <f t="shared" si="331"/>
        <v>9.0245117648042454E-9</v>
      </c>
      <c r="F310" s="15">
        <f t="shared" si="332"/>
        <v>1.7778893319638433E-8</v>
      </c>
      <c r="G310" s="15">
        <f t="shared" si="333"/>
        <v>3.629497827878954E-8</v>
      </c>
      <c r="H310" s="5">
        <f t="shared" si="334"/>
        <v>282814.73045473895</v>
      </c>
      <c r="I310" s="5">
        <f t="shared" si="335"/>
        <v>146865.21818200569</v>
      </c>
      <c r="J310" s="5">
        <f t="shared" si="336"/>
        <v>51861.053751601183</v>
      </c>
      <c r="K310" s="5">
        <f t="shared" si="337"/>
        <v>242674.93683252792</v>
      </c>
      <c r="L310" s="5">
        <f t="shared" si="338"/>
        <v>49546.834785007348</v>
      </c>
      <c r="M310" s="5">
        <f t="shared" si="339"/>
        <v>11867.639632550869</v>
      </c>
      <c r="N310" s="15">
        <f t="shared" si="340"/>
        <v>-8.6612375094741179E-4</v>
      </c>
      <c r="O310" s="15">
        <f t="shared" si="341"/>
        <v>1.0734771811593546E-3</v>
      </c>
      <c r="P310" s="15">
        <f t="shared" si="342"/>
        <v>1.1387936591986669E-3</v>
      </c>
      <c r="Q310" s="5">
        <f t="shared" si="343"/>
        <v>2565.3677699269301</v>
      </c>
      <c r="R310" s="5">
        <f t="shared" si="344"/>
        <v>3915.1952749181933</v>
      </c>
      <c r="S310" s="5">
        <f t="shared" si="345"/>
        <v>2834.9710751098828</v>
      </c>
      <c r="T310" s="5">
        <f t="shared" si="346"/>
        <v>9.0708421226930618</v>
      </c>
      <c r="U310" s="5">
        <f t="shared" si="347"/>
        <v>26.658424120993772</v>
      </c>
      <c r="V310" s="5">
        <f t="shared" si="348"/>
        <v>54.664741073109312</v>
      </c>
      <c r="W310" s="15">
        <f t="shared" si="349"/>
        <v>-1.0734613539272964E-2</v>
      </c>
      <c r="X310" s="15">
        <f t="shared" si="350"/>
        <v>-1.217998157191269E-2</v>
      </c>
      <c r="Y310" s="15">
        <f t="shared" si="351"/>
        <v>-9.7425357312937999E-3</v>
      </c>
      <c r="Z310" s="5">
        <f t="shared" si="366"/>
        <v>2086.0935434192024</v>
      </c>
      <c r="AA310" s="5">
        <f t="shared" si="367"/>
        <v>11793.215655159078</v>
      </c>
      <c r="AB310" s="5">
        <f t="shared" si="368"/>
        <v>77667.177784997839</v>
      </c>
      <c r="AC310" s="16">
        <f t="shared" si="352"/>
        <v>0.82568164397883037</v>
      </c>
      <c r="AD310" s="16">
        <f t="shared" si="353"/>
        <v>3.1005099813018653</v>
      </c>
      <c r="AE310" s="16">
        <f t="shared" si="354"/>
        <v>27.90749911467157</v>
      </c>
      <c r="AF310" s="15">
        <f t="shared" si="355"/>
        <v>-4.0504037456468023E-3</v>
      </c>
      <c r="AG310" s="15">
        <f t="shared" si="356"/>
        <v>2.9673830763510267E-4</v>
      </c>
      <c r="AH310" s="15">
        <f t="shared" si="357"/>
        <v>9.7937136394747881E-3</v>
      </c>
      <c r="AI310" s="1">
        <f t="shared" si="321"/>
        <v>569168.30047045182</v>
      </c>
      <c r="AJ310" s="1">
        <f t="shared" si="322"/>
        <v>289908.38531891431</v>
      </c>
      <c r="AK310" s="1">
        <f t="shared" si="323"/>
        <v>102333.47158066779</v>
      </c>
      <c r="AL310" s="14">
        <f t="shared" si="358"/>
        <v>99.216290898307903</v>
      </c>
      <c r="AM310" s="14">
        <f t="shared" si="359"/>
        <v>24.787276394214498</v>
      </c>
      <c r="AN310" s="14">
        <f t="shared" si="360"/>
        <v>7.693121288526938</v>
      </c>
      <c r="AO310" s="11">
        <f t="shared" si="361"/>
        <v>1.6056530086336215E-3</v>
      </c>
      <c r="AP310" s="11">
        <f t="shared" si="362"/>
        <v>2.0226993054638502E-3</v>
      </c>
      <c r="AQ310" s="11">
        <f t="shared" si="363"/>
        <v>1.8348434826962966E-3</v>
      </c>
      <c r="AR310" s="1">
        <f t="shared" si="369"/>
        <v>282814.73045473895</v>
      </c>
      <c r="AS310" s="1">
        <f t="shared" si="364"/>
        <v>146865.21818200569</v>
      </c>
      <c r="AT310" s="1">
        <f t="shared" si="365"/>
        <v>51861.053751601183</v>
      </c>
      <c r="AU310" s="1">
        <f t="shared" si="324"/>
        <v>56562.946090947793</v>
      </c>
      <c r="AV310" s="1">
        <f t="shared" si="325"/>
        <v>29373.04363640114</v>
      </c>
      <c r="AW310" s="1">
        <f t="shared" si="326"/>
        <v>10372.210750320237</v>
      </c>
      <c r="AX310" s="1">
        <f t="shared" si="385"/>
        <v>194139.94946602234</v>
      </c>
      <c r="AY310" s="1">
        <f t="shared" si="372"/>
        <v>39637.467828005872</v>
      </c>
      <c r="AZ310" s="1">
        <f t="shared" si="373"/>
        <v>9494.1117060406941</v>
      </c>
      <c r="BA310" s="1">
        <f t="shared" si="386"/>
        <v>14190.368496359062</v>
      </c>
      <c r="BB310" s="1">
        <f t="shared" si="387"/>
        <v>31383.234185358047</v>
      </c>
      <c r="BC310" s="1">
        <f t="shared" si="388"/>
        <v>40021.916152183447</v>
      </c>
      <c r="BD310" s="1">
        <f t="shared" si="389"/>
        <v>54.448018228385017</v>
      </c>
      <c r="BE310" s="2">
        <f t="shared" si="395"/>
        <v>2.6562624979233451E-2</v>
      </c>
      <c r="BF310" s="2">
        <f t="shared" si="396"/>
        <v>3.9296297366806017E-2</v>
      </c>
      <c r="BG310" s="2">
        <f t="shared" si="397"/>
        <v>2.6781393583393952E-2</v>
      </c>
      <c r="BH310" s="2">
        <f t="shared" si="374"/>
        <v>2.8388605310427226E-2</v>
      </c>
      <c r="BI310" s="2">
        <f t="shared" si="390"/>
        <v>7.0557304578739693E-5</v>
      </c>
      <c r="BJ310" s="2">
        <f t="shared" si="375"/>
        <v>1.5441989867404456E-4</v>
      </c>
      <c r="BK310" s="2">
        <f t="shared" si="376"/>
        <v>7.1724304226865481E-5</v>
      </c>
      <c r="BL310" s="2">
        <f t="shared" si="377"/>
        <v>19.954645076049186</v>
      </c>
      <c r="BM310" s="2">
        <f t="shared" si="378"/>
        <v>22.678912110406767</v>
      </c>
      <c r="BN310" s="2">
        <f t="shared" si="379"/>
        <v>3.7196979968056665</v>
      </c>
      <c r="BO310" s="2">
        <f t="shared" si="391"/>
        <v>720.22672687622821</v>
      </c>
      <c r="BP310" s="2">
        <f t="shared" si="392"/>
        <v>97.874226254757531</v>
      </c>
      <c r="BQ310" s="2">
        <f t="shared" si="393"/>
        <v>3.5765720650131887</v>
      </c>
      <c r="BR310" s="11">
        <f t="shared" si="394"/>
        <v>2.9940421577488191E-2</v>
      </c>
      <c r="BS310" s="17">
        <f t="shared" si="370"/>
        <v>8.9869944265075476E-5</v>
      </c>
      <c r="BT310" s="17">
        <f t="shared" si="371"/>
        <v>6.3610827961732726E-4</v>
      </c>
      <c r="BU310" s="12">
        <f>(BU$3*temperature!$I420+BU$4*temperature!$I420^2+BU$5*temperature!$I420^6)*(K310/K$56)^$BW$1</f>
        <v>-29.252763681710512</v>
      </c>
      <c r="BV310" s="12">
        <f>(BV$3*temperature!$I420+BV$4*temperature!$I420^2+BV$5*temperature!$I420^6)*(L310/L$56)^$BW$1</f>
        <v>-20.150634633589945</v>
      </c>
      <c r="BW310" s="12">
        <f>(BW$3*temperature!$I420+BW$4*temperature!$I420^2+BW$5*temperature!$I420^6)*(M310/M$56)^$BW$1</f>
        <v>-17.970450885130845</v>
      </c>
      <c r="BX310" s="12">
        <f>(BX$3*temperature!$M420+BX$4*temperature!$M420^2+BX$5*temperature!$M420^6)*(K310/K$56)^$BW$1</f>
        <v>-29.252769558510852</v>
      </c>
      <c r="BY310" s="12">
        <f>(BY$3*temperature!$M420+BY$4*temperature!$M420^2+BY$5*temperature!$M420^6)*(L310/L$56)^$BW$1</f>
        <v>-20.150638386091025</v>
      </c>
      <c r="BZ310" s="12">
        <f>(BZ$3*temperature!$M420+BZ$4*temperature!$M420^2+BZ$5*temperature!$M420^6)*(M310/M$56)^$BW$1</f>
        <v>-17.97045398513443</v>
      </c>
      <c r="CA310" s="19">
        <f t="shared" si="380"/>
        <v>-5.8768003405873515E-6</v>
      </c>
      <c r="CB310" s="19">
        <f t="shared" si="381"/>
        <v>-3.7525010796457536E-6</v>
      </c>
      <c r="CC310" s="19">
        <f t="shared" si="382"/>
        <v>-3.1000035853878671E-6</v>
      </c>
      <c r="CD310" s="19">
        <f t="shared" si="383"/>
        <v>-2.373927046621872E-2</v>
      </c>
      <c r="CE310" s="19">
        <f t="shared" si="384"/>
        <v>-2.1334469136926286E-6</v>
      </c>
      <c r="CF310" s="19"/>
      <c r="CG310" s="19"/>
      <c r="CH310" s="19"/>
    </row>
    <row r="311" spans="1:86" x14ac:dyDescent="0.25">
      <c r="A311" s="2">
        <f t="shared" si="327"/>
        <v>2265</v>
      </c>
      <c r="B311" s="5">
        <f t="shared" si="328"/>
        <v>1165.4056103641369</v>
      </c>
      <c r="C311" s="5">
        <f t="shared" si="329"/>
        <v>2964.1695841889064</v>
      </c>
      <c r="D311" s="5">
        <f t="shared" si="330"/>
        <v>4369.9553698560549</v>
      </c>
      <c r="E311" s="15">
        <f t="shared" si="331"/>
        <v>8.573286176564033E-9</v>
      </c>
      <c r="F311" s="15">
        <f t="shared" si="332"/>
        <v>1.6889948653656511E-8</v>
      </c>
      <c r="G311" s="15">
        <f t="shared" si="333"/>
        <v>3.4480229364850064E-8</v>
      </c>
      <c r="H311" s="5">
        <f t="shared" si="334"/>
        <v>282562.65262401057</v>
      </c>
      <c r="I311" s="5">
        <f t="shared" si="335"/>
        <v>147019.21666269243</v>
      </c>
      <c r="J311" s="5">
        <f t="shared" si="336"/>
        <v>51918.966021049127</v>
      </c>
      <c r="K311" s="5">
        <f t="shared" si="337"/>
        <v>242458.63423956098</v>
      </c>
      <c r="L311" s="5">
        <f t="shared" si="338"/>
        <v>49598.787278198753</v>
      </c>
      <c r="M311" s="5">
        <f t="shared" si="339"/>
        <v>11880.891594268003</v>
      </c>
      <c r="N311" s="15">
        <f t="shared" si="340"/>
        <v>-8.9132646242828795E-4</v>
      </c>
      <c r="O311" s="15">
        <f t="shared" si="341"/>
        <v>1.0485532207422654E-3</v>
      </c>
      <c r="P311" s="15">
        <f t="shared" si="342"/>
        <v>1.1166467913963363E-3</v>
      </c>
      <c r="Q311" s="5">
        <f t="shared" si="343"/>
        <v>2535.567525444158</v>
      </c>
      <c r="R311" s="5">
        <f t="shared" si="344"/>
        <v>3871.5636222610678</v>
      </c>
      <c r="S311" s="5">
        <f t="shared" si="345"/>
        <v>2810.4861848055066</v>
      </c>
      <c r="T311" s="5">
        <f t="shared" si="346"/>
        <v>8.9734701380301942</v>
      </c>
      <c r="U311" s="5">
        <f t="shared" si="347"/>
        <v>26.333725006463833</v>
      </c>
      <c r="V311" s="5">
        <f t="shared" si="348"/>
        <v>54.132167879962623</v>
      </c>
      <c r="W311" s="15">
        <f t="shared" si="349"/>
        <v>-1.0734613539272964E-2</v>
      </c>
      <c r="X311" s="15">
        <f t="shared" si="350"/>
        <v>-1.217998157191269E-2</v>
      </c>
      <c r="Y311" s="15">
        <f t="shared" si="351"/>
        <v>-9.7425357312937999E-3</v>
      </c>
      <c r="Z311" s="5">
        <f t="shared" si="366"/>
        <v>2053.5611552671312</v>
      </c>
      <c r="AA311" s="5">
        <f t="shared" si="367"/>
        <v>11665.540851508227</v>
      </c>
      <c r="AB311" s="5">
        <f t="shared" si="368"/>
        <v>77752.18776684496</v>
      </c>
      <c r="AC311" s="16">
        <f t="shared" si="352"/>
        <v>0.82233729995534666</v>
      </c>
      <c r="AD311" s="16">
        <f t="shared" si="353"/>
        <v>3.1014300213865225</v>
      </c>
      <c r="AE311" s="16">
        <f t="shared" si="354"/>
        <v>28.180817169394558</v>
      </c>
      <c r="AF311" s="15">
        <f t="shared" si="355"/>
        <v>-4.0504037456468023E-3</v>
      </c>
      <c r="AG311" s="15">
        <f t="shared" si="356"/>
        <v>2.9673830763510267E-4</v>
      </c>
      <c r="AH311" s="15">
        <f t="shared" si="357"/>
        <v>9.7937136394747881E-3</v>
      </c>
      <c r="AI311" s="1">
        <f t="shared" si="321"/>
        <v>568814.41651435441</v>
      </c>
      <c r="AJ311" s="1">
        <f t="shared" si="322"/>
        <v>290290.59042342403</v>
      </c>
      <c r="AK311" s="1">
        <f t="shared" si="323"/>
        <v>102472.33517292124</v>
      </c>
      <c r="AL311" s="14">
        <f t="shared" si="358"/>
        <v>99.374004764934384</v>
      </c>
      <c r="AM311" s="14">
        <f t="shared" si="359"/>
        <v>24.836912228893947</v>
      </c>
      <c r="AN311" s="14">
        <f t="shared" si="360"/>
        <v>7.7070958052502059</v>
      </c>
      <c r="AO311" s="11">
        <f t="shared" si="361"/>
        <v>1.5895964785472853E-3</v>
      </c>
      <c r="AP311" s="11">
        <f t="shared" si="362"/>
        <v>2.0024723124092117E-3</v>
      </c>
      <c r="AQ311" s="11">
        <f t="shared" si="363"/>
        <v>1.8164950478693337E-3</v>
      </c>
      <c r="AR311" s="1">
        <f t="shared" si="369"/>
        <v>282562.65262401057</v>
      </c>
      <c r="AS311" s="1">
        <f t="shared" si="364"/>
        <v>147019.21666269243</v>
      </c>
      <c r="AT311" s="1">
        <f t="shared" si="365"/>
        <v>51918.966021049127</v>
      </c>
      <c r="AU311" s="1">
        <f t="shared" si="324"/>
        <v>56512.530524802118</v>
      </c>
      <c r="AV311" s="1">
        <f t="shared" si="325"/>
        <v>29403.843332538487</v>
      </c>
      <c r="AW311" s="1">
        <f t="shared" si="326"/>
        <v>10383.793204209825</v>
      </c>
      <c r="AX311" s="1">
        <f t="shared" si="385"/>
        <v>193966.9073916488</v>
      </c>
      <c r="AY311" s="1">
        <f t="shared" si="372"/>
        <v>39679.029822559009</v>
      </c>
      <c r="AZ311" s="1">
        <f t="shared" si="373"/>
        <v>9504.7132754144022</v>
      </c>
      <c r="BA311" s="1">
        <f t="shared" si="386"/>
        <v>14189.329397946165</v>
      </c>
      <c r="BB311" s="1">
        <f t="shared" si="387"/>
        <v>31386.341176623107</v>
      </c>
      <c r="BC311" s="1">
        <f t="shared" si="388"/>
        <v>40026.794506368249</v>
      </c>
      <c r="BD311" s="1">
        <f t="shared" si="389"/>
        <v>52.866443488968436</v>
      </c>
      <c r="BE311" s="2">
        <f t="shared" si="395"/>
        <v>2.6562624979233451E-2</v>
      </c>
      <c r="BF311" s="2">
        <f t="shared" si="396"/>
        <v>3.9296297366806017E-2</v>
      </c>
      <c r="BG311" s="2">
        <f t="shared" si="397"/>
        <v>2.6781393583393952E-2</v>
      </c>
      <c r="BH311" s="2">
        <f t="shared" si="374"/>
        <v>2.8372536192083464E-2</v>
      </c>
      <c r="BI311" s="2">
        <f t="shared" si="390"/>
        <v>7.0557304578739693E-5</v>
      </c>
      <c r="BJ311" s="2">
        <f t="shared" si="375"/>
        <v>1.5441989867404456E-4</v>
      </c>
      <c r="BK311" s="2">
        <f t="shared" si="376"/>
        <v>7.1724304226865481E-5</v>
      </c>
      <c r="BL311" s="2">
        <f t="shared" si="377"/>
        <v>19.936859143768935</v>
      </c>
      <c r="BM311" s="2">
        <f t="shared" si="378"/>
        <v>22.70269254019037</v>
      </c>
      <c r="BN311" s="2">
        <f t="shared" si="379"/>
        <v>3.7238517140380192</v>
      </c>
      <c r="BO311" s="2">
        <f t="shared" si="391"/>
        <v>730.98439318819942</v>
      </c>
      <c r="BP311" s="2">
        <f t="shared" si="392"/>
        <v>99.049172775647179</v>
      </c>
      <c r="BQ311" s="2">
        <f t="shared" si="393"/>
        <v>3.5766511615651129</v>
      </c>
      <c r="BR311" s="11">
        <f t="shared" si="394"/>
        <v>2.991656158357478E-2</v>
      </c>
      <c r="BS311" s="17">
        <f t="shared" si="370"/>
        <v>8.7257420315077971E-5</v>
      </c>
      <c r="BT311" s="17">
        <f t="shared" si="371"/>
        <v>6.1758085399740508E-4</v>
      </c>
      <c r="BU311" s="12">
        <f>(BU$3*temperature!$I421+BU$4*temperature!$I421^2+BU$5*temperature!$I421^6)*(K311/K$56)^$BW$1</f>
        <v>-29.419478618542332</v>
      </c>
      <c r="BV311" s="12">
        <f>(BV$3*temperature!$I421+BV$4*temperature!$I421^2+BV$5*temperature!$I421^6)*(L311/L$56)^$BW$1</f>
        <v>-20.247587986199569</v>
      </c>
      <c r="BW311" s="12">
        <f>(BW$3*temperature!$I421+BW$4*temperature!$I421^2+BW$5*temperature!$I421^6)*(M311/M$56)^$BW$1</f>
        <v>-18.04988667782391</v>
      </c>
      <c r="BX311" s="12">
        <f>(BX$3*temperature!$M421+BX$4*temperature!$M421^2+BX$5*temperature!$M421^6)*(K311/K$56)^$BW$1</f>
        <v>-29.419484490188019</v>
      </c>
      <c r="BY311" s="12">
        <f>(BY$3*temperature!$M421+BY$4*temperature!$M421^2+BY$5*temperature!$M421^6)*(L311/L$56)^$BW$1</f>
        <v>-20.247591733161247</v>
      </c>
      <c r="BZ311" s="12">
        <f>(BZ$3*temperature!$M421+BZ$4*temperature!$M421^2+BZ$5*temperature!$M421^6)*(M311/M$56)^$BW$1</f>
        <v>-18.049889772811678</v>
      </c>
      <c r="CA311" s="19">
        <f t="shared" si="380"/>
        <v>-5.8716456869944977E-6</v>
      </c>
      <c r="CB311" s="19">
        <f t="shared" si="381"/>
        <v>-3.7469616778196269E-6</v>
      </c>
      <c r="CC311" s="19">
        <f t="shared" si="382"/>
        <v>-3.0949877682928673E-6</v>
      </c>
      <c r="CD311" s="19">
        <f t="shared" si="383"/>
        <v>-2.3706717161012258E-2</v>
      </c>
      <c r="CE311" s="19">
        <f t="shared" si="384"/>
        <v>-2.0685869836091186E-6</v>
      </c>
      <c r="CF311" s="19"/>
      <c r="CG311" s="19"/>
      <c r="CH311" s="19"/>
    </row>
    <row r="312" spans="1:86" x14ac:dyDescent="0.25">
      <c r="A312" s="2">
        <f t="shared" si="327"/>
        <v>2266</v>
      </c>
      <c r="B312" s="5">
        <f t="shared" si="328"/>
        <v>1165.4056198559249</v>
      </c>
      <c r="C312" s="5">
        <f t="shared" si="329"/>
        <v>2964.1696317503447</v>
      </c>
      <c r="D312" s="5">
        <f t="shared" si="330"/>
        <v>4369.955512999265</v>
      </c>
      <c r="E312" s="15">
        <f t="shared" si="331"/>
        <v>8.1446218677358315E-9</v>
      </c>
      <c r="F312" s="15">
        <f t="shared" si="332"/>
        <v>1.6045451220973685E-8</v>
      </c>
      <c r="G312" s="15">
        <f t="shared" si="333"/>
        <v>3.2756217896607561E-8</v>
      </c>
      <c r="H312" s="5">
        <f t="shared" si="334"/>
        <v>282303.7213655801</v>
      </c>
      <c r="I312" s="5">
        <f t="shared" si="335"/>
        <v>147169.74851780827</v>
      </c>
      <c r="J312" s="5">
        <f t="shared" si="336"/>
        <v>51975.804740794214</v>
      </c>
      <c r="K312" s="5">
        <f t="shared" si="337"/>
        <v>242236.4510310842</v>
      </c>
      <c r="L312" s="5">
        <f t="shared" si="338"/>
        <v>49649.570301718668</v>
      </c>
      <c r="M312" s="5">
        <f t="shared" si="339"/>
        <v>11893.897909528434</v>
      </c>
      <c r="N312" s="15">
        <f t="shared" si="340"/>
        <v>-9.1637573218883439E-4</v>
      </c>
      <c r="O312" s="15">
        <f t="shared" si="341"/>
        <v>1.023876314456551E-3</v>
      </c>
      <c r="P312" s="15">
        <f t="shared" si="342"/>
        <v>1.0947255226791963E-3</v>
      </c>
      <c r="Q312" s="5">
        <f t="shared" si="343"/>
        <v>2506.0506180429206</v>
      </c>
      <c r="R312" s="5">
        <f t="shared" si="344"/>
        <v>3828.3238309324906</v>
      </c>
      <c r="S312" s="5">
        <f t="shared" si="345"/>
        <v>2786.151749982726</v>
      </c>
      <c r="T312" s="5">
        <f t="shared" si="346"/>
        <v>8.8771434039922337</v>
      </c>
      <c r="U312" s="5">
        <f t="shared" si="347"/>
        <v>26.012980721165288</v>
      </c>
      <c r="V312" s="5">
        <f t="shared" si="348"/>
        <v>53.60478330017969</v>
      </c>
      <c r="W312" s="15">
        <f t="shared" si="349"/>
        <v>-1.0734613539272964E-2</v>
      </c>
      <c r="X312" s="15">
        <f t="shared" si="350"/>
        <v>-1.217998157191269E-2</v>
      </c>
      <c r="Y312" s="15">
        <f t="shared" si="351"/>
        <v>-9.7425357312937999E-3</v>
      </c>
      <c r="Z312" s="5">
        <f t="shared" si="366"/>
        <v>2021.4851126862013</v>
      </c>
      <c r="AA312" s="5">
        <f t="shared" si="367"/>
        <v>11538.960965370428</v>
      </c>
      <c r="AB312" s="5">
        <f t="shared" si="368"/>
        <v>77835.568763118354</v>
      </c>
      <c r="AC312" s="16">
        <f t="shared" si="352"/>
        <v>0.81900650187542245</v>
      </c>
      <c r="AD312" s="16">
        <f t="shared" si="353"/>
        <v>3.1023503344823173</v>
      </c>
      <c r="AE312" s="16">
        <f t="shared" si="354"/>
        <v>28.456812022878005</v>
      </c>
      <c r="AF312" s="15">
        <f t="shared" si="355"/>
        <v>-4.0504037456468023E-3</v>
      </c>
      <c r="AG312" s="15">
        <f t="shared" si="356"/>
        <v>2.9673830763510267E-4</v>
      </c>
      <c r="AH312" s="15">
        <f t="shared" si="357"/>
        <v>9.7937136394747881E-3</v>
      </c>
      <c r="AI312" s="1">
        <f t="shared" si="321"/>
        <v>568445.50538772112</v>
      </c>
      <c r="AJ312" s="1">
        <f t="shared" si="322"/>
        <v>290665.37471362011</v>
      </c>
      <c r="AK312" s="1">
        <f t="shared" si="323"/>
        <v>102608.89485983895</v>
      </c>
      <c r="AL312" s="14">
        <f t="shared" si="358"/>
        <v>99.530389687287524</v>
      </c>
      <c r="AM312" s="14">
        <f t="shared" si="359"/>
        <v>24.886150105667404</v>
      </c>
      <c r="AN312" s="14">
        <f t="shared" si="360"/>
        <v>7.7209557076002611</v>
      </c>
      <c r="AO312" s="11">
        <f t="shared" si="361"/>
        <v>1.5737005137618125E-3</v>
      </c>
      <c r="AP312" s="11">
        <f t="shared" si="362"/>
        <v>1.9824475892851194E-3</v>
      </c>
      <c r="AQ312" s="11">
        <f t="shared" si="363"/>
        <v>1.7983300973906404E-3</v>
      </c>
      <c r="AR312" s="1">
        <f t="shared" si="369"/>
        <v>282303.7213655801</v>
      </c>
      <c r="AS312" s="1">
        <f t="shared" si="364"/>
        <v>147169.74851780827</v>
      </c>
      <c r="AT312" s="1">
        <f t="shared" si="365"/>
        <v>51975.804740794214</v>
      </c>
      <c r="AU312" s="1">
        <f t="shared" si="324"/>
        <v>56460.744273116026</v>
      </c>
      <c r="AV312" s="1">
        <f t="shared" si="325"/>
        <v>29433.949703561655</v>
      </c>
      <c r="AW312" s="1">
        <f t="shared" si="326"/>
        <v>10395.160948158844</v>
      </c>
      <c r="AX312" s="1">
        <f t="shared" si="385"/>
        <v>193789.16082486737</v>
      </c>
      <c r="AY312" s="1">
        <f t="shared" si="372"/>
        <v>39719.656241374934</v>
      </c>
      <c r="AZ312" s="1">
        <f t="shared" si="373"/>
        <v>9515.1183276227457</v>
      </c>
      <c r="BA312" s="1">
        <f t="shared" si="386"/>
        <v>14188.261074464084</v>
      </c>
      <c r="BB312" s="1">
        <f t="shared" si="387"/>
        <v>31389.375070665646</v>
      </c>
      <c r="BC312" s="1">
        <f t="shared" si="388"/>
        <v>40031.577102707466</v>
      </c>
      <c r="BD312" s="1">
        <f t="shared" si="389"/>
        <v>51.330690318102192</v>
      </c>
      <c r="BE312" s="2">
        <f t="shared" si="395"/>
        <v>2.6562624979233451E-2</v>
      </c>
      <c r="BF312" s="2">
        <f t="shared" si="396"/>
        <v>3.9296297366806017E-2</v>
      </c>
      <c r="BG312" s="2">
        <f t="shared" si="397"/>
        <v>2.6781393583393952E-2</v>
      </c>
      <c r="BH312" s="2">
        <f t="shared" si="374"/>
        <v>2.8356590806335302E-2</v>
      </c>
      <c r="BI312" s="2">
        <f t="shared" si="390"/>
        <v>7.0557304578739693E-5</v>
      </c>
      <c r="BJ312" s="2">
        <f t="shared" si="375"/>
        <v>1.5441989867404456E-4</v>
      </c>
      <c r="BK312" s="2">
        <f t="shared" si="376"/>
        <v>7.1724304226865481E-5</v>
      </c>
      <c r="BL312" s="2">
        <f t="shared" si="377"/>
        <v>19.918589652102899</v>
      </c>
      <c r="BM312" s="2">
        <f t="shared" si="378"/>
        <v>22.725937654004575</v>
      </c>
      <c r="BN312" s="2">
        <f t="shared" si="379"/>
        <v>3.7279284316648815</v>
      </c>
      <c r="BO312" s="2">
        <f t="shared" si="391"/>
        <v>741.90285486806442</v>
      </c>
      <c r="BP312" s="2">
        <f t="shared" si="392"/>
        <v>100.23824880784137</v>
      </c>
      <c r="BQ312" s="2">
        <f t="shared" si="393"/>
        <v>3.5767310644652781</v>
      </c>
      <c r="BR312" s="11">
        <f t="shared" si="394"/>
        <v>2.9892893179495589E-2</v>
      </c>
      <c r="BS312" s="17">
        <f t="shared" si="370"/>
        <v>8.4722805292996816E-5</v>
      </c>
      <c r="BT312" s="17">
        <f t="shared" si="371"/>
        <v>5.9959306213340296E-4</v>
      </c>
      <c r="BU312" s="12">
        <f>(BU$3*temperature!$I422+BU$4*temperature!$I422^2+BU$5*temperature!$I422^6)*(K312/K$56)^$BW$1</f>
        <v>-29.58607391716092</v>
      </c>
      <c r="BV312" s="12">
        <f>(BV$3*temperature!$I422+BV$4*temperature!$I422^2+BV$5*temperature!$I422^6)*(L312/L$56)^$BW$1</f>
        <v>-20.344361789935721</v>
      </c>
      <c r="BW312" s="12">
        <f>(BW$3*temperature!$I422+BW$4*temperature!$I422^2+BW$5*temperature!$I422^6)*(M312/M$56)^$BW$1</f>
        <v>-18.129156738227312</v>
      </c>
      <c r="BX312" s="12">
        <f>(BX$3*temperature!$M422+BX$4*temperature!$M422^2+BX$5*temperature!$M422^6)*(K312/K$56)^$BW$1</f>
        <v>-29.586079783694171</v>
      </c>
      <c r="BY312" s="12">
        <f>(BY$3*temperature!$M422+BY$4*temperature!$M422^2+BY$5*temperature!$M422^6)*(L312/L$56)^$BW$1</f>
        <v>-20.344365531394025</v>
      </c>
      <c r="BZ312" s="12">
        <f>(BZ$3*temperature!$M422+BZ$4*temperature!$M422^2+BZ$5*temperature!$M422^6)*(M312/M$56)^$BW$1</f>
        <v>-18.129159828231941</v>
      </c>
      <c r="CA312" s="19">
        <f t="shared" si="380"/>
        <v>-5.8665332502982892E-6</v>
      </c>
      <c r="CB312" s="19">
        <f t="shared" si="381"/>
        <v>-3.7414583040629168E-6</v>
      </c>
      <c r="CC312" s="19">
        <f t="shared" si="382"/>
        <v>-3.090004629058285E-6</v>
      </c>
      <c r="CD312" s="19">
        <f t="shared" si="383"/>
        <v>-2.3673791230210076E-2</v>
      </c>
      <c r="CE312" s="19">
        <f t="shared" si="384"/>
        <v>-2.005710004944144E-6</v>
      </c>
      <c r="CF312" s="19"/>
      <c r="CG312" s="19"/>
      <c r="CH312" s="19"/>
    </row>
    <row r="313" spans="1:86" x14ac:dyDescent="0.25">
      <c r="A313" s="2">
        <f t="shared" si="327"/>
        <v>2267</v>
      </c>
      <c r="B313" s="5">
        <f t="shared" si="328"/>
        <v>1165.4056288731235</v>
      </c>
      <c r="C313" s="5">
        <f t="shared" si="329"/>
        <v>2964.1696769337123</v>
      </c>
      <c r="D313" s="5">
        <f t="shared" si="330"/>
        <v>4369.9556489853194</v>
      </c>
      <c r="E313" s="15">
        <f t="shared" si="331"/>
        <v>7.7373907743490388E-9</v>
      </c>
      <c r="F313" s="15">
        <f t="shared" si="332"/>
        <v>1.5243178659925E-8</v>
      </c>
      <c r="G313" s="15">
        <f t="shared" si="333"/>
        <v>3.1118407001777183E-8</v>
      </c>
      <c r="H313" s="5">
        <f t="shared" si="334"/>
        <v>282037.99826685333</v>
      </c>
      <c r="I313" s="5">
        <f t="shared" si="335"/>
        <v>147316.83865678537</v>
      </c>
      <c r="J313" s="5">
        <f t="shared" si="336"/>
        <v>52031.577826109984</v>
      </c>
      <c r="K313" s="5">
        <f t="shared" si="337"/>
        <v>242008.44004809464</v>
      </c>
      <c r="L313" s="5">
        <f t="shared" si="338"/>
        <v>49699.192257164366</v>
      </c>
      <c r="M313" s="5">
        <f t="shared" si="339"/>
        <v>11906.660388691002</v>
      </c>
      <c r="N313" s="15">
        <f t="shared" si="340"/>
        <v>-9.4127445320069114E-4</v>
      </c>
      <c r="O313" s="15">
        <f t="shared" si="341"/>
        <v>9.9944380473271366E-4</v>
      </c>
      <c r="P313" s="15">
        <f t="shared" si="342"/>
        <v>1.0730274683410368E-3</v>
      </c>
      <c r="Q313" s="5">
        <f t="shared" si="343"/>
        <v>2476.8155925677561</v>
      </c>
      <c r="R313" s="5">
        <f t="shared" si="344"/>
        <v>3785.4745664794891</v>
      </c>
      <c r="S313" s="5">
        <f t="shared" si="345"/>
        <v>2761.9681438585167</v>
      </c>
      <c r="T313" s="5">
        <f t="shared" si="346"/>
        <v>8.7818507002176709</v>
      </c>
      <c r="U313" s="5">
        <f t="shared" si="347"/>
        <v>25.696143095350976</v>
      </c>
      <c r="V313" s="5">
        <f t="shared" si="348"/>
        <v>53.082536783509426</v>
      </c>
      <c r="W313" s="15">
        <f t="shared" si="349"/>
        <v>-1.0734613539272964E-2</v>
      </c>
      <c r="X313" s="15">
        <f t="shared" si="350"/>
        <v>-1.217998157191269E-2</v>
      </c>
      <c r="Y313" s="15">
        <f t="shared" si="351"/>
        <v>-9.7425357312937999E-3</v>
      </c>
      <c r="Z313" s="5">
        <f t="shared" si="366"/>
        <v>1989.8601976732268</v>
      </c>
      <c r="AA313" s="5">
        <f t="shared" si="367"/>
        <v>11413.473195367191</v>
      </c>
      <c r="AB313" s="5">
        <f t="shared" si="368"/>
        <v>77917.332863362666</v>
      </c>
      <c r="AC313" s="16">
        <f t="shared" si="352"/>
        <v>0.81568919487251712</v>
      </c>
      <c r="AD313" s="16">
        <f t="shared" si="353"/>
        <v>3.1032709206702629</v>
      </c>
      <c r="AE313" s="16">
        <f t="shared" si="354"/>
        <v>28.735509890922437</v>
      </c>
      <c r="AF313" s="15">
        <f t="shared" si="355"/>
        <v>-4.0504037456468023E-3</v>
      </c>
      <c r="AG313" s="15">
        <f t="shared" si="356"/>
        <v>2.9673830763510267E-4</v>
      </c>
      <c r="AH313" s="15">
        <f t="shared" si="357"/>
        <v>9.7937136394747881E-3</v>
      </c>
      <c r="AI313" s="1">
        <f t="shared" ref="AI313:AI346" si="398">(1-$AI$5)*AI312+AU312</f>
        <v>568061.6991220651</v>
      </c>
      <c r="AJ313" s="1">
        <f t="shared" ref="AJ313:AJ346" si="399">(1-$AI$5)*AJ312+AV312</f>
        <v>291032.78694581974</v>
      </c>
      <c r="AK313" s="1">
        <f t="shared" ref="AK313:AK346" si="400">(1-$AI$5)*AK312+AW312</f>
        <v>102743.1663220139</v>
      </c>
      <c r="AL313" s="14">
        <f t="shared" si="358"/>
        <v>99.685454402419467</v>
      </c>
      <c r="AM313" s="14">
        <f t="shared" si="359"/>
        <v>24.934992239068137</v>
      </c>
      <c r="AN313" s="14">
        <f t="shared" si="360"/>
        <v>7.7347016863595632</v>
      </c>
      <c r="AO313" s="11">
        <f t="shared" si="361"/>
        <v>1.5579635086241943E-3</v>
      </c>
      <c r="AP313" s="11">
        <f t="shared" si="362"/>
        <v>1.9626231133922684E-3</v>
      </c>
      <c r="AQ313" s="11">
        <f t="shared" si="363"/>
        <v>1.7803467964167339E-3</v>
      </c>
      <c r="AR313" s="1">
        <f t="shared" si="369"/>
        <v>282037.99826685333</v>
      </c>
      <c r="AS313" s="1">
        <f t="shared" si="364"/>
        <v>147316.83865678537</v>
      </c>
      <c r="AT313" s="1">
        <f t="shared" si="365"/>
        <v>52031.577826109984</v>
      </c>
      <c r="AU313" s="1">
        <f t="shared" ref="AU313:AU346" si="401">$AU$5*AR313</f>
        <v>56407.599653370671</v>
      </c>
      <c r="AV313" s="1">
        <f t="shared" ref="AV313:AV346" si="402">$AU$5*AS313</f>
        <v>29463.367731357077</v>
      </c>
      <c r="AW313" s="1">
        <f t="shared" ref="AW313:AW346" si="403">$AU$5*AT313</f>
        <v>10406.315565221998</v>
      </c>
      <c r="AX313" s="1">
        <f t="shared" si="385"/>
        <v>193606.75203847568</v>
      </c>
      <c r="AY313" s="1">
        <f t="shared" si="372"/>
        <v>39759.353805731502</v>
      </c>
      <c r="AZ313" s="1">
        <f t="shared" si="373"/>
        <v>9525.3283109528038</v>
      </c>
      <c r="BA313" s="1">
        <f t="shared" si="386"/>
        <v>14187.163701100637</v>
      </c>
      <c r="BB313" s="1">
        <f t="shared" si="387"/>
        <v>31392.336590708321</v>
      </c>
      <c r="BC313" s="1">
        <f t="shared" si="388"/>
        <v>40036.264916914246</v>
      </c>
      <c r="BD313" s="1">
        <f t="shared" si="389"/>
        <v>49.839435755721176</v>
      </c>
      <c r="BE313" s="2">
        <f t="shared" si="395"/>
        <v>2.6562624979233451E-2</v>
      </c>
      <c r="BF313" s="2">
        <f t="shared" si="396"/>
        <v>3.9296297366806017E-2</v>
      </c>
      <c r="BG313" s="2">
        <f t="shared" si="397"/>
        <v>2.6781393583393952E-2</v>
      </c>
      <c r="BH313" s="2">
        <f t="shared" si="374"/>
        <v>2.8340768977533376E-2</v>
      </c>
      <c r="BI313" s="2">
        <f t="shared" si="390"/>
        <v>7.0557304578739693E-5</v>
      </c>
      <c r="BJ313" s="2">
        <f t="shared" si="375"/>
        <v>1.5441989867404456E-4</v>
      </c>
      <c r="BK313" s="2">
        <f t="shared" si="376"/>
        <v>7.1724304226865481E-5</v>
      </c>
      <c r="BL313" s="2">
        <f t="shared" si="377"/>
        <v>19.899840946492429</v>
      </c>
      <c r="BM313" s="2">
        <f t="shared" si="378"/>
        <v>22.74865129836137</v>
      </c>
      <c r="BN313" s="2">
        <f t="shared" si="379"/>
        <v>3.7319287174037408</v>
      </c>
      <c r="BO313" s="2">
        <f t="shared" si="391"/>
        <v>752.98451485347971</v>
      </c>
      <c r="BP313" s="2">
        <f t="shared" si="392"/>
        <v>101.44162429618042</v>
      </c>
      <c r="BQ313" s="2">
        <f t="shared" si="393"/>
        <v>3.5768117652837921</v>
      </c>
      <c r="BR313" s="11">
        <f t="shared" si="394"/>
        <v>2.9869413769397196E-2</v>
      </c>
      <c r="BS313" s="17">
        <f t="shared" si="370"/>
        <v>8.2263705142618986E-5</v>
      </c>
      <c r="BT313" s="17">
        <f t="shared" si="371"/>
        <v>5.8212918653728445E-4</v>
      </c>
      <c r="BU313" s="12">
        <f>(BU$3*temperature!$I423+BU$4*temperature!$I423^2+BU$5*temperature!$I423^6)*(K313/K$56)^$BW$1</f>
        <v>-29.752551738436402</v>
      </c>
      <c r="BV313" s="12">
        <f>(BV$3*temperature!$I423+BV$4*temperature!$I423^2+BV$5*temperature!$I423^6)*(L313/L$56)^$BW$1</f>
        <v>-20.44095721417645</v>
      </c>
      <c r="BW313" s="12">
        <f>(BW$3*temperature!$I423+BW$4*temperature!$I423^2+BW$5*temperature!$I423^6)*(M313/M$56)^$BW$1</f>
        <v>-18.208262045888489</v>
      </c>
      <c r="BX313" s="12">
        <f>(BX$3*temperature!$M423+BX$4*temperature!$M423^2+BX$5*temperature!$M423^6)*(K313/K$56)^$BW$1</f>
        <v>-29.752557599899205</v>
      </c>
      <c r="BY313" s="12">
        <f>(BY$3*temperature!$M423+BY$4*temperature!$M423^2+BY$5*temperature!$M423^6)*(L313/L$56)^$BW$1</f>
        <v>-20.440960950167042</v>
      </c>
      <c r="BZ313" s="12">
        <f>(BZ$3*temperature!$M423+BZ$4*temperature!$M423^2+BZ$5*temperature!$M423^6)*(M313/M$56)^$BW$1</f>
        <v>-18.20826513094228</v>
      </c>
      <c r="CA313" s="19">
        <f t="shared" si="380"/>
        <v>-5.8614628031250504E-6</v>
      </c>
      <c r="CB313" s="19">
        <f t="shared" si="381"/>
        <v>-3.7359905924461145E-6</v>
      </c>
      <c r="CC313" s="19">
        <f t="shared" si="382"/>
        <v>-3.0850537910964704E-6</v>
      </c>
      <c r="CD313" s="19">
        <f t="shared" si="383"/>
        <v>-2.364049775668832E-2</v>
      </c>
      <c r="CE313" s="19">
        <f t="shared" si="384"/>
        <v>-1.9447549368809537E-6</v>
      </c>
      <c r="CF313" s="19"/>
      <c r="CG313" s="19"/>
      <c r="CH313" s="19"/>
    </row>
    <row r="314" spans="1:86" x14ac:dyDescent="0.25">
      <c r="A314" s="2">
        <f t="shared" ref="A314:A346" si="404">1+A313</f>
        <v>2268</v>
      </c>
      <c r="B314" s="5">
        <f t="shared" ref="B314:B346" si="405">B313*(1+E314)</f>
        <v>1165.4056374394625</v>
      </c>
      <c r="C314" s="5">
        <f t="shared" ref="C314:C346" si="406">C313*(1+F314)</f>
        <v>2964.1697198579118</v>
      </c>
      <c r="D314" s="5">
        <f t="shared" ref="D314:D346" si="407">D313*(1+G314)</f>
        <v>4369.955778172075</v>
      </c>
      <c r="E314" s="15">
        <f t="shared" ref="E314:E346" si="408">E313*$E$5</f>
        <v>7.3505212356315861E-9</v>
      </c>
      <c r="F314" s="15">
        <f t="shared" ref="F314:F346" si="409">F313*$E$5</f>
        <v>1.4481019726928749E-8</v>
      </c>
      <c r="G314" s="15">
        <f t="shared" ref="G314:G346" si="410">G313*$E$5</f>
        <v>2.9562486651688323E-8</v>
      </c>
      <c r="H314" s="5">
        <f t="shared" ref="H314:H346" si="411">AR314</f>
        <v>281765.54444201995</v>
      </c>
      <c r="I314" s="5">
        <f t="shared" ref="I314:I346" si="412">AS314</f>
        <v>147460.51199106872</v>
      </c>
      <c r="J314" s="5">
        <f t="shared" ref="J314:J346" si="413">AT314</f>
        <v>52086.293185819588</v>
      </c>
      <c r="K314" s="5">
        <f t="shared" ref="K314:K346" si="414">H314/B314*1000</f>
        <v>241774.65372579888</v>
      </c>
      <c r="L314" s="5">
        <f t="shared" ref="L314:L346" si="415">I314/C314*1000</f>
        <v>49747.66154690268</v>
      </c>
      <c r="M314" s="5">
        <f t="shared" ref="M314:M346" si="416">J314/D314*1000</f>
        <v>11919.180840682775</v>
      </c>
      <c r="N314" s="15">
        <f t="shared" ref="N314:N346" si="417">K314/K313-1</f>
        <v>-9.6602549171131979E-4</v>
      </c>
      <c r="O314" s="15">
        <f t="shared" ref="O314:O346" si="418">L314/L313-1</f>
        <v>9.7525306824941538E-4</v>
      </c>
      <c r="P314" s="15">
        <f t="shared" ref="P314:P346" si="419">M314/M313-1</f>
        <v>1.0515502738002169E-3</v>
      </c>
      <c r="Q314" s="5">
        <f t="shared" ref="Q314:Q346" si="420">T314*H314/1000</f>
        <v>2447.860969721442</v>
      </c>
      <c r="R314" s="5">
        <f t="shared" ref="R314:R346" si="421">U314*I314/1000</f>
        <v>3743.0144399038086</v>
      </c>
      <c r="S314" s="5">
        <f t="shared" ref="S314:S346" si="422">V314*J314/1000</f>
        <v>2737.9357041087142</v>
      </c>
      <c r="T314" s="5">
        <f t="shared" ref="T314:T346" si="423">T313*(1+W314)</f>
        <v>8.6875809267912398</v>
      </c>
      <c r="U314" s="5">
        <f t="shared" ref="U314:U346" si="424">U313*(1+X314)</f>
        <v>25.383164545980371</v>
      </c>
      <c r="V314" s="5">
        <f t="shared" ref="V314:V346" si="425">V313*(1+Y314)</f>
        <v>52.565378272188369</v>
      </c>
      <c r="W314" s="15">
        <f t="shared" ref="W314:W346" si="426">T$5-1</f>
        <v>-1.0734613539272964E-2</v>
      </c>
      <c r="X314" s="15">
        <f t="shared" ref="X314:X346" si="427">U$5-1</f>
        <v>-1.217998157191269E-2</v>
      </c>
      <c r="Y314" s="15">
        <f t="shared" ref="Y314:Y346" si="428">V$5-1</f>
        <v>-9.7425357312937999E-3</v>
      </c>
      <c r="Z314" s="5">
        <f t="shared" si="366"/>
        <v>1958.6812199732708</v>
      </c>
      <c r="AA314" s="5">
        <f t="shared" si="367"/>
        <v>11289.074567841806</v>
      </c>
      <c r="AB314" s="5">
        <f t="shared" si="368"/>
        <v>77997.492146988065</v>
      </c>
      <c r="AC314" s="16">
        <f t="shared" ref="AC314:AC346" si="429">AC313*(1+AF314)</f>
        <v>0.8123853243023218</v>
      </c>
      <c r="AD314" s="16">
        <f t="shared" ref="AD314:AD346" si="430">AD313*(1+AG314)</f>
        <v>3.1041917800313956</v>
      </c>
      <c r="AE314" s="16">
        <f t="shared" ref="AE314:AE346" si="431">AE313*(1+AH314)</f>
        <v>29.016937246078427</v>
      </c>
      <c r="AF314" s="15">
        <f t="shared" ref="AF314:AF346" si="432">AC$5-1</f>
        <v>-4.0504037456468023E-3</v>
      </c>
      <c r="AG314" s="15">
        <f t="shared" ref="AG314:AG346" si="433">AD$5-1</f>
        <v>2.9673830763510267E-4</v>
      </c>
      <c r="AH314" s="15">
        <f t="shared" ref="AH314:AH346" si="434">AE$5-1</f>
        <v>9.7937136394747881E-3</v>
      </c>
      <c r="AI314" s="1">
        <f t="shared" si="398"/>
        <v>567663.1288632293</v>
      </c>
      <c r="AJ314" s="1">
        <f t="shared" si="399"/>
        <v>291392.87598259485</v>
      </c>
      <c r="AK314" s="1">
        <f t="shared" si="400"/>
        <v>102875.16525503452</v>
      </c>
      <c r="AL314" s="14">
        <f t="shared" ref="AL314:AL346" si="435">AL313*(1+AO314)</f>
        <v>99.839207639716065</v>
      </c>
      <c r="AM314" s="14">
        <f t="shared" ref="AM314:AM346" si="436">AM313*(1+AP314)</f>
        <v>24.983440851247785</v>
      </c>
      <c r="AN314" s="14">
        <f t="shared" ref="AN314:AN346" si="437">AN313*(1+AQ314)</f>
        <v>7.7483344332144268</v>
      </c>
      <c r="AO314" s="11">
        <f t="shared" ref="AO314:AO346" si="438">AO$5*AO313</f>
        <v>1.5423838735379523E-3</v>
      </c>
      <c r="AP314" s="11">
        <f t="shared" ref="AP314:AP346" si="439">AP$5*AP313</f>
        <v>1.9429968822583456E-3</v>
      </c>
      <c r="AQ314" s="11">
        <f t="shared" ref="AQ314:AQ346" si="440">AQ$5*AQ313</f>
        <v>1.7625433284525665E-3</v>
      </c>
      <c r="AR314" s="1">
        <f t="shared" si="369"/>
        <v>281765.54444201995</v>
      </c>
      <c r="AS314" s="1">
        <f t="shared" si="364"/>
        <v>147460.51199106872</v>
      </c>
      <c r="AT314" s="1">
        <f t="shared" si="365"/>
        <v>52086.293185819588</v>
      </c>
      <c r="AU314" s="1">
        <f t="shared" si="401"/>
        <v>56353.108888403993</v>
      </c>
      <c r="AV314" s="1">
        <f t="shared" si="402"/>
        <v>29492.102398213745</v>
      </c>
      <c r="AW314" s="1">
        <f t="shared" si="403"/>
        <v>10417.258637163919</v>
      </c>
      <c r="AX314" s="1">
        <f t="shared" si="385"/>
        <v>193419.72298063911</v>
      </c>
      <c r="AY314" s="1">
        <f t="shared" si="372"/>
        <v>39798.129237522138</v>
      </c>
      <c r="AZ314" s="1">
        <f t="shared" si="373"/>
        <v>9535.34467254622</v>
      </c>
      <c r="BA314" s="1">
        <f t="shared" si="386"/>
        <v>14186.037449697948</v>
      </c>
      <c r="BB314" s="1">
        <f t="shared" si="387"/>
        <v>31395.226452192903</v>
      </c>
      <c r="BC314" s="1">
        <f t="shared" si="388"/>
        <v>40040.858914316486</v>
      </c>
      <c r="BD314" s="1">
        <f t="shared" si="389"/>
        <v>48.391394858829365</v>
      </c>
      <c r="BE314" s="2">
        <f t="shared" si="395"/>
        <v>2.6562624979233451E-2</v>
      </c>
      <c r="BF314" s="2">
        <f t="shared" si="396"/>
        <v>3.9296297366806017E-2</v>
      </c>
      <c r="BG314" s="2">
        <f t="shared" si="397"/>
        <v>2.6781393583393952E-2</v>
      </c>
      <c r="BH314" s="2">
        <f t="shared" si="374"/>
        <v>2.8325070511801869E-2</v>
      </c>
      <c r="BI314" s="2">
        <f t="shared" si="390"/>
        <v>7.0557304578739693E-5</v>
      </c>
      <c r="BJ314" s="2">
        <f t="shared" si="375"/>
        <v>1.5441989867404456E-4</v>
      </c>
      <c r="BK314" s="2">
        <f t="shared" si="376"/>
        <v>7.1724304226865481E-5</v>
      </c>
      <c r="BL314" s="2">
        <f t="shared" si="377"/>
        <v>19.880617338990017</v>
      </c>
      <c r="BM314" s="2">
        <f t="shared" si="378"/>
        <v>22.770837320083565</v>
      </c>
      <c r="BN314" s="2">
        <f t="shared" si="379"/>
        <v>3.7358531385094347</v>
      </c>
      <c r="BO314" s="2">
        <f t="shared" si="391"/>
        <v>764.23181197245037</v>
      </c>
      <c r="BP314" s="2">
        <f t="shared" si="392"/>
        <v>102.65947123016117</v>
      </c>
      <c r="BQ314" s="2">
        <f t="shared" si="393"/>
        <v>3.5768932556977138</v>
      </c>
      <c r="BR314" s="11">
        <f t="shared" si="394"/>
        <v>2.9846120787825198E-2</v>
      </c>
      <c r="BS314" s="17">
        <f t="shared" si="370"/>
        <v>7.9877802023003899E-5</v>
      </c>
      <c r="BT314" s="17">
        <f t="shared" si="371"/>
        <v>5.6517396751192667E-4</v>
      </c>
      <c r="BU314" s="12">
        <f>(BU$3*temperature!$I424+BU$4*temperature!$I424^2+BU$5*temperature!$I424^6)*(K314/K$56)^$BW$1</f>
        <v>-29.918914262257431</v>
      </c>
      <c r="BV314" s="12">
        <f>(BV$3*temperature!$I424+BV$4*temperature!$I424^2+BV$5*temperature!$I424^6)*(L314/L$56)^$BW$1</f>
        <v>-20.537375425438359</v>
      </c>
      <c r="BW314" s="12">
        <f>(BW$3*temperature!$I424+BW$4*temperature!$I424^2+BW$5*temperature!$I424^6)*(M314/M$56)^$BW$1</f>
        <v>-18.287203577223046</v>
      </c>
      <c r="BX314" s="12">
        <f>(BX$3*temperature!$M424+BX$4*temperature!$M424^2+BX$5*temperature!$M424^6)*(K314/K$56)^$BW$1</f>
        <v>-29.918920118691531</v>
      </c>
      <c r="BY314" s="12">
        <f>(BY$3*temperature!$M424+BY$4*temperature!$M424^2+BY$5*temperature!$M424^6)*(L314/L$56)^$BW$1</f>
        <v>-20.537379155996518</v>
      </c>
      <c r="BZ314" s="12">
        <f>(BZ$3*temperature!$M424+BZ$4*temperature!$M424^2+BZ$5*temperature!$M424^6)*(M314/M$56)^$BW$1</f>
        <v>-18.287206657357949</v>
      </c>
      <c r="CA314" s="19">
        <f t="shared" si="380"/>
        <v>-5.8564341003375375E-6</v>
      </c>
      <c r="CB314" s="19">
        <f t="shared" si="381"/>
        <v>-3.7305581592761428E-6</v>
      </c>
      <c r="CC314" s="19">
        <f t="shared" si="382"/>
        <v>-3.0801349026887692E-6</v>
      </c>
      <c r="CD314" s="19">
        <f t="shared" si="383"/>
        <v>-2.3606841685430594E-2</v>
      </c>
      <c r="CE314" s="19">
        <f t="shared" si="384"/>
        <v>-1.8856626265372206E-6</v>
      </c>
      <c r="CF314" s="19"/>
      <c r="CG314" s="19"/>
      <c r="CH314" s="19"/>
    </row>
    <row r="315" spans="1:86" x14ac:dyDescent="0.25">
      <c r="A315" s="2">
        <f t="shared" si="404"/>
        <v>2269</v>
      </c>
      <c r="B315" s="5">
        <f t="shared" si="405"/>
        <v>1165.4056455774842</v>
      </c>
      <c r="C315" s="5">
        <f t="shared" si="406"/>
        <v>2964.1697606359016</v>
      </c>
      <c r="D315" s="5">
        <f t="shared" si="407"/>
        <v>4369.9559008994966</v>
      </c>
      <c r="E315" s="15">
        <f t="shared" si="408"/>
        <v>6.9829951738500065E-9</v>
      </c>
      <c r="F315" s="15">
        <f t="shared" si="409"/>
        <v>1.3756968740582312E-8</v>
      </c>
      <c r="G315" s="15">
        <f t="shared" si="410"/>
        <v>2.8084362319103905E-8</v>
      </c>
      <c r="H315" s="5">
        <f t="shared" si="411"/>
        <v>281486.42053074203</v>
      </c>
      <c r="I315" s="5">
        <f t="shared" si="412"/>
        <v>147600.79343012944</v>
      </c>
      <c r="J315" s="5">
        <f t="shared" si="413"/>
        <v>52139.958721217175</v>
      </c>
      <c r="K315" s="5">
        <f t="shared" si="414"/>
        <v>241535.14409247547</v>
      </c>
      <c r="L315" s="5">
        <f t="shared" si="415"/>
        <v>49794.986572720692</v>
      </c>
      <c r="M315" s="5">
        <f t="shared" si="416"/>
        <v>11931.461072750155</v>
      </c>
      <c r="N315" s="15">
        <f t="shared" si="417"/>
        <v>-9.9063168794788492E-4</v>
      </c>
      <c r="O315" s="15">
        <f t="shared" si="418"/>
        <v>9.5130151541678032E-4</v>
      </c>
      <c r="P315" s="15">
        <f t="shared" si="419"/>
        <v>1.0302916141238239E-3</v>
      </c>
      <c r="Q315" s="5">
        <f t="shared" si="420"/>
        <v>2419.1852471343304</v>
      </c>
      <c r="R315" s="5">
        <f t="shared" si="421"/>
        <v>3700.9420095345831</v>
      </c>
      <c r="S315" s="5">
        <f t="shared" si="422"/>
        <v>2714.0547336517348</v>
      </c>
      <c r="T315" s="5">
        <f t="shared" si="423"/>
        <v>8.5943231029509768</v>
      </c>
      <c r="U315" s="5">
        <f t="shared" si="424"/>
        <v>25.073998069573502</v>
      </c>
      <c r="V315" s="5">
        <f t="shared" si="425"/>
        <v>52.0532581961426</v>
      </c>
      <c r="W315" s="15">
        <f t="shared" si="426"/>
        <v>-1.0734613539272964E-2</v>
      </c>
      <c r="X315" s="15">
        <f t="shared" si="427"/>
        <v>-1.217998157191269E-2</v>
      </c>
      <c r="Y315" s="15">
        <f t="shared" si="428"/>
        <v>-9.7425357312937999E-3</v>
      </c>
      <c r="Z315" s="5">
        <f t="shared" si="366"/>
        <v>1927.9430179743074</v>
      </c>
      <c r="AA315" s="5">
        <f t="shared" si="367"/>
        <v>11165.761942304</v>
      </c>
      <c r="AB315" s="5">
        <f t="shared" si="368"/>
        <v>78076.058681617273</v>
      </c>
      <c r="AC315" s="16">
        <f t="shared" si="429"/>
        <v>0.80909483574185914</v>
      </c>
      <c r="AD315" s="16">
        <f t="shared" si="430"/>
        <v>3.1051129126467769</v>
      </c>
      <c r="AE315" s="16">
        <f t="shared" si="431"/>
        <v>29.301120820161131</v>
      </c>
      <c r="AF315" s="15">
        <f t="shared" si="432"/>
        <v>-4.0504037456468023E-3</v>
      </c>
      <c r="AG315" s="15">
        <f t="shared" si="433"/>
        <v>2.9673830763510267E-4</v>
      </c>
      <c r="AH315" s="15">
        <f t="shared" si="434"/>
        <v>9.7937136394747881E-3</v>
      </c>
      <c r="AI315" s="1">
        <f t="shared" si="398"/>
        <v>567249.92486531043</v>
      </c>
      <c r="AJ315" s="1">
        <f t="shared" si="399"/>
        <v>291745.69078254915</v>
      </c>
      <c r="AK315" s="1">
        <f t="shared" si="400"/>
        <v>103004.90736669498</v>
      </c>
      <c r="AL315" s="14">
        <f t="shared" si="435"/>
        <v>99.991658119688282</v>
      </c>
      <c r="AM315" s="14">
        <f t="shared" si="436"/>
        <v>25.031498171453027</v>
      </c>
      <c r="AN315" s="14">
        <f t="shared" si="437"/>
        <v>7.7618546406246898</v>
      </c>
      <c r="AO315" s="11">
        <f t="shared" si="438"/>
        <v>1.5269600348025727E-3</v>
      </c>
      <c r="AP315" s="11">
        <f t="shared" si="439"/>
        <v>1.9235669134357622E-3</v>
      </c>
      <c r="AQ315" s="11">
        <f t="shared" si="440"/>
        <v>1.7449178951680407E-3</v>
      </c>
      <c r="AR315" s="1">
        <f t="shared" si="369"/>
        <v>281486.42053074203</v>
      </c>
      <c r="AS315" s="1">
        <f t="shared" si="364"/>
        <v>147600.79343012944</v>
      </c>
      <c r="AT315" s="1">
        <f t="shared" si="365"/>
        <v>52139.958721217175</v>
      </c>
      <c r="AU315" s="1">
        <f t="shared" si="401"/>
        <v>56297.284106148407</v>
      </c>
      <c r="AV315" s="1">
        <f t="shared" si="402"/>
        <v>29520.15868602589</v>
      </c>
      <c r="AW315" s="1">
        <f t="shared" si="403"/>
        <v>10427.991744243436</v>
      </c>
      <c r="AX315" s="1">
        <f t="shared" si="385"/>
        <v>193228.11527398037</v>
      </c>
      <c r="AY315" s="1">
        <f t="shared" si="372"/>
        <v>39835.98925817656</v>
      </c>
      <c r="AZ315" s="1">
        <f t="shared" si="373"/>
        <v>9545.1688582001225</v>
      </c>
      <c r="BA315" s="1">
        <f t="shared" si="386"/>
        <v>14184.88248878314</v>
      </c>
      <c r="BB315" s="1">
        <f t="shared" si="387"/>
        <v>31398.045362882178</v>
      </c>
      <c r="BC315" s="1">
        <f t="shared" si="388"/>
        <v>40045.360049993251</v>
      </c>
      <c r="BD315" s="1">
        <f t="shared" si="389"/>
        <v>46.985319616149397</v>
      </c>
      <c r="BE315" s="2">
        <f t="shared" si="395"/>
        <v>2.6562624979233451E-2</v>
      </c>
      <c r="BF315" s="2">
        <f t="shared" si="396"/>
        <v>3.9296297366806017E-2</v>
      </c>
      <c r="BG315" s="2">
        <f t="shared" si="397"/>
        <v>2.6781393583393952E-2</v>
      </c>
      <c r="BH315" s="2">
        <f t="shared" si="374"/>
        <v>2.8309495197441081E-2</v>
      </c>
      <c r="BI315" s="2">
        <f t="shared" si="390"/>
        <v>7.0557304578739693E-5</v>
      </c>
      <c r="BJ315" s="2">
        <f t="shared" si="375"/>
        <v>1.5441989867404456E-4</v>
      </c>
      <c r="BK315" s="2">
        <f t="shared" si="376"/>
        <v>7.1724304226865481E-5</v>
      </c>
      <c r="BL315" s="2">
        <f t="shared" si="377"/>
        <v>19.860923108166773</v>
      </c>
      <c r="BM315" s="2">
        <f t="shared" si="378"/>
        <v>22.79249956568917</v>
      </c>
      <c r="BN315" s="2">
        <f t="shared" si="379"/>
        <v>3.7397022616967885</v>
      </c>
      <c r="BO315" s="2">
        <f t="shared" si="391"/>
        <v>775.64722147867371</v>
      </c>
      <c r="BP315" s="2">
        <f t="shared" si="392"/>
        <v>103.8919636685365</v>
      </c>
      <c r="BQ315" s="2">
        <f t="shared" si="393"/>
        <v>3.5769755274893358</v>
      </c>
      <c r="BR315" s="11">
        <f t="shared" si="394"/>
        <v>2.9823011699140339E-2</v>
      </c>
      <c r="BS315" s="17">
        <f t="shared" si="370"/>
        <v>7.7562851780126074E-5</v>
      </c>
      <c r="BT315" s="17">
        <f t="shared" si="371"/>
        <v>5.4871258981740447E-4</v>
      </c>
      <c r="BU315" s="12">
        <f>(BU$3*temperature!$I425+BU$4*temperature!$I425^2+BU$5*temperature!$I425^6)*(K315/K$56)^$BW$1</f>
        <v>-30.085163686832246</v>
      </c>
      <c r="BV315" s="12">
        <f>(BV$3*temperature!$I425+BV$4*temperature!$I425^2+BV$5*temperature!$I425^6)*(L315/L$56)^$BW$1</f>
        <v>-20.633617586922444</v>
      </c>
      <c r="BW315" s="12">
        <f>(BW$3*temperature!$I425+BW$4*temperature!$I425^2+BW$5*temperature!$I425^6)*(M315/M$56)^$BW$1</f>
        <v>-18.365982305157914</v>
      </c>
      <c r="BX315" s="12">
        <f>(BX$3*temperature!$M425+BX$4*temperature!$M425^2+BX$5*temperature!$M425^6)*(K315/K$56)^$BW$1</f>
        <v>-30.085169538279118</v>
      </c>
      <c r="BY315" s="12">
        <f>(BY$3*temperature!$M425+BY$4*temperature!$M425^2+BY$5*temperature!$M425^6)*(L315/L$56)^$BW$1</f>
        <v>-20.633621312083068</v>
      </c>
      <c r="BZ315" s="12">
        <f>(BZ$3*temperature!$M425+BZ$4*temperature!$M425^2+BZ$5*temperature!$M425^6)*(M315/M$56)^$BW$1</f>
        <v>-18.365985380405501</v>
      </c>
      <c r="CA315" s="19">
        <f t="shared" si="380"/>
        <v>-5.851446871929511E-6</v>
      </c>
      <c r="CB315" s="19">
        <f t="shared" si="381"/>
        <v>-3.7251606244126378E-6</v>
      </c>
      <c r="CC315" s="19">
        <f t="shared" si="382"/>
        <v>-3.0752475872475316E-6</v>
      </c>
      <c r="CD315" s="19">
        <f t="shared" si="383"/>
        <v>-2.3572827809798361E-2</v>
      </c>
      <c r="CE315" s="19">
        <f t="shared" si="384"/>
        <v>-1.8283757494498242E-6</v>
      </c>
      <c r="CF315" s="19"/>
      <c r="CG315" s="19"/>
      <c r="CH315" s="19"/>
    </row>
    <row r="316" spans="1:86" x14ac:dyDescent="0.25">
      <c r="A316" s="2">
        <f t="shared" si="404"/>
        <v>2270</v>
      </c>
      <c r="B316" s="5">
        <f t="shared" si="405"/>
        <v>1165.4056533086052</v>
      </c>
      <c r="C316" s="5">
        <f t="shared" si="406"/>
        <v>2964.1697993749926</v>
      </c>
      <c r="D316" s="5">
        <f t="shared" si="407"/>
        <v>4369.95601749055</v>
      </c>
      <c r="E316" s="15">
        <f t="shared" si="408"/>
        <v>6.6338454151575061E-9</v>
      </c>
      <c r="F316" s="15">
        <f t="shared" si="409"/>
        <v>1.3069120303553195E-8</v>
      </c>
      <c r="G316" s="15">
        <f t="shared" si="410"/>
        <v>2.6680144203148707E-8</v>
      </c>
      <c r="H316" s="5">
        <f t="shared" si="411"/>
        <v>281200.68669694342</v>
      </c>
      <c r="I316" s="5">
        <f t="shared" si="412"/>
        <v>147737.7078775719</v>
      </c>
      <c r="J316" s="5">
        <f t="shared" si="413"/>
        <v>52192.582325017058</v>
      </c>
      <c r="K316" s="5">
        <f t="shared" si="414"/>
        <v>241289.96276842331</v>
      </c>
      <c r="L316" s="5">
        <f t="shared" si="415"/>
        <v>49841.175734508535</v>
      </c>
      <c r="M316" s="5">
        <f t="shared" si="416"/>
        <v>11943.502890216429</v>
      </c>
      <c r="N316" s="15">
        <f t="shared" si="417"/>
        <v>-1.0150958568508894E-3</v>
      </c>
      <c r="O316" s="15">
        <f t="shared" si="418"/>
        <v>9.2758658987457387E-4</v>
      </c>
      <c r="P316" s="15">
        <f t="shared" si="419"/>
        <v>1.0092491936108949E-3</v>
      </c>
      <c r="Q316" s="5">
        <f t="shared" si="420"/>
        <v>2390.7869004085201</v>
      </c>
      <c r="R316" s="5">
        <f t="shared" si="421"/>
        <v>3659.2557828641097</v>
      </c>
      <c r="S316" s="5">
        <f t="shared" si="422"/>
        <v>2690.3255014217525</v>
      </c>
      <c r="T316" s="5">
        <f t="shared" si="423"/>
        <v>8.5020663658091529</v>
      </c>
      <c r="U316" s="5">
        <f t="shared" si="424"/>
        <v>24.768597235151923</v>
      </c>
      <c r="V316" s="5">
        <f t="shared" si="425"/>
        <v>51.546127468236421</v>
      </c>
      <c r="W316" s="15">
        <f t="shared" si="426"/>
        <v>-1.0734613539272964E-2</v>
      </c>
      <c r="X316" s="15">
        <f t="shared" si="427"/>
        <v>-1.217998157191269E-2</v>
      </c>
      <c r="Y316" s="15">
        <f t="shared" si="428"/>
        <v>-9.7425357312937999E-3</v>
      </c>
      <c r="Z316" s="5">
        <f t="shared" si="366"/>
        <v>1897.6404595585984</v>
      </c>
      <c r="AA316" s="5">
        <f t="shared" si="367"/>
        <v>11043.532016773299</v>
      </c>
      <c r="AB316" s="5">
        <f t="shared" si="368"/>
        <v>78153.044521471151</v>
      </c>
      <c r="AC316" s="16">
        <f t="shared" si="429"/>
        <v>0.80581767498858681</v>
      </c>
      <c r="AD316" s="16">
        <f t="shared" si="430"/>
        <v>3.1060343185974917</v>
      </c>
      <c r="AE316" s="16">
        <f t="shared" si="431"/>
        <v>29.588087606789443</v>
      </c>
      <c r="AF316" s="15">
        <f t="shared" si="432"/>
        <v>-4.0504037456468023E-3</v>
      </c>
      <c r="AG316" s="15">
        <f t="shared" si="433"/>
        <v>2.9673830763510267E-4</v>
      </c>
      <c r="AH316" s="15">
        <f t="shared" si="434"/>
        <v>9.7937136394747881E-3</v>
      </c>
      <c r="AI316" s="1">
        <f t="shared" si="398"/>
        <v>566822.21648492781</v>
      </c>
      <c r="AJ316" s="1">
        <f t="shared" si="399"/>
        <v>292091.28039032011</v>
      </c>
      <c r="AK316" s="1">
        <f t="shared" si="400"/>
        <v>103132.40837426893</v>
      </c>
      <c r="AL316" s="14">
        <f t="shared" si="435"/>
        <v>100.14281455279307</v>
      </c>
      <c r="AM316" s="14">
        <f t="shared" si="436"/>
        <v>25.079166435512601</v>
      </c>
      <c r="AN316" s="14">
        <f t="shared" si="437"/>
        <v>7.775263001696187</v>
      </c>
      <c r="AO316" s="11">
        <f t="shared" si="438"/>
        <v>1.511690434454547E-3</v>
      </c>
      <c r="AP316" s="11">
        <f t="shared" si="439"/>
        <v>1.9043312443014046E-3</v>
      </c>
      <c r="AQ316" s="11">
        <f t="shared" si="440"/>
        <v>1.7274687162163603E-3</v>
      </c>
      <c r="AR316" s="1">
        <f t="shared" si="369"/>
        <v>281200.68669694342</v>
      </c>
      <c r="AS316" s="1">
        <f t="shared" si="364"/>
        <v>147737.7078775719</v>
      </c>
      <c r="AT316" s="1">
        <f t="shared" si="365"/>
        <v>52192.582325017058</v>
      </c>
      <c r="AU316" s="1">
        <f t="shared" si="401"/>
        <v>56240.13733938869</v>
      </c>
      <c r="AV316" s="1">
        <f t="shared" si="402"/>
        <v>29547.54157551438</v>
      </c>
      <c r="AW316" s="1">
        <f t="shared" si="403"/>
        <v>10438.516465003413</v>
      </c>
      <c r="AX316" s="1">
        <f t="shared" si="385"/>
        <v>193031.97021473866</v>
      </c>
      <c r="AY316" s="1">
        <f t="shared" si="372"/>
        <v>39872.940587606827</v>
      </c>
      <c r="AZ316" s="1">
        <f t="shared" si="373"/>
        <v>9554.8023121731421</v>
      </c>
      <c r="BA316" s="1">
        <f t="shared" si="386"/>
        <v>14183.698983598186</v>
      </c>
      <c r="BB316" s="1">
        <f t="shared" si="387"/>
        <v>31400.794022960181</v>
      </c>
      <c r="BC316" s="1">
        <f t="shared" si="388"/>
        <v>40049.769268908814</v>
      </c>
      <c r="BD316" s="1">
        <f t="shared" si="389"/>
        <v>45.619997893470355</v>
      </c>
      <c r="BE316" s="2">
        <f t="shared" si="395"/>
        <v>2.6562624979233451E-2</v>
      </c>
      <c r="BF316" s="2">
        <f t="shared" si="396"/>
        <v>3.9296297366806017E-2</v>
      </c>
      <c r="BG316" s="2">
        <f t="shared" si="397"/>
        <v>2.6781393583393952E-2</v>
      </c>
      <c r="BH316" s="2">
        <f t="shared" si="374"/>
        <v>2.8294042805327938E-2</v>
      </c>
      <c r="BI316" s="2">
        <f t="shared" si="390"/>
        <v>7.0557304578739693E-5</v>
      </c>
      <c r="BJ316" s="2">
        <f t="shared" si="375"/>
        <v>1.5441989867404456E-4</v>
      </c>
      <c r="BK316" s="2">
        <f t="shared" si="376"/>
        <v>7.1724304226865481E-5</v>
      </c>
      <c r="BL316" s="2">
        <f t="shared" si="377"/>
        <v>19.84076249902699</v>
      </c>
      <c r="BM316" s="2">
        <f t="shared" si="378"/>
        <v>22.813641880790247</v>
      </c>
      <c r="BN316" s="2">
        <f t="shared" si="379"/>
        <v>3.7434766530652457</v>
      </c>
      <c r="BO316" s="2">
        <f t="shared" si="391"/>
        <v>787.23325559482009</v>
      </c>
      <c r="BP316" s="2">
        <f t="shared" si="392"/>
        <v>105.13927776421026</v>
      </c>
      <c r="BQ316" s="2">
        <f t="shared" si="393"/>
        <v>3.5770585725446811</v>
      </c>
      <c r="BR316" s="11">
        <f t="shared" si="394"/>
        <v>2.9800083996938981E-2</v>
      </c>
      <c r="BS316" s="17">
        <f t="shared" si="370"/>
        <v>7.5316681506419693E-5</v>
      </c>
      <c r="BT316" s="17">
        <f t="shared" si="371"/>
        <v>5.3273066972563544E-4</v>
      </c>
      <c r="BU316" s="12">
        <f>(BU$3*temperature!$I426+BU$4*temperature!$I426^2+BU$5*temperature!$I426^6)*(K316/K$56)^$BW$1</f>
        <v>-30.251302228022155</v>
      </c>
      <c r="BV316" s="12">
        <f>(BV$3*temperature!$I426+BV$4*temperature!$I426^2+BV$5*temperature!$I426^6)*(L316/L$56)^$BW$1</f>
        <v>-20.729684858078492</v>
      </c>
      <c r="BW316" s="12">
        <f>(BW$3*temperature!$I426+BW$4*temperature!$I426^2+BW$5*temperature!$I426^6)*(M316/M$56)^$BW$1</f>
        <v>-18.444599198789362</v>
      </c>
      <c r="BX316" s="12">
        <f>(BX$3*temperature!$M426+BX$4*temperature!$M426^2+BX$5*temperature!$M426^6)*(K316/K$56)^$BW$1</f>
        <v>-30.251308074523067</v>
      </c>
      <c r="BY316" s="12">
        <f>(BY$3*temperature!$M426+BY$4*temperature!$M426^2+BY$5*temperature!$M426^6)*(L316/L$56)^$BW$1</f>
        <v>-20.729688577876146</v>
      </c>
      <c r="BZ316" s="12">
        <f>(BZ$3*temperature!$M426+BZ$4*temperature!$M426^2+BZ$5*temperature!$M426^6)*(M316/M$56)^$BW$1</f>
        <v>-18.444602269180862</v>
      </c>
      <c r="CA316" s="19">
        <f t="shared" si="380"/>
        <v>-5.8465009118435773E-6</v>
      </c>
      <c r="CB316" s="19">
        <f t="shared" si="381"/>
        <v>-3.719797653900514E-6</v>
      </c>
      <c r="CC316" s="19">
        <f t="shared" si="382"/>
        <v>-3.0703915001595306E-6</v>
      </c>
      <c r="CD316" s="19">
        <f t="shared" si="383"/>
        <v>-2.3538461114824601E-2</v>
      </c>
      <c r="CE316" s="19">
        <f t="shared" si="384"/>
        <v>-1.7728387789364892E-6</v>
      </c>
      <c r="CF316" s="19"/>
      <c r="CG316" s="19"/>
      <c r="CH316" s="19"/>
    </row>
    <row r="317" spans="1:86" x14ac:dyDescent="0.25">
      <c r="A317" s="2">
        <f t="shared" si="404"/>
        <v>2271</v>
      </c>
      <c r="B317" s="5">
        <f t="shared" si="405"/>
        <v>1165.4056606531703</v>
      </c>
      <c r="C317" s="5">
        <f t="shared" si="406"/>
        <v>2964.1698361771296</v>
      </c>
      <c r="D317" s="5">
        <f t="shared" si="407"/>
        <v>4369.9561282520535</v>
      </c>
      <c r="E317" s="15">
        <f t="shared" si="408"/>
        <v>6.3021531443996307E-9</v>
      </c>
      <c r="F317" s="15">
        <f t="shared" si="409"/>
        <v>1.2415664288375536E-8</v>
      </c>
      <c r="G317" s="15">
        <f t="shared" si="410"/>
        <v>2.534613699299127E-8</v>
      </c>
      <c r="H317" s="5">
        <f t="shared" si="411"/>
        <v>280908.40262770251</v>
      </c>
      <c r="I317" s="5">
        <f t="shared" si="412"/>
        <v>147871.28022733273</v>
      </c>
      <c r="J317" s="5">
        <f t="shared" si="413"/>
        <v>52244.171880327922</v>
      </c>
      <c r="K317" s="5">
        <f t="shared" si="414"/>
        <v>241039.16096500069</v>
      </c>
      <c r="L317" s="5">
        <f t="shared" si="415"/>
        <v>49886.237428973145</v>
      </c>
      <c r="M317" s="5">
        <f t="shared" si="416"/>
        <v>11955.308096245159</v>
      </c>
      <c r="N317" s="15">
        <f t="shared" si="417"/>
        <v>-1.039420788768286E-3</v>
      </c>
      <c r="O317" s="15">
        <f t="shared" si="418"/>
        <v>9.0410576798283238E-4</v>
      </c>
      <c r="P317" s="15">
        <f t="shared" si="419"/>
        <v>9.8842074534100099E-4</v>
      </c>
      <c r="Q317" s="5">
        <f t="shared" si="420"/>
        <v>2362.664384137342</v>
      </c>
      <c r="R317" s="5">
        <f t="shared" si="421"/>
        <v>3617.9542183471085</v>
      </c>
      <c r="S317" s="5">
        <f t="shared" si="422"/>
        <v>2666.7482431312269</v>
      </c>
      <c r="T317" s="5">
        <f t="shared" si="423"/>
        <v>8.4107999690869413</v>
      </c>
      <c r="U317" s="5">
        <f t="shared" si="424"/>
        <v>24.466916177265645</v>
      </c>
      <c r="V317" s="5">
        <f t="shared" si="425"/>
        <v>51.043937479567305</v>
      </c>
      <c r="W317" s="15">
        <f t="shared" si="426"/>
        <v>-1.0734613539272964E-2</v>
      </c>
      <c r="X317" s="15">
        <f t="shared" si="427"/>
        <v>-1.217998157191269E-2</v>
      </c>
      <c r="Y317" s="15">
        <f t="shared" si="428"/>
        <v>-9.7425357312937999E-3</v>
      </c>
      <c r="Z317" s="5">
        <f t="shared" si="366"/>
        <v>1867.7684429119527</v>
      </c>
      <c r="AA317" s="5">
        <f t="shared" si="367"/>
        <v>10922.381333022042</v>
      </c>
      <c r="AB317" s="5">
        <f t="shared" si="368"/>
        <v>78228.461705796391</v>
      </c>
      <c r="AC317" s="16">
        <f t="shared" si="429"/>
        <v>0.80255378805950461</v>
      </c>
      <c r="AD317" s="16">
        <f t="shared" si="430"/>
        <v>3.1069559979646488</v>
      </c>
      <c r="AE317" s="16">
        <f t="shared" si="431"/>
        <v>29.87786486395003</v>
      </c>
      <c r="AF317" s="15">
        <f t="shared" si="432"/>
        <v>-4.0504037456468023E-3</v>
      </c>
      <c r="AG317" s="15">
        <f t="shared" si="433"/>
        <v>2.9673830763510267E-4</v>
      </c>
      <c r="AH317" s="15">
        <f t="shared" si="434"/>
        <v>9.7937136394747881E-3</v>
      </c>
      <c r="AI317" s="1">
        <f t="shared" si="398"/>
        <v>566380.13217582367</v>
      </c>
      <c r="AJ317" s="1">
        <f t="shared" si="399"/>
        <v>292429.69392680249</v>
      </c>
      <c r="AK317" s="1">
        <f t="shared" si="400"/>
        <v>103257.68400184545</v>
      </c>
      <c r="AL317" s="14">
        <f t="shared" si="435"/>
        <v>100.2926856382835</v>
      </c>
      <c r="AM317" s="14">
        <f t="shared" si="436"/>
        <v>25.126447885334542</v>
      </c>
      <c r="AN317" s="14">
        <f t="shared" si="437"/>
        <v>7.7885602100560147</v>
      </c>
      <c r="AO317" s="11">
        <f t="shared" si="438"/>
        <v>1.4965735301100014E-3</v>
      </c>
      <c r="AP317" s="11">
        <f t="shared" si="439"/>
        <v>1.8852879318583906E-3</v>
      </c>
      <c r="AQ317" s="11">
        <f t="shared" si="440"/>
        <v>1.7101940290541967E-3</v>
      </c>
      <c r="AR317" s="1">
        <f t="shared" si="369"/>
        <v>280908.40262770251</v>
      </c>
      <c r="AS317" s="1">
        <f t="shared" ref="AS317:AS346" si="441">MAX(0.3*C317,AM317*AJ317^$AR$5*C317^(1-$AR$5)*(1-BJ316+BV316/100))</f>
        <v>147871.28022733273</v>
      </c>
      <c r="AT317" s="1">
        <f t="shared" ref="AT317:AT346" si="442">MAX(0.3*D317,AN317*AK317^$AR$5*D317^(1-$AR$5)*(1-BK316+BW316/100))</f>
        <v>52244.171880327922</v>
      </c>
      <c r="AU317" s="1">
        <f t="shared" si="401"/>
        <v>56181.680525540505</v>
      </c>
      <c r="AV317" s="1">
        <f t="shared" si="402"/>
        <v>29574.256045466547</v>
      </c>
      <c r="AW317" s="1">
        <f t="shared" si="403"/>
        <v>10448.834376065584</v>
      </c>
      <c r="AX317" s="1">
        <f t="shared" si="385"/>
        <v>192831.32877200056</v>
      </c>
      <c r="AY317" s="1">
        <f t="shared" si="372"/>
        <v>39908.989943178516</v>
      </c>
      <c r="AZ317" s="1">
        <f t="shared" si="373"/>
        <v>9564.2464769961261</v>
      </c>
      <c r="BA317" s="1">
        <f t="shared" si="386"/>
        <v>14182.487096128854</v>
      </c>
      <c r="BB317" s="1">
        <f t="shared" si="387"/>
        <v>31403.473125130822</v>
      </c>
      <c r="BC317" s="1">
        <f t="shared" si="388"/>
        <v>40054.087506044547</v>
      </c>
      <c r="BD317" s="1">
        <f t="shared" si="389"/>
        <v>44.294252408837053</v>
      </c>
      <c r="BE317" s="2">
        <f t="shared" si="395"/>
        <v>2.6562624979233451E-2</v>
      </c>
      <c r="BF317" s="2">
        <f t="shared" si="396"/>
        <v>3.9296297366806017E-2</v>
      </c>
      <c r="BG317" s="2">
        <f t="shared" si="397"/>
        <v>2.6781393583393952E-2</v>
      </c>
      <c r="BH317" s="2">
        <f t="shared" si="374"/>
        <v>2.8278713089314025E-2</v>
      </c>
      <c r="BI317" s="2">
        <f t="shared" si="390"/>
        <v>7.0557304578739693E-5</v>
      </c>
      <c r="BJ317" s="2">
        <f t="shared" si="375"/>
        <v>1.5441989867404456E-4</v>
      </c>
      <c r="BK317" s="2">
        <f t="shared" si="376"/>
        <v>7.1724304226865481E-5</v>
      </c>
      <c r="BL317" s="2">
        <f t="shared" si="377"/>
        <v>19.820139722930048</v>
      </c>
      <c r="BM317" s="2">
        <f t="shared" si="378"/>
        <v>22.83426810950597</v>
      </c>
      <c r="BN317" s="2">
        <f t="shared" si="379"/>
        <v>3.7471768780252908</v>
      </c>
      <c r="BO317" s="2">
        <f t="shared" si="391"/>
        <v>798.99246406391126</v>
      </c>
      <c r="BP317" s="2">
        <f t="shared" si="392"/>
        <v>106.40159178943112</v>
      </c>
      <c r="BQ317" s="2">
        <f t="shared" si="393"/>
        <v>3.5771423828518731</v>
      </c>
      <c r="BR317" s="11">
        <f t="shared" si="394"/>
        <v>2.9777335203483885E-2</v>
      </c>
      <c r="BS317" s="17">
        <f t="shared" si="370"/>
        <v>7.3137187185006645E-5</v>
      </c>
      <c r="BT317" s="17">
        <f t="shared" si="371"/>
        <v>5.1721424245207328E-4</v>
      </c>
      <c r="BU317" s="12">
        <f>(BU$3*temperature!$I427+BU$4*temperature!$I427^2+BU$5*temperature!$I427^6)*(K317/K$56)^$BW$1</f>
        <v>-30.417332118706732</v>
      </c>
      <c r="BV317" s="12">
        <f>(BV$3*temperature!$I427+BV$4*temperature!$I427^2+BV$5*temperature!$I427^6)*(L317/L$56)^$BW$1</f>
        <v>-20.825578394187414</v>
      </c>
      <c r="BW317" s="12">
        <f>(BW$3*temperature!$I427+BW$4*temperature!$I427^2+BW$5*temperature!$I427^6)*(M317/M$56)^$BW$1</f>
        <v>-18.523055223055689</v>
      </c>
      <c r="BX317" s="12">
        <f>(BX$3*temperature!$M427+BX$4*temperature!$M427^2+BX$5*temperature!$M427^6)*(K317/K$56)^$BW$1</f>
        <v>-30.41733796030265</v>
      </c>
      <c r="BY317" s="12">
        <f>(BY$3*temperature!$M427+BY$4*temperature!$M427^2+BY$5*temperature!$M427^6)*(L317/L$56)^$BW$1</f>
        <v>-20.825582108656246</v>
      </c>
      <c r="BZ317" s="12">
        <f>(BZ$3*temperature!$M427+BZ$4*temperature!$M427^2+BZ$5*temperature!$M427^6)*(M317/M$56)^$BW$1</f>
        <v>-18.523058288621954</v>
      </c>
      <c r="CA317" s="19">
        <f t="shared" si="380"/>
        <v>-5.841595918099074E-6</v>
      </c>
      <c r="CB317" s="19">
        <f t="shared" si="381"/>
        <v>-3.7144688320722707E-6</v>
      </c>
      <c r="CC317" s="19">
        <f t="shared" si="382"/>
        <v>-3.0655662648371163E-6</v>
      </c>
      <c r="CD317" s="19">
        <f t="shared" si="383"/>
        <v>-2.3503746105634552E-2</v>
      </c>
      <c r="CE317" s="19">
        <f t="shared" si="384"/>
        <v>-1.7189978784766651E-6</v>
      </c>
      <c r="CF317" s="19"/>
      <c r="CG317" s="19"/>
      <c r="CH317" s="19"/>
    </row>
    <row r="318" spans="1:86" x14ac:dyDescent="0.25">
      <c r="A318" s="2">
        <f t="shared" si="404"/>
        <v>2272</v>
      </c>
      <c r="B318" s="5">
        <f t="shared" si="405"/>
        <v>1165.4056676305072</v>
      </c>
      <c r="C318" s="5">
        <f t="shared" si="406"/>
        <v>2964.1698711391605</v>
      </c>
      <c r="D318" s="5">
        <f t="shared" si="407"/>
        <v>4369.9562334754846</v>
      </c>
      <c r="E318" s="15">
        <f t="shared" si="408"/>
        <v>5.987045487179649E-9</v>
      </c>
      <c r="F318" s="15">
        <f t="shared" si="409"/>
        <v>1.1794881073956759E-8</v>
      </c>
      <c r="G318" s="15">
        <f t="shared" si="410"/>
        <v>2.4078830143341707E-8</v>
      </c>
      <c r="H318" s="5">
        <f t="shared" si="411"/>
        <v>280609.62753223744</v>
      </c>
      <c r="I318" s="5">
        <f t="shared" si="412"/>
        <v>148001.53535997064</v>
      </c>
      <c r="J318" s="5">
        <f t="shared" si="413"/>
        <v>52294.735259652276</v>
      </c>
      <c r="K318" s="5">
        <f t="shared" si="414"/>
        <v>240782.78948374305</v>
      </c>
      <c r="L318" s="5">
        <f t="shared" si="415"/>
        <v>49930.180048383045</v>
      </c>
      <c r="M318" s="5">
        <f t="shared" si="416"/>
        <v>11966.878491609417</v>
      </c>
      <c r="N318" s="15">
        <f t="shared" si="417"/>
        <v>-1.0636092501784544E-3</v>
      </c>
      <c r="O318" s="15">
        <f t="shared" si="418"/>
        <v>8.80856558333587E-4</v>
      </c>
      <c r="P318" s="15">
        <f t="shared" si="419"/>
        <v>9.6780403073792876E-4</v>
      </c>
      <c r="Q318" s="5">
        <f t="shared" si="420"/>
        <v>2334.816132900517</v>
      </c>
      <c r="R318" s="5">
        <f t="shared" si="421"/>
        <v>3577.0357271638595</v>
      </c>
      <c r="S318" s="5">
        <f t="shared" si="422"/>
        <v>2643.3231620228407</v>
      </c>
      <c r="T318" s="5">
        <f t="shared" si="423"/>
        <v>8.3205132818626648</v>
      </c>
      <c r="U318" s="5">
        <f t="shared" si="424"/>
        <v>24.168909589105017</v>
      </c>
      <c r="V318" s="5">
        <f t="shared" si="425"/>
        <v>50.546640094806691</v>
      </c>
      <c r="W318" s="15">
        <f t="shared" si="426"/>
        <v>-1.0734613539272964E-2</v>
      </c>
      <c r="X318" s="15">
        <f t="shared" si="427"/>
        <v>-1.217998157191269E-2</v>
      </c>
      <c r="Y318" s="15">
        <f t="shared" si="428"/>
        <v>-9.7425357312937999E-3</v>
      </c>
      <c r="Z318" s="5">
        <f t="shared" ref="Z318:Z346" si="443">Q317*AC318*(1-BE317)</f>
        <v>1838.3218972921081</v>
      </c>
      <c r="AA318" s="5">
        <f t="shared" ref="AA318:AA346" si="444">R317*AD318*(1-BF317)</f>
        <v>10802.306281718884</v>
      </c>
      <c r="AB318" s="5">
        <f t="shared" ref="AB318:AB346" si="445">S317*AE318*(1-BG317)</f>
        <v>78302.32225733118</v>
      </c>
      <c r="AC318" s="16">
        <f t="shared" si="429"/>
        <v>0.79930312119026536</v>
      </c>
      <c r="AD318" s="16">
        <f t="shared" si="430"/>
        <v>3.1078779508293817</v>
      </c>
      <c r="AE318" s="16">
        <f t="shared" si="431"/>
        <v>30.170480116586482</v>
      </c>
      <c r="AF318" s="15">
        <f t="shared" si="432"/>
        <v>-4.0504037456468023E-3</v>
      </c>
      <c r="AG318" s="15">
        <f t="shared" si="433"/>
        <v>2.9673830763510267E-4</v>
      </c>
      <c r="AH318" s="15">
        <f t="shared" si="434"/>
        <v>9.7937136394747881E-3</v>
      </c>
      <c r="AI318" s="1">
        <f t="shared" si="398"/>
        <v>565923.7994837818</v>
      </c>
      <c r="AJ318" s="1">
        <f t="shared" si="399"/>
        <v>292760.9805795888</v>
      </c>
      <c r="AK318" s="1">
        <f t="shared" si="400"/>
        <v>103380.74997772649</v>
      </c>
      <c r="AL318" s="14">
        <f t="shared" si="435"/>
        <v>100.4412800630875</v>
      </c>
      <c r="AM318" s="14">
        <f t="shared" si="436"/>
        <v>25.17334476841355</v>
      </c>
      <c r="AN318" s="14">
        <f t="shared" si="437"/>
        <v>7.8017469597305205</v>
      </c>
      <c r="AO318" s="11">
        <f t="shared" si="438"/>
        <v>1.4816077948089014E-3</v>
      </c>
      <c r="AP318" s="11">
        <f t="shared" si="439"/>
        <v>1.8664350525398068E-3</v>
      </c>
      <c r="AQ318" s="11">
        <f t="shared" si="440"/>
        <v>1.6930920887636548E-3</v>
      </c>
      <c r="AR318" s="1">
        <f t="shared" ref="AR318:AR346" si="446">MAX(0.3*B318,AL318*AI318^$AR$5*B318^(1-$AR$5)*(1-BI317+BU317/100))</f>
        <v>280609.62753223744</v>
      </c>
      <c r="AS318" s="1">
        <f t="shared" si="441"/>
        <v>148001.53535997064</v>
      </c>
      <c r="AT318" s="1">
        <f t="shared" si="442"/>
        <v>52294.735259652276</v>
      </c>
      <c r="AU318" s="1">
        <f t="shared" si="401"/>
        <v>56121.925506447493</v>
      </c>
      <c r="AV318" s="1">
        <f t="shared" si="402"/>
        <v>29600.307071994132</v>
      </c>
      <c r="AW318" s="1">
        <f t="shared" si="403"/>
        <v>10458.947051930456</v>
      </c>
      <c r="AX318" s="1">
        <f t="shared" si="385"/>
        <v>192626.23158699443</v>
      </c>
      <c r="AY318" s="1">
        <f t="shared" si="372"/>
        <v>39944.144038706436</v>
      </c>
      <c r="AZ318" s="1">
        <f t="shared" si="373"/>
        <v>9573.5027932875346</v>
      </c>
      <c r="BA318" s="1">
        <f t="shared" si="386"/>
        <v>14181.246985132851</v>
      </c>
      <c r="BB318" s="1">
        <f t="shared" si="387"/>
        <v>31406.083354714949</v>
      </c>
      <c r="BC318" s="1">
        <f t="shared" si="388"/>
        <v>40058.315686528455</v>
      </c>
      <c r="BD318" s="1">
        <f t="shared" si="389"/>
        <v>43.006939736748173</v>
      </c>
      <c r="BE318" s="2">
        <f t="shared" si="395"/>
        <v>2.6562624979233451E-2</v>
      </c>
      <c r="BF318" s="2">
        <f t="shared" si="396"/>
        <v>3.9296297366806017E-2</v>
      </c>
      <c r="BG318" s="2">
        <f t="shared" si="397"/>
        <v>2.6781393583393952E-2</v>
      </c>
      <c r="BH318" s="2">
        <f t="shared" si="374"/>
        <v>2.8263505786621172E-2</v>
      </c>
      <c r="BI318" s="2">
        <f t="shared" si="390"/>
        <v>7.0557304578739693E-5</v>
      </c>
      <c r="BJ318" s="2">
        <f t="shared" si="375"/>
        <v>1.5441989867404456E-4</v>
      </c>
      <c r="BK318" s="2">
        <f t="shared" si="376"/>
        <v>7.1724304226865481E-5</v>
      </c>
      <c r="BL318" s="2">
        <f t="shared" si="377"/>
        <v>19.799058957518778</v>
      </c>
      <c r="BM318" s="2">
        <f t="shared" si="378"/>
        <v>22.85438209388969</v>
      </c>
      <c r="BN318" s="2">
        <f t="shared" si="379"/>
        <v>3.7508035012266889</v>
      </c>
      <c r="BO318" s="2">
        <f t="shared" si="391"/>
        <v>810.92743470887501</v>
      </c>
      <c r="BP318" s="2">
        <f t="shared" si="392"/>
        <v>107.67908616129003</v>
      </c>
      <c r="BQ318" s="2">
        <f t="shared" si="393"/>
        <v>3.5772269504995702</v>
      </c>
      <c r="BR318" s="11">
        <f t="shared" si="394"/>
        <v>2.9754762869129675E-2</v>
      </c>
      <c r="BS318" s="17">
        <f t="shared" si="370"/>
        <v>7.1022331415513968E-5</v>
      </c>
      <c r="BT318" s="17">
        <f t="shared" si="371"/>
        <v>5.0214974995346925E-4</v>
      </c>
      <c r="BU318" s="12">
        <f>(BU$3*temperature!$I428+BU$4*temperature!$I428^2+BU$5*temperature!$I428^6)*(K318/K$56)^$BW$1</f>
        <v>-30.583255608180199</v>
      </c>
      <c r="BV318" s="12">
        <f>(BV$3*temperature!$I428+BV$4*temperature!$I428^2+BV$5*temperature!$I428^6)*(L318/L$56)^$BW$1</f>
        <v>-20.921299345961032</v>
      </c>
      <c r="BW318" s="12">
        <f>(BW$3*temperature!$I428+BW$4*temperature!$I428^2+BW$5*temperature!$I428^6)*(M318/M$56)^$BW$1</f>
        <v>-18.601351338424006</v>
      </c>
      <c r="BX318" s="12">
        <f>(BX$3*temperature!$M428+BX$4*temperature!$M428^2+BX$5*temperature!$M428^6)*(K318/K$56)^$BW$1</f>
        <v>-30.583261444911873</v>
      </c>
      <c r="BY318" s="12">
        <f>(BY$3*temperature!$M428+BY$4*temperature!$M428^2+BY$5*temperature!$M428^6)*(L318/L$56)^$BW$1</f>
        <v>-20.921303055134839</v>
      </c>
      <c r="BZ318" s="12">
        <f>(BZ$3*temperature!$M428+BZ$4*temperature!$M428^2+BZ$5*temperature!$M428^6)*(M318/M$56)^$BW$1</f>
        <v>-18.601354399195539</v>
      </c>
      <c r="CA318" s="19">
        <f t="shared" si="380"/>
        <v>-5.8367316739804664E-6</v>
      </c>
      <c r="CB318" s="19">
        <f t="shared" si="381"/>
        <v>-3.7091738072092539E-6</v>
      </c>
      <c r="CC318" s="19">
        <f t="shared" si="382"/>
        <v>-3.0607715331143481E-6</v>
      </c>
      <c r="CD318" s="19">
        <f t="shared" si="383"/>
        <v>-2.3468687564397239E-2</v>
      </c>
      <c r="CE318" s="19">
        <f t="shared" si="384"/>
        <v>-1.666800906085772E-6</v>
      </c>
      <c r="CF318" s="19"/>
      <c r="CG318" s="19"/>
      <c r="CH318" s="19"/>
    </row>
    <row r="319" spans="1:86" x14ac:dyDescent="0.25">
      <c r="A319" s="2">
        <f t="shared" si="404"/>
        <v>2273</v>
      </c>
      <c r="B319" s="5">
        <f t="shared" si="405"/>
        <v>1165.4056742589771</v>
      </c>
      <c r="C319" s="5">
        <f t="shared" si="406"/>
        <v>2964.1699043530903</v>
      </c>
      <c r="D319" s="5">
        <f t="shared" si="407"/>
        <v>4369.9563334377472</v>
      </c>
      <c r="E319" s="15">
        <f t="shared" si="408"/>
        <v>5.6876932128206659E-9</v>
      </c>
      <c r="F319" s="15">
        <f t="shared" si="409"/>
        <v>1.120513702025892E-8</v>
      </c>
      <c r="G319" s="15">
        <f t="shared" si="410"/>
        <v>2.2874888636174622E-8</v>
      </c>
      <c r="H319" s="5">
        <f t="shared" si="411"/>
        <v>280304.42014098505</v>
      </c>
      <c r="I319" s="5">
        <f t="shared" si="412"/>
        <v>148128.49813904476</v>
      </c>
      <c r="J319" s="5">
        <f t="shared" si="413"/>
        <v>52344.280323911436</v>
      </c>
      <c r="K319" s="5">
        <f t="shared" si="414"/>
        <v>240520.8987155623</v>
      </c>
      <c r="L319" s="5">
        <f t="shared" si="415"/>
        <v>49973.011979342926</v>
      </c>
      <c r="M319" s="5">
        <f t="shared" si="416"/>
        <v>11978.215874466956</v>
      </c>
      <c r="N319" s="15">
        <f t="shared" si="417"/>
        <v>-1.0876639843829805E-3</v>
      </c>
      <c r="O319" s="15">
        <f t="shared" si="418"/>
        <v>8.5783650125792477E-4</v>
      </c>
      <c r="P319" s="15">
        <f t="shared" si="419"/>
        <v>9.473968391580101E-4</v>
      </c>
      <c r="Q319" s="5">
        <f t="shared" si="420"/>
        <v>2307.2405622354304</v>
      </c>
      <c r="R319" s="5">
        <f t="shared" si="421"/>
        <v>3536.4986749476111</v>
      </c>
      <c r="S319" s="5">
        <f t="shared" si="422"/>
        <v>2620.050429610917</v>
      </c>
      <c r="T319" s="5">
        <f t="shared" si="423"/>
        <v>8.2311957873334816</v>
      </c>
      <c r="U319" s="5">
        <f t="shared" si="424"/>
        <v>23.874532715696493</v>
      </c>
      <c r="V319" s="5">
        <f t="shared" si="425"/>
        <v>50.05418764758619</v>
      </c>
      <c r="W319" s="15">
        <f t="shared" si="426"/>
        <v>-1.0734613539272964E-2</v>
      </c>
      <c r="X319" s="15">
        <f t="shared" si="427"/>
        <v>-1.217998157191269E-2</v>
      </c>
      <c r="Y319" s="15">
        <f t="shared" si="428"/>
        <v>-9.7425357312937999E-3</v>
      </c>
      <c r="Z319" s="5">
        <f t="shared" si="443"/>
        <v>1809.2957837573663</v>
      </c>
      <c r="AA319" s="5">
        <f t="shared" si="444"/>
        <v>10683.303107473783</v>
      </c>
      <c r="AB319" s="5">
        <f t="shared" si="445"/>
        <v>78374.638180809081</v>
      </c>
      <c r="AC319" s="16">
        <f t="shared" si="429"/>
        <v>0.79606562083428911</v>
      </c>
      <c r="AD319" s="16">
        <f t="shared" si="430"/>
        <v>3.1088001772728471</v>
      </c>
      <c r="AE319" s="16">
        <f t="shared" si="431"/>
        <v>30.465961159213798</v>
      </c>
      <c r="AF319" s="15">
        <f t="shared" si="432"/>
        <v>-4.0504037456468023E-3</v>
      </c>
      <c r="AG319" s="15">
        <f t="shared" si="433"/>
        <v>2.9673830763510267E-4</v>
      </c>
      <c r="AH319" s="15">
        <f t="shared" si="434"/>
        <v>9.7937136394747881E-3</v>
      </c>
      <c r="AI319" s="1">
        <f t="shared" si="398"/>
        <v>565453.34504185105</v>
      </c>
      <c r="AJ319" s="1">
        <f t="shared" si="399"/>
        <v>293085.18959362403</v>
      </c>
      <c r="AK319" s="1">
        <f t="shared" si="400"/>
        <v>103501.6220318843</v>
      </c>
      <c r="AL319" s="14">
        <f t="shared" si="435"/>
        <v>100.58860650071493</v>
      </c>
      <c r="AM319" s="14">
        <f t="shared" si="436"/>
        <v>25.219859337348332</v>
      </c>
      <c r="AN319" s="14">
        <f t="shared" si="437"/>
        <v>7.8148239450260153</v>
      </c>
      <c r="AO319" s="11">
        <f t="shared" si="438"/>
        <v>1.4667917168608123E-3</v>
      </c>
      <c r="AP319" s="11">
        <f t="shared" si="439"/>
        <v>1.8477707020144087E-3</v>
      </c>
      <c r="AQ319" s="11">
        <f t="shared" si="440"/>
        <v>1.6761611678760182E-3</v>
      </c>
      <c r="AR319" s="1">
        <f t="shared" si="446"/>
        <v>280304.42014098505</v>
      </c>
      <c r="AS319" s="1">
        <f t="shared" si="441"/>
        <v>148128.49813904476</v>
      </c>
      <c r="AT319" s="1">
        <f t="shared" si="442"/>
        <v>52344.280323911436</v>
      </c>
      <c r="AU319" s="1">
        <f t="shared" si="401"/>
        <v>56060.884028197012</v>
      </c>
      <c r="AV319" s="1">
        <f t="shared" si="402"/>
        <v>29625.699627808954</v>
      </c>
      <c r="AW319" s="1">
        <f t="shared" si="403"/>
        <v>10468.856064782289</v>
      </c>
      <c r="AX319" s="1">
        <f t="shared" si="385"/>
        <v>192416.71897244986</v>
      </c>
      <c r="AY319" s="1">
        <f t="shared" si="372"/>
        <v>39978.409583474342</v>
      </c>
      <c r="AZ319" s="1">
        <f t="shared" si="373"/>
        <v>9582.572699573564</v>
      </c>
      <c r="BA319" s="1">
        <f t="shared" si="386"/>
        <v>14179.97880616709</v>
      </c>
      <c r="BB319" s="1">
        <f t="shared" si="387"/>
        <v>31408.625389745823</v>
      </c>
      <c r="BC319" s="1">
        <f t="shared" si="388"/>
        <v>40062.454725762611</v>
      </c>
      <c r="BD319" s="1">
        <f t="shared" si="389"/>
        <v>41.756949340552637</v>
      </c>
      <c r="BE319" s="2">
        <f t="shared" si="395"/>
        <v>2.6562624979233451E-2</v>
      </c>
      <c r="BF319" s="2">
        <f t="shared" si="396"/>
        <v>3.9296297366806017E-2</v>
      </c>
      <c r="BG319" s="2">
        <f t="shared" si="397"/>
        <v>2.6781393583393952E-2</v>
      </c>
      <c r="BH319" s="2">
        <f t="shared" si="374"/>
        <v>2.8248420618234359E-2</v>
      </c>
      <c r="BI319" s="2">
        <f t="shared" si="390"/>
        <v>7.0557304578739693E-5</v>
      </c>
      <c r="BJ319" s="2">
        <f t="shared" si="375"/>
        <v>1.5441989867404456E-4</v>
      </c>
      <c r="BK319" s="2">
        <f t="shared" si="376"/>
        <v>7.1724304226865481E-5</v>
      </c>
      <c r="BL319" s="2">
        <f t="shared" si="377"/>
        <v>19.777524346654499</v>
      </c>
      <c r="BM319" s="2">
        <f t="shared" si="378"/>
        <v>22.87398767336969</v>
      </c>
      <c r="BN319" s="2">
        <f t="shared" si="379"/>
        <v>3.7543570864885525</v>
      </c>
      <c r="BO319" s="2">
        <f t="shared" si="391"/>
        <v>823.04079400043145</v>
      </c>
      <c r="BP319" s="2">
        <f t="shared" si="392"/>
        <v>108.97194346752384</v>
      </c>
      <c r="BQ319" s="2">
        <f t="shared" si="393"/>
        <v>3.5773122676754783</v>
      </c>
      <c r="BR319" s="11">
        <f t="shared" si="394"/>
        <v>2.9732364571772391E-2</v>
      </c>
      <c r="BS319" s="17">
        <f t="shared" ref="BS319:BS346" si="447">BS318/(1+BR318)</f>
        <v>6.8970141218506912E-5</v>
      </c>
      <c r="BT319" s="17">
        <f t="shared" ref="BT319:BT346" si="448">BT318/(1+BR$5)</f>
        <v>4.8752402908103806E-4</v>
      </c>
      <c r="BU319" s="12">
        <f>(BU$3*temperature!$I429+BU$4*temperature!$I429^2+BU$5*temperature!$I429^6)*(K319/K$56)^$BW$1</f>
        <v>-30.749074961578508</v>
      </c>
      <c r="BV319" s="12">
        <f>(BV$3*temperature!$I429+BV$4*temperature!$I429^2+BV$5*temperature!$I429^6)*(L319/L$56)^$BW$1</f>
        <v>-21.016848859158987</v>
      </c>
      <c r="BW319" s="12">
        <f>(BW$3*temperature!$I429+BW$4*temperature!$I429^2+BW$5*temperature!$I429^6)*(M319/M$56)^$BW$1</f>
        <v>-18.679488500590917</v>
      </c>
      <c r="BX319" s="12">
        <f>(BX$3*temperature!$M429+BX$4*temperature!$M429^2+BX$5*temperature!$M429^6)*(K319/K$56)^$BW$1</f>
        <v>-30.749080793486428</v>
      </c>
      <c r="BY319" s="12">
        <f>(BY$3*temperature!$M429+BY$4*temperature!$M429^2+BY$5*temperature!$M429^6)*(L319/L$56)^$BW$1</f>
        <v>-21.016852563071218</v>
      </c>
      <c r="BZ319" s="12">
        <f>(BZ$3*temperature!$M429+BZ$4*temperature!$M429^2+BZ$5*temperature!$M429^6)*(M319/M$56)^$BW$1</f>
        <v>-18.679491556597881</v>
      </c>
      <c r="CA319" s="19">
        <f t="shared" si="380"/>
        <v>-5.8319079201396562E-6</v>
      </c>
      <c r="CB319" s="19">
        <f t="shared" si="381"/>
        <v>-3.703912231145523E-6</v>
      </c>
      <c r="CC319" s="19">
        <f t="shared" si="382"/>
        <v>-3.056006963930713E-6</v>
      </c>
      <c r="CD319" s="19">
        <f t="shared" si="383"/>
        <v>-2.3433290091006042E-2</v>
      </c>
      <c r="CE319" s="19">
        <f t="shared" si="384"/>
        <v>-1.6161973267909254E-6</v>
      </c>
      <c r="CF319" s="19"/>
      <c r="CG319" s="19"/>
      <c r="CH319" s="19"/>
    </row>
    <row r="320" spans="1:86" x14ac:dyDescent="0.25">
      <c r="A320" s="2">
        <f t="shared" si="404"/>
        <v>2274</v>
      </c>
      <c r="B320" s="5">
        <f t="shared" si="405"/>
        <v>1165.4056805560235</v>
      </c>
      <c r="C320" s="5">
        <f t="shared" si="406"/>
        <v>2964.1699359063236</v>
      </c>
      <c r="D320" s="5">
        <f t="shared" si="407"/>
        <v>4369.9564284018988</v>
      </c>
      <c r="E320" s="15">
        <f t="shared" si="408"/>
        <v>5.4033085521796321E-9</v>
      </c>
      <c r="F320" s="15">
        <f t="shared" si="409"/>
        <v>1.0644880169245973E-8</v>
      </c>
      <c r="G320" s="15">
        <f t="shared" si="410"/>
        <v>2.173114420436589E-8</v>
      </c>
      <c r="H320" s="5">
        <f t="shared" si="411"/>
        <v>279992.83870476123</v>
      </c>
      <c r="I320" s="5">
        <f t="shared" si="412"/>
        <v>148252.19340758113</v>
      </c>
      <c r="J320" s="5">
        <f t="shared" si="413"/>
        <v>52392.814921494879</v>
      </c>
      <c r="K320" s="5">
        <f t="shared" si="414"/>
        <v>240253.53864001643</v>
      </c>
      <c r="L320" s="5">
        <f t="shared" si="415"/>
        <v>50014.741601598354</v>
      </c>
      <c r="M320" s="5">
        <f t="shared" si="416"/>
        <v>11989.322040141033</v>
      </c>
      <c r="N320" s="15">
        <f t="shared" si="417"/>
        <v>-1.1115877122264139E-3</v>
      </c>
      <c r="O320" s="15">
        <f t="shared" si="418"/>
        <v>8.3504316835414372E-4</v>
      </c>
      <c r="P320" s="15">
        <f t="shared" si="419"/>
        <v>9.2719698747045776E-4</v>
      </c>
      <c r="Q320" s="5">
        <f t="shared" si="420"/>
        <v>2279.9360695848795</v>
      </c>
      <c r="R320" s="5">
        <f t="shared" si="421"/>
        <v>3496.3413834766875</v>
      </c>
      <c r="S320" s="5">
        <f t="shared" si="422"/>
        <v>2596.9301864122926</v>
      </c>
      <c r="T320" s="5">
        <f t="shared" si="423"/>
        <v>8.1428370815903648</v>
      </c>
      <c r="U320" s="5">
        <f t="shared" si="424"/>
        <v>23.583741347181284</v>
      </c>
      <c r="V320" s="5">
        <f t="shared" si="425"/>
        <v>49.566532935928699</v>
      </c>
      <c r="W320" s="15">
        <f t="shared" si="426"/>
        <v>-1.0734613539272964E-2</v>
      </c>
      <c r="X320" s="15">
        <f t="shared" si="427"/>
        <v>-1.217998157191269E-2</v>
      </c>
      <c r="Y320" s="15">
        <f t="shared" si="428"/>
        <v>-9.7425357312937999E-3</v>
      </c>
      <c r="Z320" s="5">
        <f t="shared" si="443"/>
        <v>1780.685095856657</v>
      </c>
      <c r="AA320" s="5">
        <f t="shared" si="444"/>
        <v>10565.367913785441</v>
      </c>
      <c r="AB320" s="5">
        <f t="shared" si="445"/>
        <v>78445.421461501639</v>
      </c>
      <c r="AC320" s="16">
        <f t="shared" si="429"/>
        <v>0.79284123366188131</v>
      </c>
      <c r="AD320" s="16">
        <f t="shared" si="430"/>
        <v>3.1097226773762268</v>
      </c>
      <c r="AE320" s="16">
        <f t="shared" si="431"/>
        <v>30.764336058558499</v>
      </c>
      <c r="AF320" s="15">
        <f t="shared" si="432"/>
        <v>-4.0504037456468023E-3</v>
      </c>
      <c r="AG320" s="15">
        <f t="shared" si="433"/>
        <v>2.9673830763510267E-4</v>
      </c>
      <c r="AH320" s="15">
        <f t="shared" si="434"/>
        <v>9.7937136394747881E-3</v>
      </c>
      <c r="AI320" s="1">
        <f t="shared" si="398"/>
        <v>564968.89456586295</v>
      </c>
      <c r="AJ320" s="1">
        <f t="shared" si="399"/>
        <v>293402.37026207056</v>
      </c>
      <c r="AK320" s="1">
        <f t="shared" si="400"/>
        <v>103620.31589347815</v>
      </c>
      <c r="AL320" s="14">
        <f t="shared" si="435"/>
        <v>100.7346736101925</v>
      </c>
      <c r="AM320" s="14">
        <f t="shared" si="436"/>
        <v>25.265993849368886</v>
      </c>
      <c r="AN320" s="14">
        <f t="shared" si="437"/>
        <v>7.8277918604121517</v>
      </c>
      <c r="AO320" s="11">
        <f t="shared" si="438"/>
        <v>1.4521237996922042E-3</v>
      </c>
      <c r="AP320" s="11">
        <f t="shared" si="439"/>
        <v>1.8292929949942647E-3</v>
      </c>
      <c r="AQ320" s="11">
        <f t="shared" si="440"/>
        <v>1.6593995561972579E-3</v>
      </c>
      <c r="AR320" s="1">
        <f t="shared" si="446"/>
        <v>279992.83870476123</v>
      </c>
      <c r="AS320" s="1">
        <f t="shared" si="441"/>
        <v>148252.19340758113</v>
      </c>
      <c r="AT320" s="1">
        <f t="shared" si="442"/>
        <v>52392.814921494879</v>
      </c>
      <c r="AU320" s="1">
        <f t="shared" si="401"/>
        <v>55998.567740952247</v>
      </c>
      <c r="AV320" s="1">
        <f t="shared" si="402"/>
        <v>29650.438681516229</v>
      </c>
      <c r="AW320" s="1">
        <f t="shared" si="403"/>
        <v>10478.562984298977</v>
      </c>
      <c r="AX320" s="1">
        <f t="shared" si="385"/>
        <v>192202.83091201313</v>
      </c>
      <c r="AY320" s="1">
        <f t="shared" si="372"/>
        <v>40011.793281278682</v>
      </c>
      <c r="AZ320" s="1">
        <f t="shared" si="373"/>
        <v>9591.4576321128279</v>
      </c>
      <c r="BA320" s="1">
        <f t="shared" si="386"/>
        <v>14178.682711614112</v>
      </c>
      <c r="BB320" s="1">
        <f t="shared" si="387"/>
        <v>31411.099901063117</v>
      </c>
      <c r="BC320" s="1">
        <f t="shared" si="388"/>
        <v>40066.505529548471</v>
      </c>
      <c r="BD320" s="1">
        <f t="shared" si="389"/>
        <v>40.543202632256524</v>
      </c>
      <c r="BE320" s="2">
        <f t="shared" si="395"/>
        <v>2.6562624979233451E-2</v>
      </c>
      <c r="BF320" s="2">
        <f t="shared" si="396"/>
        <v>3.9296297366806017E-2</v>
      </c>
      <c r="BG320" s="2">
        <f t="shared" si="397"/>
        <v>2.6781393583393952E-2</v>
      </c>
      <c r="BH320" s="2">
        <f t="shared" si="374"/>
        <v>2.8233457289291858E-2</v>
      </c>
      <c r="BI320" s="2">
        <f t="shared" si="390"/>
        <v>7.0557304578739693E-5</v>
      </c>
      <c r="BJ320" s="2">
        <f t="shared" si="375"/>
        <v>1.5441989867404456E-4</v>
      </c>
      <c r="BK320" s="2">
        <f t="shared" si="376"/>
        <v>7.1724304226865481E-5</v>
      </c>
      <c r="BL320" s="2">
        <f t="shared" si="377"/>
        <v>19.755540000357776</v>
      </c>
      <c r="BM320" s="2">
        <f t="shared" si="378"/>
        <v>22.893088684203537</v>
      </c>
      <c r="BN320" s="2">
        <f t="shared" si="379"/>
        <v>3.7578381967311558</v>
      </c>
      <c r="BO320" s="2">
        <f t="shared" si="391"/>
        <v>835.33520763339629</v>
      </c>
      <c r="BP320" s="2">
        <f t="shared" si="392"/>
        <v>110.28034849262998</v>
      </c>
      <c r="BQ320" s="2">
        <f t="shared" si="393"/>
        <v>3.5773983266648388</v>
      </c>
      <c r="BR320" s="11">
        <f t="shared" si="394"/>
        <v>2.9710137916278606E-2</v>
      </c>
      <c r="BS320" s="17">
        <f t="shared" si="447"/>
        <v>6.6978705915676494E-5</v>
      </c>
      <c r="BT320" s="17">
        <f t="shared" si="448"/>
        <v>4.7332430007867774E-4</v>
      </c>
      <c r="BU320" s="12">
        <f>(BU$3*temperature!$I430+BU$4*temperature!$I430^2+BU$5*temperature!$I430^6)*(K320/K$56)^$BW$1</f>
        <v>-30.914792459336624</v>
      </c>
      <c r="BV320" s="12">
        <f>(BV$3*temperature!$I430+BV$4*temperature!$I430^2+BV$5*temperature!$I430^6)*(L320/L$56)^$BW$1</f>
        <v>-21.11222807422228</v>
      </c>
      <c r="BW320" s="12">
        <f>(BW$3*temperature!$I430+BW$4*temperature!$I430^2+BW$5*temperature!$I430^6)*(M320/M$56)^$BW$1</f>
        <v>-18.757467660196582</v>
      </c>
      <c r="BX320" s="12">
        <f>(BX$3*temperature!$M430+BX$4*temperature!$M430^2+BX$5*temperature!$M430^6)*(K320/K$56)^$BW$1</f>
        <v>-30.914798286461036</v>
      </c>
      <c r="BY320" s="12">
        <f>(BY$3*temperature!$M430+BY$4*temperature!$M430^2+BY$5*temperature!$M430^6)*(L320/L$56)^$BW$1</f>
        <v>-21.112231772906014</v>
      </c>
      <c r="BZ320" s="12">
        <f>(BZ$3*temperature!$M430+BZ$4*temperature!$M430^2+BZ$5*temperature!$M430^6)*(M320/M$56)^$BW$1</f>
        <v>-18.757470711468784</v>
      </c>
      <c r="CA320" s="19">
        <f t="shared" si="380"/>
        <v>-5.8271244114393994E-6</v>
      </c>
      <c r="CB320" s="19">
        <f t="shared" si="381"/>
        <v>-3.6986837343988554E-6</v>
      </c>
      <c r="CC320" s="19">
        <f t="shared" si="382"/>
        <v>-3.0512722020148431E-6</v>
      </c>
      <c r="CD320" s="19">
        <f t="shared" si="383"/>
        <v>-2.339755821545568E-2</v>
      </c>
      <c r="CE320" s="19">
        <f t="shared" si="384"/>
        <v>-1.5671381708579264E-6</v>
      </c>
      <c r="CF320" s="19"/>
      <c r="CG320" s="19"/>
      <c r="CH320" s="19"/>
    </row>
    <row r="321" spans="1:86" x14ac:dyDescent="0.25">
      <c r="A321" s="2">
        <f t="shared" si="404"/>
        <v>2275</v>
      </c>
      <c r="B321" s="5">
        <f t="shared" si="405"/>
        <v>1165.4056865382177</v>
      </c>
      <c r="C321" s="5">
        <f t="shared" si="406"/>
        <v>2964.1699658818952</v>
      </c>
      <c r="D321" s="5">
        <f t="shared" si="407"/>
        <v>4369.9565186178443</v>
      </c>
      <c r="E321" s="15">
        <f t="shared" si="408"/>
        <v>5.1331431245706503E-9</v>
      </c>
      <c r="F321" s="15">
        <f t="shared" si="409"/>
        <v>1.0112636160783674E-8</v>
      </c>
      <c r="G321" s="15">
        <f t="shared" si="410"/>
        <v>2.0644586994147596E-8</v>
      </c>
      <c r="H321" s="5">
        <f t="shared" si="411"/>
        <v>279674.94099400676</v>
      </c>
      <c r="I321" s="5">
        <f t="shared" si="412"/>
        <v>148372.64598462454</v>
      </c>
      <c r="J321" s="5">
        <f t="shared" si="413"/>
        <v>52440.346887333224</v>
      </c>
      <c r="K321" s="5">
        <f t="shared" si="414"/>
        <v>239980.75882465264</v>
      </c>
      <c r="L321" s="5">
        <f t="shared" si="415"/>
        <v>50055.377286869225</v>
      </c>
      <c r="M321" s="5">
        <f t="shared" si="416"/>
        <v>12000.198780906718</v>
      </c>
      <c r="N321" s="15">
        <f t="shared" si="417"/>
        <v>-1.1353831327850505E-3</v>
      </c>
      <c r="O321" s="15">
        <f t="shared" si="418"/>
        <v>8.1247416200924683E-4</v>
      </c>
      <c r="P321" s="15">
        <f t="shared" si="419"/>
        <v>9.0720231963659081E-4</v>
      </c>
      <c r="Q321" s="5">
        <f t="shared" si="420"/>
        <v>2252.9010352217488</v>
      </c>
      <c r="R321" s="5">
        <f t="shared" si="421"/>
        <v>3456.5621323316736</v>
      </c>
      <c r="S321" s="5">
        <f t="shared" si="422"/>
        <v>2573.9625426666939</v>
      </c>
      <c r="T321" s="5">
        <f t="shared" si="423"/>
        <v>8.0554268724062315</v>
      </c>
      <c r="U321" s="5">
        <f t="shared" si="424"/>
        <v>23.296491812175862</v>
      </c>
      <c r="V321" s="5">
        <f t="shared" si="425"/>
        <v>49.083629217724059</v>
      </c>
      <c r="W321" s="15">
        <f t="shared" si="426"/>
        <v>-1.0734613539272964E-2</v>
      </c>
      <c r="X321" s="15">
        <f t="shared" si="427"/>
        <v>-1.217998157191269E-2</v>
      </c>
      <c r="Y321" s="15">
        <f t="shared" si="428"/>
        <v>-9.7425357312937999E-3</v>
      </c>
      <c r="Z321" s="5">
        <f t="shared" si="443"/>
        <v>1752.4848602821112</v>
      </c>
      <c r="AA321" s="5">
        <f t="shared" si="444"/>
        <v>10448.496667892226</v>
      </c>
      <c r="AB321" s="5">
        <f t="shared" si="445"/>
        <v>78514.684063797686</v>
      </c>
      <c r="AC321" s="16">
        <f t="shared" si="429"/>
        <v>0.78962990655935394</v>
      </c>
      <c r="AD321" s="16">
        <f t="shared" si="430"/>
        <v>3.110645451220726</v>
      </c>
      <c r="AE321" s="16">
        <f t="shared" si="431"/>
        <v>31.065633156224589</v>
      </c>
      <c r="AF321" s="15">
        <f t="shared" si="432"/>
        <v>-4.0504037456468023E-3</v>
      </c>
      <c r="AG321" s="15">
        <f t="shared" si="433"/>
        <v>2.9673830763510267E-4</v>
      </c>
      <c r="AH321" s="15">
        <f t="shared" si="434"/>
        <v>9.7937136394747881E-3</v>
      </c>
      <c r="AI321" s="1">
        <f t="shared" si="398"/>
        <v>564470.57285022899</v>
      </c>
      <c r="AJ321" s="1">
        <f t="shared" si="399"/>
        <v>293712.57191737974</v>
      </c>
      <c r="AK321" s="1">
        <f t="shared" si="400"/>
        <v>103736.84728842932</v>
      </c>
      <c r="AL321" s="14">
        <f t="shared" si="435"/>
        <v>100.87949003502605</v>
      </c>
      <c r="AM321" s="14">
        <f t="shared" si="436"/>
        <v>25.311750565873506</v>
      </c>
      <c r="AN321" s="14">
        <f t="shared" si="437"/>
        <v>7.840651400407932</v>
      </c>
      <c r="AO321" s="11">
        <f t="shared" si="438"/>
        <v>1.4376025616952821E-3</v>
      </c>
      <c r="AP321" s="11">
        <f t="shared" si="439"/>
        <v>1.811000065044322E-3</v>
      </c>
      <c r="AQ321" s="11">
        <f t="shared" si="440"/>
        <v>1.6428055606352854E-3</v>
      </c>
      <c r="AR321" s="1">
        <f t="shared" si="446"/>
        <v>279674.94099400676</v>
      </c>
      <c r="AS321" s="1">
        <f t="shared" si="441"/>
        <v>148372.64598462454</v>
      </c>
      <c r="AT321" s="1">
        <f t="shared" si="442"/>
        <v>52440.346887333224</v>
      </c>
      <c r="AU321" s="1">
        <f t="shared" si="401"/>
        <v>55934.988198801351</v>
      </c>
      <c r="AV321" s="1">
        <f t="shared" si="402"/>
        <v>29674.529196924908</v>
      </c>
      <c r="AW321" s="1">
        <f t="shared" si="403"/>
        <v>10488.069377466645</v>
      </c>
      <c r="AX321" s="1">
        <f t="shared" si="385"/>
        <v>191984.60705972213</v>
      </c>
      <c r="AY321" s="1">
        <f t="shared" si="372"/>
        <v>40044.30182949538</v>
      </c>
      <c r="AZ321" s="1">
        <f t="shared" si="373"/>
        <v>9600.1590247253753</v>
      </c>
      <c r="BA321" s="1">
        <f t="shared" si="386"/>
        <v>14177.35885070768</v>
      </c>
      <c r="BB321" s="1">
        <f t="shared" si="387"/>
        <v>31413.507552405383</v>
      </c>
      <c r="BC321" s="1">
        <f t="shared" si="388"/>
        <v>40070.468994210016</v>
      </c>
      <c r="BD321" s="1">
        <f t="shared" si="389"/>
        <v>39.364652058973597</v>
      </c>
      <c r="BE321" s="2">
        <f t="shared" si="395"/>
        <v>2.6562624979233451E-2</v>
      </c>
      <c r="BF321" s="2">
        <f t="shared" si="396"/>
        <v>3.9296297366806017E-2</v>
      </c>
      <c r="BG321" s="2">
        <f t="shared" si="397"/>
        <v>2.6781393583393952E-2</v>
      </c>
      <c r="BH321" s="2">
        <f t="shared" si="374"/>
        <v>2.8218615489472479E-2</v>
      </c>
      <c r="BI321" s="2">
        <f t="shared" si="390"/>
        <v>7.0557304578739693E-5</v>
      </c>
      <c r="BJ321" s="2">
        <f t="shared" si="375"/>
        <v>1.5441989867404456E-4</v>
      </c>
      <c r="BK321" s="2">
        <f t="shared" si="376"/>
        <v>7.1724304226865481E-5</v>
      </c>
      <c r="BL321" s="2">
        <f t="shared" si="377"/>
        <v>19.733109994755186</v>
      </c>
      <c r="BM321" s="2">
        <f t="shared" si="378"/>
        <v>22.911688958945607</v>
      </c>
      <c r="BN321" s="2">
        <f t="shared" si="379"/>
        <v>3.7612473939094464</v>
      </c>
      <c r="BO321" s="2">
        <f t="shared" si="391"/>
        <v>847.8133811115672</v>
      </c>
      <c r="BP321" s="2">
        <f t="shared" si="392"/>
        <v>111.60448824429452</v>
      </c>
      <c r="BQ321" s="2">
        <f t="shared" si="393"/>
        <v>3.5774851198489261</v>
      </c>
      <c r="BR321" s="11">
        <f t="shared" si="394"/>
        <v>2.968808053394642E-2</v>
      </c>
      <c r="BS321" s="17">
        <f t="shared" si="447"/>
        <v>6.5046175083033182E-5</v>
      </c>
      <c r="BT321" s="17">
        <f t="shared" si="448"/>
        <v>4.5953815541619196E-4</v>
      </c>
      <c r="BU321" s="12">
        <f>(BU$3*temperature!$I431+BU$4*temperature!$I431^2+BU$5*temperature!$I431^6)*(K321/K$56)^$BW$1</f>
        <v>-31.080410396675511</v>
      </c>
      <c r="BV321" s="12">
        <f>(BV$3*temperature!$I431+BV$4*temperature!$I431^2+BV$5*temperature!$I431^6)*(L321/L$56)^$BW$1</f>
        <v>-21.207438125922987</v>
      </c>
      <c r="BW321" s="12">
        <f>(BW$3*temperature!$I431+BW$4*temperature!$I431^2+BW$5*temperature!$I431^6)*(M321/M$56)^$BW$1</f>
        <v>-18.835289762551991</v>
      </c>
      <c r="BX321" s="12">
        <f>(BX$3*temperature!$M431+BX$4*temperature!$M431^2+BX$5*temperature!$M431^6)*(K321/K$56)^$BW$1</f>
        <v>-31.080416219056406</v>
      </c>
      <c r="BY321" s="12">
        <f>(BY$3*temperature!$M431+BY$4*temperature!$M431^2+BY$5*temperature!$M431^6)*(L321/L$56)^$BW$1</f>
        <v>-21.207441819410935</v>
      </c>
      <c r="BZ321" s="12">
        <f>(BZ$3*temperature!$M431+BZ$4*temperature!$M431^2+BZ$5*temperature!$M431^6)*(M321/M$56)^$BW$1</f>
        <v>-18.83529280911889</v>
      </c>
      <c r="CA321" s="19">
        <f t="shared" si="380"/>
        <v>-5.8223808956370249E-6</v>
      </c>
      <c r="CB321" s="19">
        <f t="shared" si="381"/>
        <v>-3.6934879474870286E-6</v>
      </c>
      <c r="CC321" s="19">
        <f t="shared" si="382"/>
        <v>-3.0465668992007977E-6</v>
      </c>
      <c r="CD321" s="19">
        <f t="shared" si="383"/>
        <v>-2.3361496381224443E-2</v>
      </c>
      <c r="CE321" s="19">
        <f t="shared" si="384"/>
        <v>-1.5195759838147712E-6</v>
      </c>
      <c r="CF321" s="19"/>
      <c r="CG321" s="19"/>
      <c r="CH321" s="19"/>
    </row>
    <row r="322" spans="1:86" x14ac:dyDescent="0.25">
      <c r="A322" s="2">
        <f t="shared" si="404"/>
        <v>2276</v>
      </c>
      <c r="B322" s="5">
        <f t="shared" si="405"/>
        <v>1165.4056922213019</v>
      </c>
      <c r="C322" s="5">
        <f t="shared" si="406"/>
        <v>2964.1699943586887</v>
      </c>
      <c r="D322" s="5">
        <f t="shared" si="407"/>
        <v>4369.9566043229952</v>
      </c>
      <c r="E322" s="15">
        <f t="shared" si="408"/>
        <v>4.8764859683421175E-9</v>
      </c>
      <c r="F322" s="15">
        <f t="shared" si="409"/>
        <v>9.6070043527444895E-9</v>
      </c>
      <c r="G322" s="15">
        <f t="shared" si="410"/>
        <v>1.9612357644440214E-8</v>
      </c>
      <c r="H322" s="5">
        <f t="shared" si="411"/>
        <v>279350.78429810726</v>
      </c>
      <c r="I322" s="5">
        <f t="shared" si="412"/>
        <v>148489.88066187483</v>
      </c>
      <c r="J322" s="5">
        <f t="shared" si="413"/>
        <v>52486.884041995203</v>
      </c>
      <c r="K322" s="5">
        <f t="shared" si="414"/>
        <v>239702.6084244152</v>
      </c>
      <c r="L322" s="5">
        <f t="shared" si="415"/>
        <v>50094.927397711974</v>
      </c>
      <c r="M322" s="5">
        <f t="shared" si="416"/>
        <v>12010.847885782749</v>
      </c>
      <c r="N322" s="15">
        <f t="shared" si="417"/>
        <v>-1.1590529240749214E-3</v>
      </c>
      <c r="O322" s="15">
        <f t="shared" si="418"/>
        <v>7.9012711493686716E-4</v>
      </c>
      <c r="P322" s="15">
        <f t="shared" si="419"/>
        <v>8.8741070631059848E-4</v>
      </c>
      <c r="Q322" s="5">
        <f t="shared" si="420"/>
        <v>2226.1338231509635</v>
      </c>
      <c r="R322" s="5">
        <f t="shared" si="421"/>
        <v>3417.1591605181075</v>
      </c>
      <c r="S322" s="5">
        <f t="shared" si="422"/>
        <v>2551.147579046672</v>
      </c>
      <c r="T322" s="5">
        <f t="shared" si="423"/>
        <v>7.9689549780370763</v>
      </c>
      <c r="U322" s="5">
        <f t="shared" si="424"/>
        <v>23.012740971213347</v>
      </c>
      <c r="V322" s="5">
        <f t="shared" si="425"/>
        <v>48.605430206248805</v>
      </c>
      <c r="W322" s="15">
        <f t="shared" si="426"/>
        <v>-1.0734613539272964E-2</v>
      </c>
      <c r="X322" s="15">
        <f t="shared" si="427"/>
        <v>-1.217998157191269E-2</v>
      </c>
      <c r="Y322" s="15">
        <f t="shared" si="428"/>
        <v>-9.7425357312937999E-3</v>
      </c>
      <c r="Z322" s="5">
        <f t="shared" si="443"/>
        <v>1724.690137485283</v>
      </c>
      <c r="AA322" s="5">
        <f t="shared" si="444"/>
        <v>10332.685205527547</v>
      </c>
      <c r="AB322" s="5">
        <f t="shared" si="445"/>
        <v>78582.437929818712</v>
      </c>
      <c r="AC322" s="16">
        <f t="shared" si="429"/>
        <v>0.78643158662815116</v>
      </c>
      <c r="AD322" s="16">
        <f t="shared" si="430"/>
        <v>3.111568498887574</v>
      </c>
      <c r="AE322" s="16">
        <f t="shared" si="431"/>
        <v>31.369881071385628</v>
      </c>
      <c r="AF322" s="15">
        <f t="shared" si="432"/>
        <v>-4.0504037456468023E-3</v>
      </c>
      <c r="AG322" s="15">
        <f t="shared" si="433"/>
        <v>2.9673830763510267E-4</v>
      </c>
      <c r="AH322" s="15">
        <f t="shared" si="434"/>
        <v>9.7937136394747881E-3</v>
      </c>
      <c r="AI322" s="1">
        <f t="shared" si="398"/>
        <v>563958.50376400747</v>
      </c>
      <c r="AJ322" s="1">
        <f t="shared" si="399"/>
        <v>294015.84392256674</v>
      </c>
      <c r="AK322" s="1">
        <f t="shared" si="400"/>
        <v>103851.23193705303</v>
      </c>
      <c r="AL322" s="14">
        <f t="shared" si="435"/>
        <v>101.02306440218995</v>
      </c>
      <c r="AM322" s="14">
        <f t="shared" si="436"/>
        <v>25.35713175197548</v>
      </c>
      <c r="AN322" s="14">
        <f t="shared" si="437"/>
        <v>7.8534032594703289</v>
      </c>
      <c r="AO322" s="11">
        <f t="shared" si="438"/>
        <v>1.4232265360783294E-3</v>
      </c>
      <c r="AP322" s="11">
        <f t="shared" si="439"/>
        <v>1.7928900643938788E-3</v>
      </c>
      <c r="AQ322" s="11">
        <f t="shared" si="440"/>
        <v>1.6263775050289326E-3</v>
      </c>
      <c r="AR322" s="1">
        <f t="shared" si="446"/>
        <v>279350.78429810726</v>
      </c>
      <c r="AS322" s="1">
        <f t="shared" si="441"/>
        <v>148489.88066187483</v>
      </c>
      <c r="AT322" s="1">
        <f t="shared" si="442"/>
        <v>52486.884041995203</v>
      </c>
      <c r="AU322" s="1">
        <f t="shared" si="401"/>
        <v>55870.156859621457</v>
      </c>
      <c r="AV322" s="1">
        <f t="shared" si="402"/>
        <v>29697.97613237497</v>
      </c>
      <c r="AW322" s="1">
        <f t="shared" si="403"/>
        <v>10497.376808399042</v>
      </c>
      <c r="AX322" s="1">
        <f t="shared" si="385"/>
        <v>191762.08673953215</v>
      </c>
      <c r="AY322" s="1">
        <f t="shared" si="372"/>
        <v>40075.941918169585</v>
      </c>
      <c r="AZ322" s="1">
        <f t="shared" si="373"/>
        <v>9608.6783086261985</v>
      </c>
      <c r="BA322" s="1">
        <f t="shared" si="386"/>
        <v>14176.007369557517</v>
      </c>
      <c r="BB322" s="1">
        <f t="shared" si="387"/>
        <v>31415.849000501064</v>
      </c>
      <c r="BC322" s="1">
        <f t="shared" si="388"/>
        <v>40074.346006714943</v>
      </c>
      <c r="BD322" s="1">
        <f t="shared" si="389"/>
        <v>38.220280215274471</v>
      </c>
      <c r="BE322" s="2">
        <f t="shared" si="395"/>
        <v>2.6562624979233451E-2</v>
      </c>
      <c r="BF322" s="2">
        <f t="shared" si="396"/>
        <v>3.9296297366806017E-2</v>
      </c>
      <c r="BG322" s="2">
        <f t="shared" si="397"/>
        <v>2.6781393583393952E-2</v>
      </c>
      <c r="BH322" s="2">
        <f t="shared" si="374"/>
        <v>2.8203894893379797E-2</v>
      </c>
      <c r="BI322" s="2">
        <f t="shared" si="390"/>
        <v>7.0557304578739693E-5</v>
      </c>
      <c r="BJ322" s="2">
        <f t="shared" si="375"/>
        <v>1.5441989867404456E-4</v>
      </c>
      <c r="BK322" s="2">
        <f t="shared" si="376"/>
        <v>7.1724304226865481E-5</v>
      </c>
      <c r="BL322" s="2">
        <f t="shared" si="377"/>
        <v>19.71023837203137</v>
      </c>
      <c r="BM322" s="2">
        <f t="shared" si="378"/>
        <v>22.929792325927682</v>
      </c>
      <c r="BN322" s="2">
        <f t="shared" si="379"/>
        <v>3.7645852389482748</v>
      </c>
      <c r="BO322" s="2">
        <f t="shared" si="391"/>
        <v>860.47806034128007</v>
      </c>
      <c r="BP322" s="2">
        <f t="shared" si="392"/>
        <v>112.94455198013851</v>
      </c>
      <c r="BQ322" s="2">
        <f t="shared" si="393"/>
        <v>3.5775726397036092</v>
      </c>
      <c r="BR322" s="11">
        <f t="shared" si="394"/>
        <v>2.9666190081950344E-2</v>
      </c>
      <c r="BS322" s="17">
        <f t="shared" si="447"/>
        <v>6.3170756574460287E-5</v>
      </c>
      <c r="BT322" s="17">
        <f t="shared" si="448"/>
        <v>4.4615354894775918E-4</v>
      </c>
      <c r="BU322" s="12">
        <f>(BU$3*temperature!$I432+BU$4*temperature!$I432^2+BU$5*temperature!$I432^6)*(K322/K$56)^$BW$1</f>
        <v>-31.245931083118229</v>
      </c>
      <c r="BV322" s="12">
        <f>(BV$3*temperature!$I432+BV$4*temperature!$I432^2+BV$5*temperature!$I432^6)*(L322/L$56)^$BW$1</f>
        <v>-21.302480143029779</v>
      </c>
      <c r="BW322" s="12">
        <f>(BW$3*temperature!$I432+BW$4*temperature!$I432^2+BW$5*temperature!$I432^6)*(M322/M$56)^$BW$1</f>
        <v>-18.912955747378952</v>
      </c>
      <c r="BX322" s="12">
        <f>(BX$3*temperature!$M432+BX$4*temperature!$M432^2+BX$5*temperature!$M432^6)*(K322/K$56)^$BW$1</f>
        <v>-31.245936900795343</v>
      </c>
      <c r="BY322" s="12">
        <f>(BY$3*temperature!$M432+BY$4*temperature!$M432^2+BY$5*temperature!$M432^6)*(L322/L$56)^$BW$1</f>
        <v>-21.302483831354294</v>
      </c>
      <c r="BZ322" s="12">
        <f>(BZ$3*temperature!$M432+BZ$4*temperature!$M432^2+BZ$5*temperature!$M432^6)*(M322/M$56)^$BW$1</f>
        <v>-18.912958789269666</v>
      </c>
      <c r="CA322" s="19">
        <f t="shared" si="380"/>
        <v>-5.8176771133844341E-6</v>
      </c>
      <c r="CB322" s="19">
        <f t="shared" si="381"/>
        <v>-3.6883245151386745E-6</v>
      </c>
      <c r="CC322" s="19">
        <f t="shared" si="382"/>
        <v>-3.0418907144280638E-6</v>
      </c>
      <c r="CD322" s="19">
        <f t="shared" si="383"/>
        <v>-2.3325108967089073E-2</v>
      </c>
      <c r="CE322" s="19">
        <f t="shared" si="384"/>
        <v>-1.4734647806327447E-6</v>
      </c>
      <c r="CF322" s="19"/>
      <c r="CG322" s="19"/>
      <c r="CH322" s="19"/>
    </row>
    <row r="323" spans="1:86" x14ac:dyDescent="0.25">
      <c r="A323" s="2">
        <f t="shared" si="404"/>
        <v>2277</v>
      </c>
      <c r="B323" s="5">
        <f t="shared" si="405"/>
        <v>1165.4056976202321</v>
      </c>
      <c r="C323" s="5">
        <f t="shared" si="406"/>
        <v>2964.1700214116427</v>
      </c>
      <c r="D323" s="5">
        <f t="shared" si="407"/>
        <v>4369.956685742889</v>
      </c>
      <c r="E323" s="15">
        <f t="shared" si="408"/>
        <v>4.6326616699250113E-9</v>
      </c>
      <c r="F323" s="15">
        <f t="shared" si="409"/>
        <v>9.1266541351072643E-9</v>
      </c>
      <c r="G323" s="15">
        <f t="shared" si="410"/>
        <v>1.8631739762218202E-8</v>
      </c>
      <c r="H323" s="5">
        <f t="shared" si="411"/>
        <v>279020.4254247878</v>
      </c>
      <c r="I323" s="5">
        <f t="shared" si="412"/>
        <v>148603.92220040612</v>
      </c>
      <c r="J323" s="5">
        <f t="shared" si="413"/>
        <v>52532.434190808046</v>
      </c>
      <c r="K323" s="5">
        <f t="shared" si="414"/>
        <v>239419.1361811168</v>
      </c>
      <c r="L323" s="5">
        <f t="shared" si="415"/>
        <v>50133.400286409909</v>
      </c>
      <c r="M323" s="5">
        <f t="shared" si="416"/>
        <v>12021.271140328838</v>
      </c>
      <c r="N323" s="15">
        <f t="shared" si="417"/>
        <v>-1.182599743747792E-3</v>
      </c>
      <c r="O323" s="15">
        <f t="shared" si="418"/>
        <v>7.6799968971896782E-4</v>
      </c>
      <c r="P323" s="15">
        <f t="shared" si="419"/>
        <v>8.678200444471873E-4</v>
      </c>
      <c r="Q323" s="5">
        <f t="shared" si="420"/>
        <v>2199.6327819891503</v>
      </c>
      <c r="R323" s="5">
        <f t="shared" si="421"/>
        <v>3378.1306680551029</v>
      </c>
      <c r="S323" s="5">
        <f t="shared" si="422"/>
        <v>2528.4853473571438</v>
      </c>
      <c r="T323" s="5">
        <f t="shared" si="423"/>
        <v>7.8834113260359828</v>
      </c>
      <c r="U323" s="5">
        <f t="shared" si="424"/>
        <v>22.732446210264769</v>
      </c>
      <c r="V323" s="5">
        <f t="shared" si="425"/>
        <v>48.131890065729522</v>
      </c>
      <c r="W323" s="15">
        <f t="shared" si="426"/>
        <v>-1.0734613539272964E-2</v>
      </c>
      <c r="X323" s="15">
        <f t="shared" si="427"/>
        <v>-1.217998157191269E-2</v>
      </c>
      <c r="Y323" s="15">
        <f t="shared" si="428"/>
        <v>-9.7425357312937999E-3</v>
      </c>
      <c r="Z323" s="5">
        <f t="shared" si="443"/>
        <v>1697.2960222580568</v>
      </c>
      <c r="AA323" s="5">
        <f t="shared" si="444"/>
        <v>10217.929235580707</v>
      </c>
      <c r="AB323" s="5">
        <f t="shared" si="445"/>
        <v>78648.694978070387</v>
      </c>
      <c r="AC323" s="16">
        <f t="shared" si="429"/>
        <v>0.78324622118397758</v>
      </c>
      <c r="AD323" s="16">
        <f t="shared" si="430"/>
        <v>3.1124918204580245</v>
      </c>
      <c r="AE323" s="16">
        <f t="shared" si="431"/>
        <v>31.677108703503158</v>
      </c>
      <c r="AF323" s="15">
        <f t="shared" si="432"/>
        <v>-4.0504037456468023E-3</v>
      </c>
      <c r="AG323" s="15">
        <f t="shared" si="433"/>
        <v>2.9673830763510267E-4</v>
      </c>
      <c r="AH323" s="15">
        <f t="shared" si="434"/>
        <v>9.7937136394747881E-3</v>
      </c>
      <c r="AI323" s="1">
        <f t="shared" si="398"/>
        <v>563432.81024722813</v>
      </c>
      <c r="AJ323" s="1">
        <f t="shared" si="399"/>
        <v>294312.23566268501</v>
      </c>
      <c r="AK323" s="1">
        <f t="shared" si="400"/>
        <v>103963.48555174678</v>
      </c>
      <c r="AL323" s="14">
        <f t="shared" si="435"/>
        <v>101.16540532114297</v>
      </c>
      <c r="AM323" s="14">
        <f t="shared" si="436"/>
        <v>25.402139676059324</v>
      </c>
      <c r="AN323" s="14">
        <f t="shared" si="437"/>
        <v>7.8660481318854609</v>
      </c>
      <c r="AO323" s="11">
        <f t="shared" si="438"/>
        <v>1.408994270717546E-3</v>
      </c>
      <c r="AP323" s="11">
        <f t="shared" si="439"/>
        <v>1.7749611637499401E-3</v>
      </c>
      <c r="AQ323" s="11">
        <f t="shared" si="440"/>
        <v>1.6101137299786431E-3</v>
      </c>
      <c r="AR323" s="1">
        <f t="shared" si="446"/>
        <v>279020.4254247878</v>
      </c>
      <c r="AS323" s="1">
        <f t="shared" si="441"/>
        <v>148603.92220040612</v>
      </c>
      <c r="AT323" s="1">
        <f t="shared" si="442"/>
        <v>52532.434190808046</v>
      </c>
      <c r="AU323" s="1">
        <f t="shared" si="401"/>
        <v>55804.085084957565</v>
      </c>
      <c r="AV323" s="1">
        <f t="shared" si="402"/>
        <v>29720.784440081225</v>
      </c>
      <c r="AW323" s="1">
        <f t="shared" si="403"/>
        <v>10506.486838161611</v>
      </c>
      <c r="AX323" s="1">
        <f t="shared" si="385"/>
        <v>191535.30894489345</v>
      </c>
      <c r="AY323" s="1">
        <f t="shared" si="372"/>
        <v>40106.720229127932</v>
      </c>
      <c r="AZ323" s="1">
        <f t="shared" si="373"/>
        <v>9617.0169122630705</v>
      </c>
      <c r="BA323" s="1">
        <f t="shared" si="386"/>
        <v>14174.628411173231</v>
      </c>
      <c r="BB323" s="1">
        <f t="shared" si="387"/>
        <v>31418.124895158082</v>
      </c>
      <c r="BC323" s="1">
        <f t="shared" si="388"/>
        <v>40078.137444793771</v>
      </c>
      <c r="BD323" s="1">
        <f t="shared" si="389"/>
        <v>37.10909898070895</v>
      </c>
      <c r="BE323" s="2">
        <f t="shared" si="395"/>
        <v>2.6562624979233451E-2</v>
      </c>
      <c r="BF323" s="2">
        <f t="shared" si="396"/>
        <v>3.9296297366806017E-2</v>
      </c>
      <c r="BG323" s="2">
        <f t="shared" si="397"/>
        <v>2.6781393583393952E-2</v>
      </c>
      <c r="BH323" s="2">
        <f t="shared" si="374"/>
        <v>2.8189295160923198E-2</v>
      </c>
      <c r="BI323" s="2">
        <f t="shared" si="390"/>
        <v>7.0557304578739693E-5</v>
      </c>
      <c r="BJ323" s="2">
        <f t="shared" si="375"/>
        <v>1.5441989867404456E-4</v>
      </c>
      <c r="BK323" s="2">
        <f t="shared" si="376"/>
        <v>7.1724304226865481E-5</v>
      </c>
      <c r="BL323" s="2">
        <f t="shared" si="377"/>
        <v>19.686929140386276</v>
      </c>
      <c r="BM323" s="2">
        <f t="shared" si="378"/>
        <v>22.947402608752313</v>
      </c>
      <c r="BN323" s="2">
        <f t="shared" si="379"/>
        <v>3.767852291679306</v>
      </c>
      <c r="BO323" s="2">
        <f t="shared" si="391"/>
        <v>873.33203223379348</v>
      </c>
      <c r="BP323" s="2">
        <f t="shared" si="392"/>
        <v>114.30073123478604</v>
      </c>
      <c r="BQ323" s="2">
        <f t="shared" si="393"/>
        <v>3.5776608787979387</v>
      </c>
      <c r="BR323" s="11">
        <f t="shared" si="394"/>
        <v>2.9644464242805285E-2</v>
      </c>
      <c r="BS323" s="17">
        <f t="shared" si="447"/>
        <v>6.1350714613085016E-5</v>
      </c>
      <c r="BT323" s="17">
        <f t="shared" si="448"/>
        <v>4.3315878538617396E-4</v>
      </c>
      <c r="BU323" s="12">
        <f>(BU$3*temperature!$I433+BU$4*temperature!$I433^2+BU$5*temperature!$I433^6)*(K323/K$56)^$BW$1</f>
        <v>-31.411356842034834</v>
      </c>
      <c r="BV323" s="12">
        <f>(BV$3*temperature!$I433+BV$4*temperature!$I433^2+BV$5*temperature!$I433^6)*(L323/L$56)^$BW$1</f>
        <v>-21.39735524798877</v>
      </c>
      <c r="BW323" s="12">
        <f>(BW$3*temperature!$I433+BW$4*temperature!$I433^2+BW$5*temperature!$I433^6)*(M323/M$56)^$BW$1</f>
        <v>-18.990466548562491</v>
      </c>
      <c r="BX323" s="12">
        <f>(BX$3*temperature!$M433+BX$4*temperature!$M433^2+BX$5*temperature!$M433^6)*(K323/K$56)^$BW$1</f>
        <v>-31.411362655047672</v>
      </c>
      <c r="BY323" s="12">
        <f>(BY$3*temperature!$M433+BY$4*temperature!$M433^2+BY$5*temperature!$M433^6)*(L323/L$56)^$BW$1</f>
        <v>-21.397358931181852</v>
      </c>
      <c r="BZ323" s="12">
        <f>(BZ$3*temperature!$M433+BZ$4*temperature!$M433^2+BZ$5*temperature!$M433^6)*(M323/M$56)^$BW$1</f>
        <v>-18.990469585805808</v>
      </c>
      <c r="CA323" s="19">
        <f t="shared" si="380"/>
        <v>-5.8130128373079515E-6</v>
      </c>
      <c r="CB323" s="19">
        <f t="shared" si="381"/>
        <v>-3.6831930820824255E-6</v>
      </c>
      <c r="CC323" s="19">
        <f t="shared" si="382"/>
        <v>-3.0372433172942692E-6</v>
      </c>
      <c r="CD323" s="19">
        <f t="shared" si="383"/>
        <v>-2.3288400377715009E-2</v>
      </c>
      <c r="CE323" s="19">
        <f t="shared" si="384"/>
        <v>-1.4287600053684547E-6</v>
      </c>
      <c r="CF323" s="19"/>
      <c r="CG323" s="19"/>
      <c r="CH323" s="19"/>
    </row>
    <row r="324" spans="1:86" x14ac:dyDescent="0.25">
      <c r="A324" s="2">
        <f t="shared" si="404"/>
        <v>2278</v>
      </c>
      <c r="B324" s="5">
        <f t="shared" si="405"/>
        <v>1165.4057027492161</v>
      </c>
      <c r="C324" s="5">
        <f t="shared" si="406"/>
        <v>2964.1700471119493</v>
      </c>
      <c r="D324" s="5">
        <f t="shared" si="407"/>
        <v>4369.95676309179</v>
      </c>
      <c r="E324" s="15">
        <f t="shared" si="408"/>
        <v>4.4010285864287604E-9</v>
      </c>
      <c r="F324" s="15">
        <f t="shared" si="409"/>
        <v>8.6703214283519008E-9</v>
      </c>
      <c r="G324" s="15">
        <f t="shared" si="410"/>
        <v>1.770015277410729E-8</v>
      </c>
      <c r="H324" s="5">
        <f t="shared" si="411"/>
        <v>278683.92069957301</v>
      </c>
      <c r="I324" s="5">
        <f t="shared" si="412"/>
        <v>148714.79532746712</v>
      </c>
      <c r="J324" s="5">
        <f t="shared" si="413"/>
        <v>52577.005122999966</v>
      </c>
      <c r="K324" s="5">
        <f t="shared" si="414"/>
        <v>239130.39042296764</v>
      </c>
      <c r="L324" s="5">
        <f t="shared" si="415"/>
        <v>50170.804293890949</v>
      </c>
      <c r="M324" s="5">
        <f t="shared" si="416"/>
        <v>12031.470326448078</v>
      </c>
      <c r="N324" s="15">
        <f t="shared" si="417"/>
        <v>-1.2060262297944879E-3</v>
      </c>
      <c r="O324" s="15">
        <f t="shared" si="418"/>
        <v>7.4608957835198275E-4</v>
      </c>
      <c r="P324" s="15">
        <f t="shared" si="419"/>
        <v>8.4842825689412926E-4</v>
      </c>
      <c r="Q324" s="5">
        <f t="shared" si="420"/>
        <v>2173.3962458223673</v>
      </c>
      <c r="R324" s="5">
        <f t="shared" si="421"/>
        <v>3339.4748175303066</v>
      </c>
      <c r="S324" s="5">
        <f t="shared" si="422"/>
        <v>2505.9758712245407</v>
      </c>
      <c r="T324" s="5">
        <f t="shared" si="423"/>
        <v>7.798785952079859</v>
      </c>
      <c r="U324" s="5">
        <f t="shared" si="424"/>
        <v>22.455565434339249</v>
      </c>
      <c r="V324" s="5">
        <f t="shared" si="425"/>
        <v>47.662963406949444</v>
      </c>
      <c r="W324" s="15">
        <f t="shared" si="426"/>
        <v>-1.0734613539272964E-2</v>
      </c>
      <c r="X324" s="15">
        <f t="shared" si="427"/>
        <v>-1.217998157191269E-2</v>
      </c>
      <c r="Y324" s="15">
        <f t="shared" si="428"/>
        <v>-9.7425357312937999E-3</v>
      </c>
      <c r="Z324" s="5">
        <f t="shared" si="443"/>
        <v>1670.297644279314</v>
      </c>
      <c r="AA324" s="5">
        <f t="shared" si="444"/>
        <v>10104.22434466435</v>
      </c>
      <c r="AB324" s="5">
        <f t="shared" si="445"/>
        <v>78713.467102129551</v>
      </c>
      <c r="AC324" s="16">
        <f t="shared" si="429"/>
        <v>0.78007375775593024</v>
      </c>
      <c r="AD324" s="16">
        <f t="shared" si="430"/>
        <v>3.1134154160133551</v>
      </c>
      <c r="AE324" s="16">
        <f t="shared" si="431"/>
        <v>31.987345235071782</v>
      </c>
      <c r="AF324" s="15">
        <f t="shared" si="432"/>
        <v>-4.0504037456468023E-3</v>
      </c>
      <c r="AG324" s="15">
        <f t="shared" si="433"/>
        <v>2.9673830763510267E-4</v>
      </c>
      <c r="AH324" s="15">
        <f t="shared" si="434"/>
        <v>9.7937136394747881E-3</v>
      </c>
      <c r="AI324" s="1">
        <f t="shared" si="398"/>
        <v>562893.61430746294</v>
      </c>
      <c r="AJ324" s="1">
        <f t="shared" si="399"/>
        <v>294601.79653649771</v>
      </c>
      <c r="AK324" s="1">
        <f t="shared" si="400"/>
        <v>104073.62383473372</v>
      </c>
      <c r="AL324" s="14">
        <f t="shared" si="435"/>
        <v>101.30652138287036</v>
      </c>
      <c r="AM324" s="14">
        <f t="shared" si="436"/>
        <v>25.446776609346472</v>
      </c>
      <c r="AN324" s="14">
        <f t="shared" si="437"/>
        <v>7.8785867116623036</v>
      </c>
      <c r="AO324" s="11">
        <f t="shared" si="438"/>
        <v>1.3949043280103706E-3</v>
      </c>
      <c r="AP324" s="11">
        <f t="shared" si="439"/>
        <v>1.7572115521124407E-3</v>
      </c>
      <c r="AQ324" s="11">
        <f t="shared" si="440"/>
        <v>1.5940125926788566E-3</v>
      </c>
      <c r="AR324" s="1">
        <f t="shared" si="446"/>
        <v>278683.92069957301</v>
      </c>
      <c r="AS324" s="1">
        <f t="shared" si="441"/>
        <v>148714.79532746712</v>
      </c>
      <c r="AT324" s="1">
        <f t="shared" si="442"/>
        <v>52577.005122999966</v>
      </c>
      <c r="AU324" s="1">
        <f t="shared" si="401"/>
        <v>55736.784139914605</v>
      </c>
      <c r="AV324" s="1">
        <f t="shared" si="402"/>
        <v>29742.959065493425</v>
      </c>
      <c r="AW324" s="1">
        <f t="shared" si="403"/>
        <v>10515.401024599994</v>
      </c>
      <c r="AX324" s="1">
        <f t="shared" si="385"/>
        <v>191304.31233837409</v>
      </c>
      <c r="AY324" s="1">
        <f t="shared" si="372"/>
        <v>40136.643435112754</v>
      </c>
      <c r="AZ324" s="1">
        <f t="shared" si="373"/>
        <v>9625.1762611584618</v>
      </c>
      <c r="BA324" s="1">
        <f t="shared" si="386"/>
        <v>14173.222115487386</v>
      </c>
      <c r="BB324" s="1">
        <f t="shared" si="387"/>
        <v>31420.335879351933</v>
      </c>
      <c r="BC324" s="1">
        <f t="shared" si="388"/>
        <v>40081.844177057093</v>
      </c>
      <c r="BD324" s="1">
        <f t="shared" si="389"/>
        <v>36.030148681796724</v>
      </c>
      <c r="BE324" s="2">
        <f t="shared" si="395"/>
        <v>2.6562624979233451E-2</v>
      </c>
      <c r="BF324" s="2">
        <f t="shared" si="396"/>
        <v>3.9296297366806017E-2</v>
      </c>
      <c r="BG324" s="2">
        <f t="shared" si="397"/>
        <v>2.6781393583393952E-2</v>
      </c>
      <c r="BH324" s="2">
        <f t="shared" si="374"/>
        <v>2.817481593769568E-2</v>
      </c>
      <c r="BI324" s="2">
        <f t="shared" si="390"/>
        <v>7.0557304578739693E-5</v>
      </c>
      <c r="BJ324" s="2">
        <f t="shared" si="375"/>
        <v>1.5441989867404456E-4</v>
      </c>
      <c r="BK324" s="2">
        <f t="shared" si="376"/>
        <v>7.1724304226865481E-5</v>
      </c>
      <c r="BL324" s="2">
        <f t="shared" si="377"/>
        <v>19.663186273997113</v>
      </c>
      <c r="BM324" s="2">
        <f t="shared" si="378"/>
        <v>22.964523625798748</v>
      </c>
      <c r="BN324" s="2">
        <f t="shared" si="379"/>
        <v>3.7710491107795145</v>
      </c>
      <c r="BO324" s="2">
        <f t="shared" si="391"/>
        <v>886.37812531660416</v>
      </c>
      <c r="BP324" s="2">
        <f t="shared" si="392"/>
        <v>115.67321984725727</v>
      </c>
      <c r="BQ324" s="2">
        <f t="shared" si="393"/>
        <v>3.5777498297926891</v>
      </c>
      <c r="BR324" s="11">
        <f t="shared" si="394"/>
        <v>2.962290072382176E-2</v>
      </c>
      <c r="BS324" s="17">
        <f t="shared" si="447"/>
        <v>5.9584367948019788E-5</v>
      </c>
      <c r="BT324" s="17">
        <f t="shared" si="448"/>
        <v>4.2054251008366404E-4</v>
      </c>
      <c r="BU324" s="12">
        <f>(BU$3*temperature!$I434+BU$4*temperature!$I434^2+BU$5*temperature!$I434^6)*(K324/K$56)^$BW$1</f>
        <v>-31.57669001021555</v>
      </c>
      <c r="BV324" s="12">
        <f>(BV$3*temperature!$I434+BV$4*temperature!$I434^2+BV$5*temperature!$I434^6)*(L324/L$56)^$BW$1</f>
        <v>-21.492064556619383</v>
      </c>
      <c r="BW324" s="12">
        <f>(BW$3*temperature!$I434+BW$4*temperature!$I434^2+BW$5*temperature!$I434^6)*(M324/M$56)^$BW$1</f>
        <v>-19.06782309391544</v>
      </c>
      <c r="BX324" s="12">
        <f>(BX$3*temperature!$M434+BX$4*temperature!$M434^2+BX$5*temperature!$M434^6)*(K324/K$56)^$BW$1</f>
        <v>-31.576695818603362</v>
      </c>
      <c r="BY324" s="12">
        <f>(BY$3*temperature!$M434+BY$4*temperature!$M434^2+BY$5*temperature!$M434^6)*(L324/L$56)^$BW$1</f>
        <v>-21.492068234712693</v>
      </c>
      <c r="BZ324" s="12">
        <f>(BZ$3*temperature!$M434+BZ$4*temperature!$M434^2+BZ$5*temperature!$M434^6)*(M324/M$56)^$BW$1</f>
        <v>-19.067826126539796</v>
      </c>
      <c r="CA324" s="19">
        <f t="shared" si="380"/>
        <v>-5.8083878116121923E-6</v>
      </c>
      <c r="CB324" s="19">
        <f t="shared" si="381"/>
        <v>-3.6780933108104819E-6</v>
      </c>
      <c r="CC324" s="19">
        <f t="shared" si="382"/>
        <v>-3.0326243560807598E-6</v>
      </c>
      <c r="CD324" s="19">
        <f t="shared" si="383"/>
        <v>-2.3251374885019983E-2</v>
      </c>
      <c r="CE324" s="19">
        <f t="shared" si="384"/>
        <v>-1.3854184764463768E-6</v>
      </c>
      <c r="CF324" s="19"/>
      <c r="CG324" s="19"/>
      <c r="CH324" s="19"/>
    </row>
    <row r="325" spans="1:86" x14ac:dyDescent="0.25">
      <c r="A325" s="2">
        <f t="shared" si="404"/>
        <v>2279</v>
      </c>
      <c r="B325" s="5">
        <f t="shared" si="405"/>
        <v>1165.4057076217507</v>
      </c>
      <c r="C325" s="5">
        <f t="shared" si="406"/>
        <v>2964.1700715272414</v>
      </c>
      <c r="D325" s="5">
        <f t="shared" si="407"/>
        <v>4369.9568365732466</v>
      </c>
      <c r="E325" s="15">
        <f t="shared" si="408"/>
        <v>4.1809771571073224E-9</v>
      </c>
      <c r="F325" s="15">
        <f t="shared" si="409"/>
        <v>8.2368053569343059E-9</v>
      </c>
      <c r="G325" s="15">
        <f t="shared" si="410"/>
        <v>1.6815145135401924E-8</v>
      </c>
      <c r="H325" s="5">
        <f t="shared" si="411"/>
        <v>278341.32596531813</v>
      </c>
      <c r="I325" s="5">
        <f t="shared" si="412"/>
        <v>148822.52473336193</v>
      </c>
      <c r="J325" s="5">
        <f t="shared" si="413"/>
        <v>52620.604610865863</v>
      </c>
      <c r="K325" s="5">
        <f t="shared" si="414"/>
        <v>238836.41906416495</v>
      </c>
      <c r="L325" s="5">
        <f t="shared" si="415"/>
        <v>50207.147748672702</v>
      </c>
      <c r="M325" s="5">
        <f t="shared" si="416"/>
        <v>12041.447222194745</v>
      </c>
      <c r="N325" s="15">
        <f t="shared" si="417"/>
        <v>-1.2293350012213544E-3</v>
      </c>
      <c r="O325" s="15">
        <f t="shared" si="418"/>
        <v>7.2439450180739051E-4</v>
      </c>
      <c r="P325" s="15">
        <f t="shared" si="419"/>
        <v>8.2923329202211349E-4</v>
      </c>
      <c r="Q325" s="5">
        <f t="shared" si="420"/>
        <v>2147.4225350423526</v>
      </c>
      <c r="R325" s="5">
        <f t="shared" si="421"/>
        <v>3301.1897356216446</v>
      </c>
      <c r="S325" s="5">
        <f t="shared" si="422"/>
        <v>2483.6191467756944</v>
      </c>
      <c r="T325" s="5">
        <f t="shared" si="423"/>
        <v>7.7150689988087704</v>
      </c>
      <c r="U325" s="5">
        <f t="shared" si="424"/>
        <v>22.182057061162116</v>
      </c>
      <c r="V325" s="5">
        <f t="shared" si="425"/>
        <v>47.198605282897887</v>
      </c>
      <c r="W325" s="15">
        <f t="shared" si="426"/>
        <v>-1.0734613539272964E-2</v>
      </c>
      <c r="X325" s="15">
        <f t="shared" si="427"/>
        <v>-1.217998157191269E-2</v>
      </c>
      <c r="Y325" s="15">
        <f t="shared" si="428"/>
        <v>-9.7425357312937999E-3</v>
      </c>
      <c r="Z325" s="5">
        <f t="shared" si="443"/>
        <v>1643.6901686283677</v>
      </c>
      <c r="AA325" s="5">
        <f t="shared" si="444"/>
        <v>9991.5660015894646</v>
      </c>
      <c r="AB325" s="5">
        <f t="shared" si="445"/>
        <v>78776.766169364593</v>
      </c>
      <c r="AC325" s="16">
        <f t="shared" si="429"/>
        <v>0.77691414408563486</v>
      </c>
      <c r="AD325" s="16">
        <f t="shared" si="430"/>
        <v>3.1143392856348679</v>
      </c>
      <c r="AE325" s="16">
        <f t="shared" si="431"/>
        <v>32.300620134391096</v>
      </c>
      <c r="AF325" s="15">
        <f t="shared" si="432"/>
        <v>-4.0504037456468023E-3</v>
      </c>
      <c r="AG325" s="15">
        <f t="shared" si="433"/>
        <v>2.9673830763510267E-4</v>
      </c>
      <c r="AH325" s="15">
        <f t="shared" si="434"/>
        <v>9.7937136394747881E-3</v>
      </c>
      <c r="AI325" s="1">
        <f t="shared" si="398"/>
        <v>562341.03701663122</v>
      </c>
      <c r="AJ325" s="1">
        <f t="shared" si="399"/>
        <v>294884.5759483414</v>
      </c>
      <c r="AK325" s="1">
        <f t="shared" si="400"/>
        <v>104181.66247586034</v>
      </c>
      <c r="AL325" s="14">
        <f t="shared" si="435"/>
        <v>101.44642115895168</v>
      </c>
      <c r="AM325" s="14">
        <f t="shared" si="436"/>
        <v>25.491044825470222</v>
      </c>
      <c r="AN325" s="14">
        <f t="shared" si="437"/>
        <v>7.8910196924288964</v>
      </c>
      <c r="AO325" s="11">
        <f t="shared" si="438"/>
        <v>1.3809552847302668E-3</v>
      </c>
      <c r="AP325" s="11">
        <f t="shared" si="439"/>
        <v>1.7396394365913163E-3</v>
      </c>
      <c r="AQ325" s="11">
        <f t="shared" si="440"/>
        <v>1.578072466752068E-3</v>
      </c>
      <c r="AR325" s="1">
        <f t="shared" si="446"/>
        <v>278341.32596531813</v>
      </c>
      <c r="AS325" s="1">
        <f t="shared" si="441"/>
        <v>148822.52473336193</v>
      </c>
      <c r="AT325" s="1">
        <f t="shared" si="442"/>
        <v>52620.604610865863</v>
      </c>
      <c r="AU325" s="1">
        <f t="shared" si="401"/>
        <v>55668.265193063628</v>
      </c>
      <c r="AV325" s="1">
        <f t="shared" si="402"/>
        <v>29764.504946672387</v>
      </c>
      <c r="AW325" s="1">
        <f t="shared" si="403"/>
        <v>10524.120922173173</v>
      </c>
      <c r="AX325" s="1">
        <f t="shared" si="385"/>
        <v>191069.13525133193</v>
      </c>
      <c r="AY325" s="1">
        <f t="shared" si="372"/>
        <v>40165.718198938157</v>
      </c>
      <c r="AZ325" s="1">
        <f t="shared" si="373"/>
        <v>9633.1577777557977</v>
      </c>
      <c r="BA325" s="1">
        <f t="shared" si="386"/>
        <v>14171.788619377754</v>
      </c>
      <c r="BB325" s="1">
        <f t="shared" si="387"/>
        <v>31422.482589312483</v>
      </c>
      <c r="BC325" s="1">
        <f t="shared" si="388"/>
        <v>40085.467063110758</v>
      </c>
      <c r="BD325" s="1">
        <f t="shared" si="389"/>
        <v>34.982497277800555</v>
      </c>
      <c r="BE325" s="2">
        <f t="shared" si="395"/>
        <v>2.6562624979233451E-2</v>
      </c>
      <c r="BF325" s="2">
        <f t="shared" si="396"/>
        <v>3.9296297366806017E-2</v>
      </c>
      <c r="BG325" s="2">
        <f t="shared" si="397"/>
        <v>2.6781393583393952E-2</v>
      </c>
      <c r="BH325" s="2">
        <f t="shared" si="374"/>
        <v>2.8160456855348365E-2</v>
      </c>
      <c r="BI325" s="2">
        <f t="shared" si="390"/>
        <v>7.0557304578739693E-5</v>
      </c>
      <c r="BJ325" s="2">
        <f t="shared" si="375"/>
        <v>1.5441989867404456E-4</v>
      </c>
      <c r="BK325" s="2">
        <f t="shared" si="376"/>
        <v>7.1724304226865481E-5</v>
      </c>
      <c r="BL325" s="2">
        <f t="shared" si="377"/>
        <v>19.639013712985218</v>
      </c>
      <c r="BM325" s="2">
        <f t="shared" si="378"/>
        <v>22.981159189741241</v>
      </c>
      <c r="BN325" s="2">
        <f t="shared" si="379"/>
        <v>3.7741762537113437</v>
      </c>
      <c r="BO325" s="2">
        <f t="shared" si="391"/>
        <v>899.61921035386536</v>
      </c>
      <c r="BP325" s="2">
        <f t="shared" si="392"/>
        <v>117.06221398869211</v>
      </c>
      <c r="BQ325" s="2">
        <f t="shared" si="393"/>
        <v>3.5778394854390361</v>
      </c>
      <c r="BR325" s="11">
        <f t="shared" si="394"/>
        <v>2.9601497256588977E-2</v>
      </c>
      <c r="BS325" s="17">
        <f t="shared" si="447"/>
        <v>5.7870088074121272E-5</v>
      </c>
      <c r="BT325" s="17">
        <f t="shared" si="448"/>
        <v>4.0829369911035343E-4</v>
      </c>
      <c r="BU325" s="12">
        <f>(BU$3*temperature!$I435+BU$4*temperature!$I435^2+BU$5*temperature!$I435^6)*(K325/K$56)^$BW$1</f>
        <v>-31.741932937471578</v>
      </c>
      <c r="BV325" s="12">
        <f>(BV$3*temperature!$I435+BV$4*temperature!$I435^2+BV$5*temperature!$I435^6)*(L325/L$56)^$BW$1</f>
        <v>-21.586609177824695</v>
      </c>
      <c r="BW325" s="12">
        <f>(BW$3*temperature!$I435+BW$4*temperature!$I435^2+BW$5*temperature!$I435^6)*(M325/M$56)^$BW$1</f>
        <v>-19.145026304954634</v>
      </c>
      <c r="BX325" s="12">
        <f>(BX$3*temperature!$M435+BX$4*temperature!$M435^2+BX$5*temperature!$M435^6)*(K325/K$56)^$BW$1</f>
        <v>-31.741938741273358</v>
      </c>
      <c r="BY325" s="12">
        <f>(BY$3*temperature!$M435+BY$4*temperature!$M435^2+BY$5*temperature!$M435^6)*(L325/L$56)^$BW$1</f>
        <v>-21.586612850849527</v>
      </c>
      <c r="BZ325" s="12">
        <f>(BZ$3*temperature!$M435+BZ$4*temperature!$M435^2+BZ$5*temperature!$M435^6)*(M325/M$56)^$BW$1</f>
        <v>-19.145029332988145</v>
      </c>
      <c r="CA325" s="19">
        <f t="shared" si="380"/>
        <v>-5.8038017805017716E-6</v>
      </c>
      <c r="CB325" s="19">
        <f t="shared" si="381"/>
        <v>-3.6730248318406211E-6</v>
      </c>
      <c r="CC325" s="19">
        <f t="shared" si="382"/>
        <v>-3.0280335110433043E-6</v>
      </c>
      <c r="CD325" s="19">
        <f t="shared" si="383"/>
        <v>-2.3214036662406526E-2</v>
      </c>
      <c r="CE325" s="19">
        <f t="shared" si="384"/>
        <v>-1.3433983462093459E-6</v>
      </c>
      <c r="CF325" s="19"/>
      <c r="CG325" s="19"/>
      <c r="CH325" s="19"/>
    </row>
    <row r="326" spans="1:86" x14ac:dyDescent="0.25">
      <c r="A326" s="2">
        <f t="shared" si="404"/>
        <v>2280</v>
      </c>
      <c r="B326" s="5">
        <f t="shared" si="405"/>
        <v>1165.4057122506588</v>
      </c>
      <c r="C326" s="5">
        <f t="shared" si="406"/>
        <v>2964.1700947217687</v>
      </c>
      <c r="D326" s="5">
        <f t="shared" si="407"/>
        <v>4369.9569063806321</v>
      </c>
      <c r="E326" s="15">
        <f t="shared" si="408"/>
        <v>3.971928299251956E-9</v>
      </c>
      <c r="F326" s="15">
        <f t="shared" si="409"/>
        <v>7.8249650890875896E-9</v>
      </c>
      <c r="G326" s="15">
        <f t="shared" si="410"/>
        <v>1.5974387878631828E-8</v>
      </c>
      <c r="H326" s="5">
        <f t="shared" si="411"/>
        <v>277992.69658179331</v>
      </c>
      <c r="I326" s="5">
        <f t="shared" si="412"/>
        <v>148927.13506840955</v>
      </c>
      <c r="J326" s="5">
        <f t="shared" si="413"/>
        <v>52663.240408954298</v>
      </c>
      <c r="K326" s="5">
        <f t="shared" si="414"/>
        <v>238537.26960452879</v>
      </c>
      <c r="L326" s="5">
        <f t="shared" si="415"/>
        <v>50242.438965834241</v>
      </c>
      <c r="M326" s="5">
        <f t="shared" si="416"/>
        <v>12051.203601587009</v>
      </c>
      <c r="N326" s="15">
        <f t="shared" si="417"/>
        <v>-1.2525286587712348E-3</v>
      </c>
      <c r="O326" s="15">
        <f t="shared" si="418"/>
        <v>7.0291220959606271E-4</v>
      </c>
      <c r="P326" s="15">
        <f t="shared" si="419"/>
        <v>8.1023312333083908E-4</v>
      </c>
      <c r="Q326" s="5">
        <f t="shared" si="420"/>
        <v>2121.7099571615822</v>
      </c>
      <c r="R326" s="5">
        <f t="shared" si="421"/>
        <v>3263.2735145862707</v>
      </c>
      <c r="S326" s="5">
        <f t="shared" si="422"/>
        <v>2461.4151433064289</v>
      </c>
      <c r="T326" s="5">
        <f t="shared" si="423"/>
        <v>7.632250714677733</v>
      </c>
      <c r="U326" s="5">
        <f t="shared" si="424"/>
        <v>21.911880014930045</v>
      </c>
      <c r="V326" s="5">
        <f t="shared" si="425"/>
        <v>46.738771184462024</v>
      </c>
      <c r="W326" s="15">
        <f t="shared" si="426"/>
        <v>-1.0734613539272964E-2</v>
      </c>
      <c r="X326" s="15">
        <f t="shared" si="427"/>
        <v>-1.217998157191269E-2</v>
      </c>
      <c r="Y326" s="15">
        <f t="shared" si="428"/>
        <v>-9.7425357312937999E-3</v>
      </c>
      <c r="Z326" s="5">
        <f t="shared" si="443"/>
        <v>1617.4687962662085</v>
      </c>
      <c r="AA326" s="5">
        <f t="shared" si="444"/>
        <v>9879.9495617491066</v>
      </c>
      <c r="AB326" s="5">
        <f t="shared" si="445"/>
        <v>78838.604019691207</v>
      </c>
      <c r="AC326" s="16">
        <f t="shared" si="429"/>
        <v>0.77376732812638438</v>
      </c>
      <c r="AD326" s="16">
        <f t="shared" si="430"/>
        <v>3.1152634294038886</v>
      </c>
      <c r="AE326" s="16">
        <f t="shared" si="431"/>
        <v>32.616963158364776</v>
      </c>
      <c r="AF326" s="15">
        <f t="shared" si="432"/>
        <v>-4.0504037456468023E-3</v>
      </c>
      <c r="AG326" s="15">
        <f t="shared" si="433"/>
        <v>2.9673830763510267E-4</v>
      </c>
      <c r="AH326" s="15">
        <f t="shared" si="434"/>
        <v>9.7937136394747881E-3</v>
      </c>
      <c r="AI326" s="1">
        <f t="shared" si="398"/>
        <v>561775.19850803178</v>
      </c>
      <c r="AJ326" s="1">
        <f t="shared" si="399"/>
        <v>295160.62330017961</v>
      </c>
      <c r="AK326" s="1">
        <f t="shared" si="400"/>
        <v>104287.61715044748</v>
      </c>
      <c r="AL326" s="14">
        <f t="shared" si="435"/>
        <v>101.58511320065394</v>
      </c>
      <c r="AM326" s="14">
        <f t="shared" si="436"/>
        <v>25.534946600059946</v>
      </c>
      <c r="AN326" s="14">
        <f t="shared" si="437"/>
        <v>7.9033477673310051</v>
      </c>
      <c r="AO326" s="11">
        <f t="shared" si="438"/>
        <v>1.3671457318829641E-3</v>
      </c>
      <c r="AP326" s="11">
        <f t="shared" si="439"/>
        <v>1.7222430422254031E-3</v>
      </c>
      <c r="AQ326" s="11">
        <f t="shared" si="440"/>
        <v>1.5622917420845474E-3</v>
      </c>
      <c r="AR326" s="1">
        <f t="shared" si="446"/>
        <v>277992.69658179331</v>
      </c>
      <c r="AS326" s="1">
        <f t="shared" si="441"/>
        <v>148927.13506840955</v>
      </c>
      <c r="AT326" s="1">
        <f t="shared" si="442"/>
        <v>52663.240408954298</v>
      </c>
      <c r="AU326" s="1">
        <f t="shared" si="401"/>
        <v>55598.539316358663</v>
      </c>
      <c r="AV326" s="1">
        <f t="shared" si="402"/>
        <v>29785.42701368191</v>
      </c>
      <c r="AW326" s="1">
        <f t="shared" si="403"/>
        <v>10532.64808179086</v>
      </c>
      <c r="AX326" s="1">
        <f t="shared" si="385"/>
        <v>190829.81568362305</v>
      </c>
      <c r="AY326" s="1">
        <f t="shared" ref="AY326:AY346" si="449">(AS326-AV326)/C326*1000</f>
        <v>40193.951172667388</v>
      </c>
      <c r="AZ326" s="1">
        <f t="shared" ref="AZ326:AZ346" si="450">(AT326-AW326)/D326*1000</f>
        <v>9640.9628812696064</v>
      </c>
      <c r="BA326" s="1">
        <f t="shared" si="386"/>
        <v>14170.328056688757</v>
      </c>
      <c r="BB326" s="1">
        <f t="shared" si="387"/>
        <v>31424.565654609345</v>
      </c>
      <c r="BC326" s="1">
        <f t="shared" si="388"/>
        <v>40089.006953669297</v>
      </c>
      <c r="BD326" s="1">
        <f t="shared" si="389"/>
        <v>33.965239569615157</v>
      </c>
      <c r="BE326" s="2">
        <f t="shared" si="395"/>
        <v>2.6562624979233451E-2</v>
      </c>
      <c r="BF326" s="2">
        <f t="shared" si="396"/>
        <v>3.9296297366806017E-2</v>
      </c>
      <c r="BG326" s="2">
        <f t="shared" si="397"/>
        <v>2.6781393583393952E-2</v>
      </c>
      <c r="BH326" s="2">
        <f t="shared" ref="BH326:BH346" si="451">(BE326*Z326+BF326*AA326+BG326*AB326)/(Z326+AA326+AB326)</f>
        <v>2.8146217531961434E-2</v>
      </c>
      <c r="BI326" s="2">
        <f t="shared" si="390"/>
        <v>7.0557304578739693E-5</v>
      </c>
      <c r="BJ326" s="2">
        <f t="shared" ref="BJ326:BJ346" si="452">BJ$5*BF326^2</f>
        <v>1.5441989867404456E-4</v>
      </c>
      <c r="BK326" s="2">
        <f t="shared" ref="BK326:BK346" si="453">BK$5*BG326^2</f>
        <v>7.1724304226865481E-5</v>
      </c>
      <c r="BL326" s="2">
        <f t="shared" ref="BL326:BL346" si="454">BI326*AR326</f>
        <v>19.614415363386758</v>
      </c>
      <c r="BM326" s="2">
        <f t="shared" ref="BM326:BM346" si="455">BJ326*AS326</f>
        <v>22.997313107079552</v>
      </c>
      <c r="BN326" s="2">
        <f t="shared" ref="BN326:BN346" si="456">BK326*AT326</f>
        <v>3.7772342766643936</v>
      </c>
      <c r="BO326" s="2">
        <f t="shared" si="391"/>
        <v>913.05820097597586</v>
      </c>
      <c r="BP326" s="2">
        <f t="shared" si="392"/>
        <v>118.46791219040678</v>
      </c>
      <c r="BQ326" s="2">
        <f t="shared" si="393"/>
        <v>3.5779298385771345</v>
      </c>
      <c r="BR326" s="11">
        <f t="shared" si="394"/>
        <v>2.9580251596432822E-2</v>
      </c>
      <c r="BS326" s="17">
        <f t="shared" si="447"/>
        <v>5.6206297512501922E-5</v>
      </c>
      <c r="BT326" s="17">
        <f t="shared" si="448"/>
        <v>3.9640164962170235E-4</v>
      </c>
      <c r="BU326" s="12">
        <f>(BU$3*temperature!$I436+BU$4*temperature!$I436^2+BU$5*temperature!$I436^6)*(K326/K$56)^$BW$1</f>
        <v>-31.907087986263438</v>
      </c>
      <c r="BV326" s="12">
        <f>(BV$3*temperature!$I436+BV$4*temperature!$I436^2+BV$5*temperature!$I436^6)*(L326/L$56)^$BW$1</f>
        <v>-21.680990213315944</v>
      </c>
      <c r="BW326" s="12">
        <f>(BW$3*temperature!$I436+BW$4*temperature!$I436^2+BW$5*temperature!$I436^6)*(M326/M$56)^$BW$1</f>
        <v>-19.222077096688679</v>
      </c>
      <c r="BX326" s="12">
        <f>(BX$3*temperature!$M436+BX$4*temperature!$M436^2+BX$5*temperature!$M436^6)*(K326/K$56)^$BW$1</f>
        <v>-31.907093785517954</v>
      </c>
      <c r="BY326" s="12">
        <f>(BY$3*temperature!$M436+BY$4*temperature!$M436^2+BY$5*temperature!$M436^6)*(L326/L$56)^$BW$1</f>
        <v>-21.680993881303259</v>
      </c>
      <c r="BZ326" s="12">
        <f>(BZ$3*temperature!$M436+BZ$4*temperature!$M436^2+BZ$5*temperature!$M436^6)*(M326/M$56)^$BW$1</f>
        <v>-19.222080120159134</v>
      </c>
      <c r="CA326" s="19">
        <f t="shared" ref="CA326:CA346" si="457">BX326-BU326</f>
        <v>-5.7992545166030141E-6</v>
      </c>
      <c r="CB326" s="19">
        <f t="shared" ref="CB326:CB346" si="458">BY326-BV326</f>
        <v>-3.6679873147704711E-6</v>
      </c>
      <c r="CC326" s="19">
        <f t="shared" ref="CC326:CC346" si="459">BZ326-BW326</f>
        <v>-3.0234704553322445E-6</v>
      </c>
      <c r="CD326" s="19">
        <f t="shared" ref="CD326:CD346" si="460">SUMPRODUCT(CA326:CC326,AR326:AT326)/100</f>
        <v>-2.3176389949491834E-2</v>
      </c>
      <c r="CE326" s="19">
        <f t="shared" ref="CE326:CE346" si="461">CD326*BS326</f>
        <v>-1.3026590687668975E-6</v>
      </c>
      <c r="CF326" s="19"/>
      <c r="CG326" s="19"/>
      <c r="CH326" s="19"/>
    </row>
    <row r="327" spans="1:86" x14ac:dyDescent="0.25">
      <c r="A327" s="2">
        <f t="shared" si="404"/>
        <v>2281</v>
      </c>
      <c r="B327" s="5">
        <f t="shared" si="405"/>
        <v>1165.4057166481214</v>
      </c>
      <c r="C327" s="5">
        <f t="shared" si="406"/>
        <v>2964.1701167565698</v>
      </c>
      <c r="D327" s="5">
        <f t="shared" si="407"/>
        <v>4369.9569726976497</v>
      </c>
      <c r="E327" s="15">
        <f t="shared" si="408"/>
        <v>3.7733318842893578E-9</v>
      </c>
      <c r="F327" s="15">
        <f t="shared" si="409"/>
        <v>7.4337168346332098E-9</v>
      </c>
      <c r="G327" s="15">
        <f t="shared" si="410"/>
        <v>1.5175668484700237E-8</v>
      </c>
      <c r="H327" s="5">
        <f t="shared" si="411"/>
        <v>277638.08742533065</v>
      </c>
      <c r="I327" s="5">
        <f t="shared" si="412"/>
        <v>149028.65093997834</v>
      </c>
      <c r="J327" s="5">
        <f t="shared" si="413"/>
        <v>52704.92025327657</v>
      </c>
      <c r="K327" s="5">
        <f t="shared" si="414"/>
        <v>238232.98912919249</v>
      </c>
      <c r="L327" s="5">
        <f t="shared" si="415"/>
        <v>50276.686246013189</v>
      </c>
      <c r="M327" s="5">
        <f t="shared" si="416"/>
        <v>12060.741234424768</v>
      </c>
      <c r="N327" s="15">
        <f t="shared" si="417"/>
        <v>-1.27560978559349E-3</v>
      </c>
      <c r="O327" s="15">
        <f t="shared" si="418"/>
        <v>6.8164047932151028E-4</v>
      </c>
      <c r="P327" s="15">
        <f t="shared" si="419"/>
        <v>7.9142574908463992E-4</v>
      </c>
      <c r="Q327" s="5">
        <f t="shared" si="420"/>
        <v>2096.2568076076186</v>
      </c>
      <c r="R327" s="5">
        <f t="shared" si="421"/>
        <v>3225.7242137171002</v>
      </c>
      <c r="S327" s="5">
        <f t="shared" si="422"/>
        <v>2439.3638039399884</v>
      </c>
      <c r="T327" s="5">
        <f t="shared" si="423"/>
        <v>7.5503214528208273</v>
      </c>
      <c r="U327" s="5">
        <f t="shared" si="424"/>
        <v>21.644993720142235</v>
      </c>
      <c r="V327" s="5">
        <f t="shared" si="425"/>
        <v>46.283417036160635</v>
      </c>
      <c r="W327" s="15">
        <f t="shared" si="426"/>
        <v>-1.0734613539272964E-2</v>
      </c>
      <c r="X327" s="15">
        <f t="shared" si="427"/>
        <v>-1.217998157191269E-2</v>
      </c>
      <c r="Y327" s="15">
        <f t="shared" si="428"/>
        <v>-9.7425357312937999E-3</v>
      </c>
      <c r="Z327" s="5">
        <f t="shared" si="443"/>
        <v>1591.6287644854799</v>
      </c>
      <c r="AA327" s="5">
        <f t="shared" si="444"/>
        <v>9769.3702714119245</v>
      </c>
      <c r="AB327" s="5">
        <f t="shared" si="445"/>
        <v>78898.992464360024</v>
      </c>
      <c r="AC327" s="16">
        <f t="shared" si="429"/>
        <v>0.77063325804228211</v>
      </c>
      <c r="AD327" s="16">
        <f t="shared" si="430"/>
        <v>3.1161878474017675</v>
      </c>
      <c r="AE327" s="16">
        <f t="shared" si="431"/>
        <v>32.936404355327099</v>
      </c>
      <c r="AF327" s="15">
        <f t="shared" si="432"/>
        <v>-4.0504037456468023E-3</v>
      </c>
      <c r="AG327" s="15">
        <f t="shared" si="433"/>
        <v>2.9673830763510267E-4</v>
      </c>
      <c r="AH327" s="15">
        <f t="shared" si="434"/>
        <v>9.7937136394747881E-3</v>
      </c>
      <c r="AI327" s="1">
        <f t="shared" si="398"/>
        <v>561196.21797358722</v>
      </c>
      <c r="AJ327" s="1">
        <f t="shared" si="399"/>
        <v>295429.98798384354</v>
      </c>
      <c r="AK327" s="1">
        <f t="shared" si="400"/>
        <v>104391.50351719359</v>
      </c>
      <c r="AL327" s="14">
        <f t="shared" si="435"/>
        <v>101.72260603804972</v>
      </c>
      <c r="AM327" s="14">
        <f t="shared" si="436"/>
        <v>25.578484210334341</v>
      </c>
      <c r="AN327" s="14">
        <f t="shared" si="437"/>
        <v>7.9155716289332112</v>
      </c>
      <c r="AO327" s="11">
        <f t="shared" si="438"/>
        <v>1.3534742745641346E-3</v>
      </c>
      <c r="AP327" s="11">
        <f t="shared" si="439"/>
        <v>1.7050206118031492E-3</v>
      </c>
      <c r="AQ327" s="11">
        <f t="shared" si="440"/>
        <v>1.5466688246637019E-3</v>
      </c>
      <c r="AR327" s="1">
        <f t="shared" si="446"/>
        <v>277638.08742533065</v>
      </c>
      <c r="AS327" s="1">
        <f t="shared" si="441"/>
        <v>149028.65093997834</v>
      </c>
      <c r="AT327" s="1">
        <f t="shared" si="442"/>
        <v>52704.92025327657</v>
      </c>
      <c r="AU327" s="1">
        <f t="shared" si="401"/>
        <v>55527.617485066134</v>
      </c>
      <c r="AV327" s="1">
        <f t="shared" si="402"/>
        <v>29805.730187995669</v>
      </c>
      <c r="AW327" s="1">
        <f t="shared" si="403"/>
        <v>10540.984050655316</v>
      </c>
      <c r="AX327" s="1">
        <f t="shared" ref="AX327:AX346" si="462">(AR327-AU327)/B327*1000</f>
        <v>190586.391303354</v>
      </c>
      <c r="AY327" s="1">
        <f t="shared" si="449"/>
        <v>40221.348996810557</v>
      </c>
      <c r="AZ327" s="1">
        <f t="shared" si="450"/>
        <v>9648.5929875398142</v>
      </c>
      <c r="BA327" s="1">
        <f t="shared" ref="BA327:BA346" si="463">LN(AX327)*B327</f>
        <v>14168.840558252043</v>
      </c>
      <c r="BB327" s="1">
        <f t="shared" ref="BB327:BB346" si="464">LN(AY327)*C327</f>
        <v>31426.585698235886</v>
      </c>
      <c r="BC327" s="1">
        <f t="shared" ref="BC327:BC346" si="465">LN(AZ327)*D327</f>
        <v>40092.464690667439</v>
      </c>
      <c r="BD327" s="1">
        <f t="shared" ref="BD327:BD346" si="466">SUM(BA327:BC327)*BT327</f>
        <v>32.977496431123221</v>
      </c>
      <c r="BE327" s="2">
        <f t="shared" si="395"/>
        <v>2.6562624979233451E-2</v>
      </c>
      <c r="BF327" s="2">
        <f t="shared" si="396"/>
        <v>3.9296297366806017E-2</v>
      </c>
      <c r="BG327" s="2">
        <f t="shared" si="397"/>
        <v>2.6781393583393952E-2</v>
      </c>
      <c r="BH327" s="2">
        <f t="shared" si="451"/>
        <v>2.8132097572411616E-2</v>
      </c>
      <c r="BI327" s="2">
        <f t="shared" ref="BI327:BI346" si="467">BI$5*BE327^2</f>
        <v>7.0557304578739693E-5</v>
      </c>
      <c r="BJ327" s="2">
        <f t="shared" si="452"/>
        <v>1.5441989867404456E-4</v>
      </c>
      <c r="BK327" s="2">
        <f t="shared" si="453"/>
        <v>7.1724304226865481E-5</v>
      </c>
      <c r="BL327" s="2">
        <f t="shared" si="454"/>
        <v>19.589395097127813</v>
      </c>
      <c r="BM327" s="2">
        <f t="shared" si="455"/>
        <v>23.01298917768101</v>
      </c>
      <c r="BN327" s="2">
        <f t="shared" si="456"/>
        <v>3.7802237344986929</v>
      </c>
      <c r="BO327" s="2">
        <f t="shared" ref="BO327:BO346" si="468">2*BI$5*BE327*AR327/Z327*1000</f>
        <v>926.69805431855377</v>
      </c>
      <c r="BP327" s="2">
        <f t="shared" ref="BP327:BP346" si="469">2*BJ$5*BF327*AS327/AA327*1000</f>
        <v>119.89051537228596</v>
      </c>
      <c r="BQ327" s="2">
        <f t="shared" ref="BQ327:BQ346" si="470">2*BK$5*BG327*AT327/AB327*1000</f>
        <v>3.5780208821348234</v>
      </c>
      <c r="BR327" s="11">
        <f t="shared" ref="BR327:BR346" si="471">SUM(H327:J327)*SUM(B326:D326)/SUM(H326:J326)/SUM(B327:D327)-1+BR$5</f>
        <v>2.9559161521899274E-2</v>
      </c>
      <c r="BS327" s="17">
        <f t="shared" si="447"/>
        <v>5.4591468149617589E-5</v>
      </c>
      <c r="BT327" s="17">
        <f t="shared" si="448"/>
        <v>3.8485597050650711E-4</v>
      </c>
      <c r="BU327" s="12">
        <f>(BU$3*temperature!$I437+BU$4*temperature!$I437^2+BU$5*temperature!$I437^6)*(K327/K$56)^$BW$1</f>
        <v>-32.072157531356197</v>
      </c>
      <c r="BV327" s="12">
        <f>(BV$3*temperature!$I437+BV$4*temperature!$I437^2+BV$5*temperature!$I437^6)*(L327/L$56)^$BW$1</f>
        <v>-21.775208757350956</v>
      </c>
      <c r="BW327" s="12">
        <f>(BW$3*temperature!$I437+BW$4*temperature!$I437^2+BW$5*temperature!$I437^6)*(M327/M$56)^$BW$1</f>
        <v>-19.298976377416849</v>
      </c>
      <c r="BX327" s="12">
        <f>(BX$3*temperature!$M437+BX$4*temperature!$M437^2+BX$5*temperature!$M437^6)*(K327/K$56)^$BW$1</f>
        <v>-32.072163326101936</v>
      </c>
      <c r="BY327" s="12">
        <f>(BY$3*temperature!$M437+BY$4*temperature!$M437^2+BY$5*temperature!$M437^6)*(L327/L$56)^$BW$1</f>
        <v>-21.77521242033135</v>
      </c>
      <c r="BZ327" s="12">
        <f>(BZ$3*temperature!$M437+BZ$4*temperature!$M437^2+BZ$5*temperature!$M437^6)*(M327/M$56)^$BW$1</f>
        <v>-19.298979396351687</v>
      </c>
      <c r="CA327" s="19">
        <f t="shared" si="457"/>
        <v>-5.7947457392515389E-6</v>
      </c>
      <c r="CB327" s="19">
        <f t="shared" si="458"/>
        <v>-3.662980393670523E-6</v>
      </c>
      <c r="CC327" s="19">
        <f t="shared" si="459"/>
        <v>-3.018934837228926E-6</v>
      </c>
      <c r="CD327" s="19">
        <f t="shared" si="460"/>
        <v>-2.3138438704961791E-2</v>
      </c>
      <c r="CE327" s="19">
        <f t="shared" si="461"/>
        <v>-1.2631613395938005E-6</v>
      </c>
      <c r="CF327" s="19"/>
      <c r="CG327" s="19"/>
      <c r="CH327" s="19"/>
    </row>
    <row r="328" spans="1:86" x14ac:dyDescent="0.25">
      <c r="A328" s="2">
        <f t="shared" si="404"/>
        <v>2282</v>
      </c>
      <c r="B328" s="5">
        <f t="shared" si="405"/>
        <v>1165.4057208257107</v>
      </c>
      <c r="C328" s="5">
        <f t="shared" si="406"/>
        <v>2964.1701376896308</v>
      </c>
      <c r="D328" s="5">
        <f t="shared" si="407"/>
        <v>4369.957035698817</v>
      </c>
      <c r="E328" s="15">
        <f t="shared" si="408"/>
        <v>3.5846652900748897E-9</v>
      </c>
      <c r="F328" s="15">
        <f t="shared" si="409"/>
        <v>7.0620309929015493E-9</v>
      </c>
      <c r="G328" s="15">
        <f t="shared" si="410"/>
        <v>1.4416885060465224E-8</v>
      </c>
      <c r="H328" s="5">
        <f t="shared" si="411"/>
        <v>277277.55288852175</v>
      </c>
      <c r="I328" s="5">
        <f t="shared" si="412"/>
        <v>149127.09690960031</v>
      </c>
      <c r="J328" s="5">
        <f t="shared" si="413"/>
        <v>52745.651860536389</v>
      </c>
      <c r="K328" s="5">
        <f t="shared" si="414"/>
        <v>237923.62430833589</v>
      </c>
      <c r="L328" s="5">
        <f t="shared" si="415"/>
        <v>50309.89787442996</v>
      </c>
      <c r="M328" s="5">
        <f t="shared" si="416"/>
        <v>12070.061886112257</v>
      </c>
      <c r="N328" s="15">
        <f t="shared" si="417"/>
        <v>-1.2985809479511001E-3</v>
      </c>
      <c r="O328" s="15">
        <f t="shared" si="418"/>
        <v>6.6057711628531024E-4</v>
      </c>
      <c r="P328" s="15">
        <f t="shared" si="419"/>
        <v>7.7280919193301045E-4</v>
      </c>
      <c r="Q328" s="5">
        <f t="shared" si="420"/>
        <v>2071.0613704970633</v>
      </c>
      <c r="R328" s="5">
        <f t="shared" si="421"/>
        <v>3188.5398607675006</v>
      </c>
      <c r="S328" s="5">
        <f t="shared" si="422"/>
        <v>2417.4650462752993</v>
      </c>
      <c r="T328" s="5">
        <f t="shared" si="423"/>
        <v>7.4692716699275135</v>
      </c>
      <c r="U328" s="5">
        <f t="shared" si="424"/>
        <v>21.381358095506737</v>
      </c>
      <c r="V328" s="5">
        <f t="shared" si="425"/>
        <v>45.832499191919467</v>
      </c>
      <c r="W328" s="15">
        <f t="shared" si="426"/>
        <v>-1.0734613539272964E-2</v>
      </c>
      <c r="X328" s="15">
        <f t="shared" si="427"/>
        <v>-1.217998157191269E-2</v>
      </c>
      <c r="Y328" s="15">
        <f t="shared" si="428"/>
        <v>-9.7425357312937999E-3</v>
      </c>
      <c r="Z328" s="5">
        <f t="shared" si="443"/>
        <v>1566.1653473302138</v>
      </c>
      <c r="AA328" s="5">
        <f t="shared" si="444"/>
        <v>9659.8232719263706</v>
      </c>
      <c r="AB328" s="5">
        <f t="shared" si="445"/>
        <v>78957.943284777881</v>
      </c>
      <c r="AC328" s="16">
        <f t="shared" si="429"/>
        <v>0.76751188220738764</v>
      </c>
      <c r="AD328" s="16">
        <f t="shared" si="430"/>
        <v>3.1171125397098787</v>
      </c>
      <c r="AE328" s="16">
        <f t="shared" si="431"/>
        <v>33.258974067897121</v>
      </c>
      <c r="AF328" s="15">
        <f t="shared" si="432"/>
        <v>-4.0504037456468023E-3</v>
      </c>
      <c r="AG328" s="15">
        <f t="shared" si="433"/>
        <v>2.9673830763510267E-4</v>
      </c>
      <c r="AH328" s="15">
        <f t="shared" si="434"/>
        <v>9.7937136394747881E-3</v>
      </c>
      <c r="AI328" s="1">
        <f t="shared" si="398"/>
        <v>560604.21366129466</v>
      </c>
      <c r="AJ328" s="1">
        <f t="shared" si="399"/>
        <v>295692.71937345486</v>
      </c>
      <c r="AK328" s="1">
        <f t="shared" si="400"/>
        <v>104493.33721612954</v>
      </c>
      <c r="AL328" s="14">
        <f t="shared" si="435"/>
        <v>101.85890817915971</v>
      </c>
      <c r="AM328" s="14">
        <f t="shared" si="436"/>
        <v>25.621659934703672</v>
      </c>
      <c r="AN328" s="14">
        <f t="shared" si="437"/>
        <v>7.9276919691223968</v>
      </c>
      <c r="AO328" s="11">
        <f t="shared" si="438"/>
        <v>1.3399395318184932E-3</v>
      </c>
      <c r="AP328" s="11">
        <f t="shared" si="439"/>
        <v>1.6879704056851177E-3</v>
      </c>
      <c r="AQ328" s="11">
        <f t="shared" si="440"/>
        <v>1.5312021364170649E-3</v>
      </c>
      <c r="AR328" s="1">
        <f t="shared" si="446"/>
        <v>277277.55288852175</v>
      </c>
      <c r="AS328" s="1">
        <f t="shared" si="441"/>
        <v>149127.09690960031</v>
      </c>
      <c r="AT328" s="1">
        <f t="shared" si="442"/>
        <v>52745.651860536389</v>
      </c>
      <c r="AU328" s="1">
        <f t="shared" si="401"/>
        <v>55455.51057770435</v>
      </c>
      <c r="AV328" s="1">
        <f t="shared" si="402"/>
        <v>29825.419381920063</v>
      </c>
      <c r="AW328" s="1">
        <f t="shared" si="403"/>
        <v>10549.130372107278</v>
      </c>
      <c r="AX328" s="1">
        <f t="shared" si="462"/>
        <v>190338.89944666871</v>
      </c>
      <c r="AY328" s="1">
        <f t="shared" si="449"/>
        <v>40247.91829954397</v>
      </c>
      <c r="AZ328" s="1">
        <f t="shared" si="450"/>
        <v>9656.049508889806</v>
      </c>
      <c r="BA328" s="1">
        <f t="shared" si="463"/>
        <v>14167.326251906286</v>
      </c>
      <c r="BB328" s="1">
        <f t="shared" si="464"/>
        <v>31428.543336692012</v>
      </c>
      <c r="BC328" s="1">
        <f t="shared" si="465"/>
        <v>40095.841107369801</v>
      </c>
      <c r="BD328" s="1">
        <f t="shared" si="466"/>
        <v>32.018414062387997</v>
      </c>
      <c r="BE328" s="2">
        <f t="shared" si="395"/>
        <v>2.6562624979233451E-2</v>
      </c>
      <c r="BF328" s="2">
        <f t="shared" si="396"/>
        <v>3.9296297366806017E-2</v>
      </c>
      <c r="BG328" s="2">
        <f t="shared" si="397"/>
        <v>2.6781393583393952E-2</v>
      </c>
      <c r="BH328" s="2">
        <f t="shared" si="451"/>
        <v>2.811809656873596E-2</v>
      </c>
      <c r="BI328" s="2">
        <f t="shared" si="467"/>
        <v>7.0557304578739693E-5</v>
      </c>
      <c r="BJ328" s="2">
        <f t="shared" si="452"/>
        <v>1.5441989867404456E-4</v>
      </c>
      <c r="BK328" s="2">
        <f t="shared" si="453"/>
        <v>7.1724304226865481E-5</v>
      </c>
      <c r="BL328" s="2">
        <f t="shared" si="454"/>
        <v>19.563956752003033</v>
      </c>
      <c r="BM328" s="2">
        <f t="shared" si="455"/>
        <v>23.028191194334905</v>
      </c>
      <c r="BN328" s="2">
        <f t="shared" si="456"/>
        <v>3.7831451806894454</v>
      </c>
      <c r="BO328" s="2">
        <f t="shared" si="468"/>
        <v>940.5417716708647</v>
      </c>
      <c r="BP328" s="2">
        <f t="shared" si="469"/>
        <v>121.33022687152159</v>
      </c>
      <c r="BQ328" s="2">
        <f t="shared" si="470"/>
        <v>3.5781126091262636</v>
      </c>
      <c r="BR328" s="11">
        <f t="shared" si="471"/>
        <v>2.9538224834242149E-2</v>
      </c>
      <c r="BS328" s="17">
        <f t="shared" si="447"/>
        <v>5.3024119632834136E-5</v>
      </c>
      <c r="BT328" s="17">
        <f t="shared" si="448"/>
        <v>3.7364657330728846E-4</v>
      </c>
      <c r="BU328" s="12">
        <f>(BU$3*temperature!$I438+BU$4*temperature!$I438^2+BU$5*temperature!$I438^6)*(K328/K$56)^$BW$1</f>
        <v>-32.237143959501076</v>
      </c>
      <c r="BV328" s="12">
        <f>(BV$3*temperature!$I438+BV$4*temperature!$I438^2+BV$5*temperature!$I438^6)*(L328/L$56)^$BW$1</f>
        <v>-21.8692658964857</v>
      </c>
      <c r="BW328" s="12">
        <f>(BW$3*temperature!$I438+BW$4*temperature!$I438^2+BW$5*temperature!$I438^6)*(M328/M$56)^$BW$1</f>
        <v>-19.375725048538694</v>
      </c>
      <c r="BX328" s="12">
        <f>(BX$3*temperature!$M438+BX$4*temperature!$M438^2+BX$5*temperature!$M438^6)*(K328/K$56)^$BW$1</f>
        <v>-32.237149749776343</v>
      </c>
      <c r="BY328" s="12">
        <f>(BY$3*temperature!$M438+BY$4*temperature!$M438^2+BY$5*temperature!$M438^6)*(L328/L$56)^$BW$1</f>
        <v>-21.869269554489456</v>
      </c>
      <c r="BZ328" s="12">
        <f>(BZ$3*temperature!$M438+BZ$4*temperature!$M438^2+BZ$5*temperature!$M438^6)*(M328/M$56)^$BW$1</f>
        <v>-19.375728062965059</v>
      </c>
      <c r="CA328" s="19">
        <f t="shared" si="457"/>
        <v>-5.7902752672589486E-6</v>
      </c>
      <c r="CB328" s="19">
        <f t="shared" si="458"/>
        <v>-3.6580037559019729E-6</v>
      </c>
      <c r="CC328" s="19">
        <f t="shared" si="459"/>
        <v>-3.0144263654108272E-6</v>
      </c>
      <c r="CD328" s="19">
        <f t="shared" si="460"/>
        <v>-2.31001872088775E-2</v>
      </c>
      <c r="CE328" s="19">
        <f t="shared" si="461"/>
        <v>-1.2248670901043853E-6</v>
      </c>
      <c r="CF328" s="19"/>
      <c r="CG328" s="19"/>
      <c r="CH328" s="19"/>
    </row>
    <row r="329" spans="1:86" x14ac:dyDescent="0.25">
      <c r="A329" s="2">
        <f t="shared" si="404"/>
        <v>2283</v>
      </c>
      <c r="B329" s="5">
        <f t="shared" si="405"/>
        <v>1165.4057247944206</v>
      </c>
      <c r="C329" s="5">
        <f t="shared" si="406"/>
        <v>2964.1701575760389</v>
      </c>
      <c r="D329" s="5">
        <f t="shared" si="407"/>
        <v>4369.9570955499266</v>
      </c>
      <c r="E329" s="15">
        <f t="shared" si="408"/>
        <v>3.4054320255711452E-9</v>
      </c>
      <c r="F329" s="15">
        <f t="shared" si="409"/>
        <v>6.7089294432564718E-9</v>
      </c>
      <c r="G329" s="15">
        <f t="shared" si="410"/>
        <v>1.3696040807441962E-8</v>
      </c>
      <c r="H329" s="5">
        <f t="shared" si="411"/>
        <v>276911.14687996561</v>
      </c>
      <c r="I329" s="5">
        <f t="shared" si="412"/>
        <v>149222.49749015548</v>
      </c>
      <c r="J329" s="5">
        <f t="shared" si="413"/>
        <v>52785.442927381249</v>
      </c>
      <c r="K329" s="5">
        <f t="shared" si="414"/>
        <v>237609.221396963</v>
      </c>
      <c r="L329" s="5">
        <f t="shared" si="415"/>
        <v>50342.082119935629</v>
      </c>
      <c r="M329" s="5">
        <f t="shared" si="416"/>
        <v>12079.167317485664</v>
      </c>
      <c r="N329" s="15">
        <f t="shared" si="417"/>
        <v>-1.3214446959055604E-3</v>
      </c>
      <c r="O329" s="15">
        <f t="shared" si="418"/>
        <v>6.3971995303990781E-4</v>
      </c>
      <c r="P329" s="15">
        <f t="shared" si="419"/>
        <v>7.543814985642161E-4</v>
      </c>
      <c r="Q329" s="5">
        <f t="shared" si="420"/>
        <v>2046.1219193895188</v>
      </c>
      <c r="R329" s="5">
        <f t="shared" si="421"/>
        <v>3151.7184533443819</v>
      </c>
      <c r="S329" s="5">
        <f t="shared" si="422"/>
        <v>2395.7187630252074</v>
      </c>
      <c r="T329" s="5">
        <f t="shared" si="423"/>
        <v>7.3890919251310017</v>
      </c>
      <c r="U329" s="5">
        <f t="shared" si="424"/>
        <v>21.120933547920998</v>
      </c>
      <c r="V329" s="5">
        <f t="shared" si="425"/>
        <v>45.3859744308877</v>
      </c>
      <c r="W329" s="15">
        <f t="shared" si="426"/>
        <v>-1.0734613539272964E-2</v>
      </c>
      <c r="X329" s="15">
        <f t="shared" si="427"/>
        <v>-1.217998157191269E-2</v>
      </c>
      <c r="Y329" s="15">
        <f t="shared" si="428"/>
        <v>-9.7425357312937999E-3</v>
      </c>
      <c r="Z329" s="5">
        <f t="shared" si="443"/>
        <v>1541.0738559862166</v>
      </c>
      <c r="AA329" s="5">
        <f t="shared" si="444"/>
        <v>9551.3036038371793</v>
      </c>
      <c r="AB329" s="5">
        <f t="shared" si="445"/>
        <v>79015.46823136021</v>
      </c>
      <c r="AC329" s="16">
        <f t="shared" si="429"/>
        <v>0.76440314920486641</v>
      </c>
      <c r="AD329" s="16">
        <f t="shared" si="430"/>
        <v>3.1180375064096202</v>
      </c>
      <c r="AE329" s="16">
        <f t="shared" si="431"/>
        <v>33.584702935860825</v>
      </c>
      <c r="AF329" s="15">
        <f t="shared" si="432"/>
        <v>-4.0504037456468023E-3</v>
      </c>
      <c r="AG329" s="15">
        <f t="shared" si="433"/>
        <v>2.9673830763510267E-4</v>
      </c>
      <c r="AH329" s="15">
        <f t="shared" si="434"/>
        <v>9.7937136394747881E-3</v>
      </c>
      <c r="AI329" s="1">
        <f t="shared" si="398"/>
        <v>559999.30287286954</v>
      </c>
      <c r="AJ329" s="1">
        <f t="shared" si="399"/>
        <v>295948.86681802943</v>
      </c>
      <c r="AK329" s="1">
        <f t="shared" si="400"/>
        <v>104593.13386662386</v>
      </c>
      <c r="AL329" s="14">
        <f t="shared" si="435"/>
        <v>101.99402810911947</v>
      </c>
      <c r="AM329" s="14">
        <f t="shared" si="436"/>
        <v>25.664476052380834</v>
      </c>
      <c r="AN329" s="14">
        <f t="shared" si="437"/>
        <v>7.9397094790135743</v>
      </c>
      <c r="AO329" s="11">
        <f t="shared" si="438"/>
        <v>1.3265401365003082E-3</v>
      </c>
      <c r="AP329" s="11">
        <f t="shared" si="439"/>
        <v>1.6710907016282664E-3</v>
      </c>
      <c r="AQ329" s="11">
        <f t="shared" si="440"/>
        <v>1.5158901150528943E-3</v>
      </c>
      <c r="AR329" s="1">
        <f t="shared" si="446"/>
        <v>276911.14687996561</v>
      </c>
      <c r="AS329" s="1">
        <f t="shared" si="441"/>
        <v>149222.49749015548</v>
      </c>
      <c r="AT329" s="1">
        <f t="shared" si="442"/>
        <v>52785.442927381249</v>
      </c>
      <c r="AU329" s="1">
        <f t="shared" si="401"/>
        <v>55382.229375993127</v>
      </c>
      <c r="AV329" s="1">
        <f t="shared" si="402"/>
        <v>29844.499498031098</v>
      </c>
      <c r="AW329" s="1">
        <f t="shared" si="403"/>
        <v>10557.088585476251</v>
      </c>
      <c r="AX329" s="1">
        <f t="shared" si="462"/>
        <v>190087.37711757037</v>
      </c>
      <c r="AY329" s="1">
        <f t="shared" si="449"/>
        <v>40273.665695948504</v>
      </c>
      <c r="AZ329" s="1">
        <f t="shared" si="450"/>
        <v>9663.3338539885299</v>
      </c>
      <c r="BA329" s="1">
        <f t="shared" si="463"/>
        <v>14165.785262516143</v>
      </c>
      <c r="BB329" s="1">
        <f t="shared" si="464"/>
        <v>31430.439180065547</v>
      </c>
      <c r="BC329" s="1">
        <f t="shared" si="465"/>
        <v>40099.137028478879</v>
      </c>
      <c r="BD329" s="1">
        <f t="shared" si="466"/>
        <v>31.087163264069144</v>
      </c>
      <c r="BE329" s="2">
        <f t="shared" si="395"/>
        <v>2.6562624979233451E-2</v>
      </c>
      <c r="BF329" s="2">
        <f t="shared" si="396"/>
        <v>3.9296297366806017E-2</v>
      </c>
      <c r="BG329" s="2">
        <f t="shared" si="397"/>
        <v>2.6781393583393952E-2</v>
      </c>
      <c r="BH329" s="2">
        <f t="shared" si="451"/>
        <v>2.8104214100491937E-2</v>
      </c>
      <c r="BI329" s="2">
        <f t="shared" si="467"/>
        <v>7.0557304578739693E-5</v>
      </c>
      <c r="BJ329" s="2">
        <f t="shared" si="452"/>
        <v>1.5441989867404456E-4</v>
      </c>
      <c r="BK329" s="2">
        <f t="shared" si="453"/>
        <v>7.1724304226865481E-5</v>
      </c>
      <c r="BL329" s="2">
        <f t="shared" si="454"/>
        <v>19.538104131657857</v>
      </c>
      <c r="BM329" s="2">
        <f t="shared" si="455"/>
        <v>23.042922942317677</v>
      </c>
      <c r="BN329" s="2">
        <f t="shared" si="456"/>
        <v>3.7859991672733377</v>
      </c>
      <c r="BO329" s="2">
        <f t="shared" si="468"/>
        <v>954.59239913388626</v>
      </c>
      <c r="BP329" s="2">
        <f t="shared" si="469"/>
        <v>122.78725247169048</v>
      </c>
      <c r="BQ329" s="2">
        <f t="shared" si="470"/>
        <v>3.5782050126506997</v>
      </c>
      <c r="BR329" s="11">
        <f t="shared" si="471"/>
        <v>2.9517439356898739E-2</v>
      </c>
      <c r="BS329" s="17">
        <f t="shared" si="447"/>
        <v>5.150281782045648E-5</v>
      </c>
      <c r="BT329" s="17">
        <f t="shared" si="448"/>
        <v>3.6276366340513443E-4</v>
      </c>
      <c r="BU329" s="12">
        <f>(BU$3*temperature!$I439+BU$4*temperature!$I439^2+BU$5*temperature!$I439^6)*(K329/K$56)^$BW$1</f>
        <v>-32.402049669143324</v>
      </c>
      <c r="BV329" s="12">
        <f>(BV$3*temperature!$I439+BV$4*temperature!$I439^2+BV$5*temperature!$I439^6)*(L329/L$56)^$BW$1</f>
        <v>-21.963162709339123</v>
      </c>
      <c r="BW329" s="12">
        <f>(BW$3*temperature!$I439+BW$4*temperature!$I439^2+BW$5*temperature!$I439^6)*(M329/M$56)^$BW$1</f>
        <v>-19.452324004374198</v>
      </c>
      <c r="BX329" s="12">
        <f>(BX$3*temperature!$M439+BX$4*temperature!$M439^2+BX$5*temperature!$M439^6)*(K329/K$56)^$BW$1</f>
        <v>-32.40205545498614</v>
      </c>
      <c r="BY329" s="12">
        <f>(BY$3*temperature!$M439+BY$4*temperature!$M439^2+BY$5*temperature!$M439^6)*(L329/L$56)^$BW$1</f>
        <v>-21.963166362396166</v>
      </c>
      <c r="BZ329" s="12">
        <f>(BZ$3*temperature!$M439+BZ$4*temperature!$M439^2+BZ$5*temperature!$M439^6)*(M329/M$56)^$BW$1</f>
        <v>-19.452327014318911</v>
      </c>
      <c r="CA329" s="19">
        <f t="shared" si="457"/>
        <v>-5.7858428164081488E-6</v>
      </c>
      <c r="CB329" s="19">
        <f t="shared" si="458"/>
        <v>-3.6530570426407394E-6</v>
      </c>
      <c r="CC329" s="19">
        <f t="shared" si="459"/>
        <v>-3.0099447130282897E-6</v>
      </c>
      <c r="CD329" s="19">
        <f t="shared" si="460"/>
        <v>-2.3061639301997706E-2</v>
      </c>
      <c r="CE329" s="19">
        <f t="shared" si="461"/>
        <v>-1.1877394076118669E-6</v>
      </c>
      <c r="CF329" s="19"/>
      <c r="CG329" s="19"/>
      <c r="CH329" s="19"/>
    </row>
    <row r="330" spans="1:86" x14ac:dyDescent="0.25">
      <c r="A330" s="2">
        <f t="shared" si="404"/>
        <v>2284</v>
      </c>
      <c r="B330" s="5">
        <f t="shared" si="405"/>
        <v>1165.405728564695</v>
      </c>
      <c r="C330" s="5">
        <f t="shared" si="406"/>
        <v>2964.1701764681275</v>
      </c>
      <c r="D330" s="5">
        <f t="shared" si="407"/>
        <v>4369.9571524084813</v>
      </c>
      <c r="E330" s="15">
        <f t="shared" si="408"/>
        <v>3.2351604242925876E-9</v>
      </c>
      <c r="F330" s="15">
        <f t="shared" si="409"/>
        <v>6.3734829710936477E-9</v>
      </c>
      <c r="G330" s="15">
        <f t="shared" si="410"/>
        <v>1.3011238767069864E-8</v>
      </c>
      <c r="H330" s="5">
        <f t="shared" si="411"/>
        <v>276538.92282406311</v>
      </c>
      <c r="I330" s="5">
        <f t="shared" si="412"/>
        <v>149314.87714313203</v>
      </c>
      <c r="J330" s="5">
        <f t="shared" si="413"/>
        <v>52824.301129673193</v>
      </c>
      <c r="K330" s="5">
        <f t="shared" si="414"/>
        <v>237289.82623471948</v>
      </c>
      <c r="L330" s="5">
        <f t="shared" si="415"/>
        <v>50373.247234085567</v>
      </c>
      <c r="M330" s="5">
        <f t="shared" si="416"/>
        <v>12088.059284645235</v>
      </c>
      <c r="N330" s="15">
        <f t="shared" si="417"/>
        <v>-1.3442035640103267E-3</v>
      </c>
      <c r="O330" s="15">
        <f t="shared" si="418"/>
        <v>6.1906684899692976E-4</v>
      </c>
      <c r="P330" s="15">
        <f t="shared" si="419"/>
        <v>7.3614073932892765E-4</v>
      </c>
      <c r="Q330" s="5">
        <f t="shared" si="420"/>
        <v>2021.4367180219235</v>
      </c>
      <c r="R330" s="5">
        <f t="shared" si="421"/>
        <v>3115.2579602702913</v>
      </c>
      <c r="S330" s="5">
        <f t="shared" si="422"/>
        <v>2374.1248226446569</v>
      </c>
      <c r="T330" s="5">
        <f t="shared" si="423"/>
        <v>7.3097728789085581</v>
      </c>
      <c r="U330" s="5">
        <f t="shared" si="424"/>
        <v>20.863680966525727</v>
      </c>
      <c r="V330" s="5">
        <f t="shared" si="425"/>
        <v>44.943799953295191</v>
      </c>
      <c r="W330" s="15">
        <f t="shared" si="426"/>
        <v>-1.0734613539272964E-2</v>
      </c>
      <c r="X330" s="15">
        <f t="shared" si="427"/>
        <v>-1.217998157191269E-2</v>
      </c>
      <c r="Y330" s="15">
        <f t="shared" si="428"/>
        <v>-9.7425357312937999E-3</v>
      </c>
      <c r="Z330" s="5">
        <f t="shared" si="443"/>
        <v>1516.3496391430467</v>
      </c>
      <c r="AA330" s="5">
        <f t="shared" si="444"/>
        <v>9443.8062109146122</v>
      </c>
      <c r="AB330" s="5">
        <f t="shared" si="445"/>
        <v>79071.579022416263</v>
      </c>
      <c r="AC330" s="16">
        <f t="shared" si="429"/>
        <v>0.7613070078261428</v>
      </c>
      <c r="AD330" s="16">
        <f t="shared" si="430"/>
        <v>3.1189627475824149</v>
      </c>
      <c r="AE330" s="16">
        <f t="shared" si="431"/>
        <v>33.913621899081477</v>
      </c>
      <c r="AF330" s="15">
        <f t="shared" si="432"/>
        <v>-4.0504037456468023E-3</v>
      </c>
      <c r="AG330" s="15">
        <f t="shared" si="433"/>
        <v>2.9673830763510267E-4</v>
      </c>
      <c r="AH330" s="15">
        <f t="shared" si="434"/>
        <v>9.7937136394747881E-3</v>
      </c>
      <c r="AI330" s="1">
        <f t="shared" si="398"/>
        <v>559381.60196157568</v>
      </c>
      <c r="AJ330" s="1">
        <f t="shared" si="399"/>
        <v>296198.47963425762</v>
      </c>
      <c r="AK330" s="1">
        <f t="shared" si="400"/>
        <v>104690.90906543772</v>
      </c>
      <c r="AL330" s="14">
        <f t="shared" si="435"/>
        <v>102.12797428936985</v>
      </c>
      <c r="AM330" s="14">
        <f t="shared" si="436"/>
        <v>25.706934843001196</v>
      </c>
      <c r="AN330" s="14">
        <f t="shared" si="437"/>
        <v>7.9516248488580468</v>
      </c>
      <c r="AO330" s="11">
        <f t="shared" si="438"/>
        <v>1.3132747351353052E-3</v>
      </c>
      <c r="AP330" s="11">
        <f t="shared" si="439"/>
        <v>1.6543797946119837E-3</v>
      </c>
      <c r="AQ330" s="11">
        <f t="shared" si="440"/>
        <v>1.5007312139023654E-3</v>
      </c>
      <c r="AR330" s="1">
        <f t="shared" si="446"/>
        <v>276538.92282406311</v>
      </c>
      <c r="AS330" s="1">
        <f t="shared" si="441"/>
        <v>149314.87714313203</v>
      </c>
      <c r="AT330" s="1">
        <f t="shared" si="442"/>
        <v>52824.301129673193</v>
      </c>
      <c r="AU330" s="1">
        <f t="shared" si="401"/>
        <v>55307.784564812624</v>
      </c>
      <c r="AV330" s="1">
        <f t="shared" si="402"/>
        <v>29862.975428626407</v>
      </c>
      <c r="AW330" s="1">
        <f t="shared" si="403"/>
        <v>10564.860225934639</v>
      </c>
      <c r="AX330" s="1">
        <f t="shared" si="462"/>
        <v>189831.86098777558</v>
      </c>
      <c r="AY330" s="1">
        <f t="shared" si="449"/>
        <v>40298.597787268453</v>
      </c>
      <c r="AZ330" s="1">
        <f t="shared" si="450"/>
        <v>9670.447427716188</v>
      </c>
      <c r="BA330" s="1">
        <f t="shared" si="463"/>
        <v>14164.217711990374</v>
      </c>
      <c r="BB330" s="1">
        <f t="shared" si="464"/>
        <v>31432.273832112402</v>
      </c>
      <c r="BC330" s="1">
        <f t="shared" si="465"/>
        <v>40102.353270241234</v>
      </c>
      <c r="BD330" s="1">
        <f t="shared" si="466"/>
        <v>30.182938732465576</v>
      </c>
      <c r="BE330" s="2">
        <f t="shared" si="395"/>
        <v>2.6562624979233451E-2</v>
      </c>
      <c r="BF330" s="2">
        <f t="shared" si="396"/>
        <v>3.9296297366806017E-2</v>
      </c>
      <c r="BG330" s="2">
        <f t="shared" si="397"/>
        <v>2.6781393583393952E-2</v>
      </c>
      <c r="BH330" s="2">
        <f t="shared" si="451"/>
        <v>2.8090449735113675E-2</v>
      </c>
      <c r="BI330" s="2">
        <f t="shared" si="467"/>
        <v>7.0557304578739693E-5</v>
      </c>
      <c r="BJ330" s="2">
        <f t="shared" si="452"/>
        <v>1.5441989867404456E-4</v>
      </c>
      <c r="BK330" s="2">
        <f t="shared" si="453"/>
        <v>7.1724304226865481E-5</v>
      </c>
      <c r="BL330" s="2">
        <f t="shared" si="454"/>
        <v>19.511841005574009</v>
      </c>
      <c r="BM330" s="2">
        <f t="shared" si="455"/>
        <v>23.057188198969861</v>
      </c>
      <c r="BN330" s="2">
        <f t="shared" si="456"/>
        <v>3.7887862447962339</v>
      </c>
      <c r="BO330" s="2">
        <f t="shared" si="468"/>
        <v>968.85302828813008</v>
      </c>
      <c r="BP330" s="2">
        <f t="shared" si="469"/>
        <v>124.26180043218751</v>
      </c>
      <c r="BQ330" s="2">
        <f t="shared" si="470"/>
        <v>3.5782980858911122</v>
      </c>
      <c r="BR330" s="11">
        <f t="shared" si="471"/>
        <v>2.9496802934988436E-2</v>
      </c>
      <c r="BS330" s="17">
        <f t="shared" si="447"/>
        <v>5.0026173284280037E-5</v>
      </c>
      <c r="BT330" s="17">
        <f t="shared" si="448"/>
        <v>3.5219773146129556E-4</v>
      </c>
      <c r="BU330" s="12">
        <f>(BU$3*temperature!$I440+BU$4*temperature!$I440^2+BU$5*temperature!$I440^6)*(K330/K$56)^$BW$1</f>
        <v>-32.566877070155762</v>
      </c>
      <c r="BV330" s="12">
        <f>(BV$3*temperature!$I440+BV$4*temperature!$I440^2+BV$5*temperature!$I440^6)*(L330/L$56)^$BW$1</f>
        <v>-22.056900266370537</v>
      </c>
      <c r="BW330" s="12">
        <f>(BW$3*temperature!$I440+BW$4*temperature!$I440^2+BW$5*temperature!$I440^6)*(M330/M$56)^$BW$1</f>
        <v>-19.528774131994297</v>
      </c>
      <c r="BX330" s="12">
        <f>(BX$3*temperature!$M440+BX$4*temperature!$M440^2+BX$5*temperature!$M440^6)*(K330/K$56)^$BW$1</f>
        <v>-32.5668828516039</v>
      </c>
      <c r="BY330" s="12">
        <f>(BY$3*temperature!$M440+BY$4*temperature!$M440^2+BY$5*temperature!$M440^6)*(L330/L$56)^$BW$1</f>
        <v>-22.056903914510443</v>
      </c>
      <c r="BZ330" s="12">
        <f>(BZ$3*temperature!$M440+BZ$4*temperature!$M440^2+BZ$5*temperature!$M440^6)*(M330/M$56)^$BW$1</f>
        <v>-19.528777137483829</v>
      </c>
      <c r="CA330" s="19">
        <f t="shared" si="457"/>
        <v>-5.781448138009182E-6</v>
      </c>
      <c r="CB330" s="19">
        <f t="shared" si="458"/>
        <v>-3.6481399057208819E-6</v>
      </c>
      <c r="CC330" s="19">
        <f t="shared" si="459"/>
        <v>-3.0054895319153729E-6</v>
      </c>
      <c r="CD330" s="19">
        <f t="shared" si="460"/>
        <v>-2.3022798863478931E-2</v>
      </c>
      <c r="CE330" s="19">
        <f t="shared" si="461"/>
        <v>-1.1517425254335226E-6</v>
      </c>
      <c r="CF330" s="19"/>
      <c r="CG330" s="19"/>
      <c r="CH330" s="19"/>
    </row>
    <row r="331" spans="1:86" x14ac:dyDescent="0.25">
      <c r="A331" s="2">
        <f t="shared" si="404"/>
        <v>2285</v>
      </c>
      <c r="B331" s="5">
        <f t="shared" si="405"/>
        <v>1165.4057321464559</v>
      </c>
      <c r="C331" s="5">
        <f t="shared" si="406"/>
        <v>2964.1701944156111</v>
      </c>
      <c r="D331" s="5">
        <f t="shared" si="407"/>
        <v>4369.9572064241102</v>
      </c>
      <c r="E331" s="15">
        <f t="shared" si="408"/>
        <v>3.0734024030779582E-9</v>
      </c>
      <c r="F331" s="15">
        <f t="shared" si="409"/>
        <v>6.0548088225389649E-9</v>
      </c>
      <c r="G331" s="15">
        <f t="shared" si="410"/>
        <v>1.2360676828716369E-8</v>
      </c>
      <c r="H331" s="5">
        <f t="shared" si="411"/>
        <v>276160.93366085342</v>
      </c>
      <c r="I331" s="5">
        <f t="shared" si="412"/>
        <v>149404.26027595726</v>
      </c>
      <c r="J331" s="5">
        <f t="shared" si="413"/>
        <v>52862.234121780246</v>
      </c>
      <c r="K331" s="5">
        <f t="shared" si="414"/>
        <v>236965.48424574631</v>
      </c>
      <c r="L331" s="5">
        <f t="shared" si="415"/>
        <v>50403.401450237056</v>
      </c>
      <c r="M331" s="5">
        <f t="shared" si="416"/>
        <v>12096.739538792155</v>
      </c>
      <c r="N331" s="15">
        <f t="shared" si="417"/>
        <v>-1.3668600720047053E-3</v>
      </c>
      <c r="O331" s="15">
        <f t="shared" si="418"/>
        <v>5.9861569001817827E-4</v>
      </c>
      <c r="P331" s="15">
        <f t="shared" si="419"/>
        <v>7.180850079009371E-4</v>
      </c>
      <c r="Q331" s="5">
        <f t="shared" si="420"/>
        <v>1997.004021023627</v>
      </c>
      <c r="R331" s="5">
        <f t="shared" si="421"/>
        <v>3079.1563229148501</v>
      </c>
      <c r="S331" s="5">
        <f t="shared" si="422"/>
        <v>2352.6830699489724</v>
      </c>
      <c r="T331" s="5">
        <f t="shared" si="423"/>
        <v>7.2313052919936158</v>
      </c>
      <c r="U331" s="5">
        <f t="shared" si="424"/>
        <v>20.609561716831177</v>
      </c>
      <c r="V331" s="5">
        <f t="shared" si="425"/>
        <v>44.505933376350093</v>
      </c>
      <c r="W331" s="15">
        <f t="shared" si="426"/>
        <v>-1.0734613539272964E-2</v>
      </c>
      <c r="X331" s="15">
        <f t="shared" si="427"/>
        <v>-1.217998157191269E-2</v>
      </c>
      <c r="Y331" s="15">
        <f t="shared" si="428"/>
        <v>-9.7425357312937999E-3</v>
      </c>
      <c r="Z331" s="5">
        <f t="shared" si="443"/>
        <v>1491.988083328476</v>
      </c>
      <c r="AA331" s="5">
        <f t="shared" si="444"/>
        <v>9337.3259440981037</v>
      </c>
      <c r="AB331" s="5">
        <f t="shared" si="445"/>
        <v>79126.287343063523</v>
      </c>
      <c r="AC331" s="16">
        <f t="shared" si="429"/>
        <v>0.75822340707005664</v>
      </c>
      <c r="AD331" s="16">
        <f t="shared" si="430"/>
        <v>3.1198882633097096</v>
      </c>
      <c r="AE331" s="16">
        <f t="shared" si="431"/>
        <v>34.245762200438499</v>
      </c>
      <c r="AF331" s="15">
        <f t="shared" si="432"/>
        <v>-4.0504037456468023E-3</v>
      </c>
      <c r="AG331" s="15">
        <f t="shared" si="433"/>
        <v>2.9673830763510267E-4</v>
      </c>
      <c r="AH331" s="15">
        <f t="shared" si="434"/>
        <v>9.7937136394747881E-3</v>
      </c>
      <c r="AI331" s="1">
        <f t="shared" si="398"/>
        <v>558751.22633023071</v>
      </c>
      <c r="AJ331" s="1">
        <f t="shared" si="399"/>
        <v>296441.60709945828</v>
      </c>
      <c r="AK331" s="1">
        <f t="shared" si="400"/>
        <v>104786.67838482858</v>
      </c>
      <c r="AL331" s="14">
        <f t="shared" si="435"/>
        <v>102.26075515687079</v>
      </c>
      <c r="AM331" s="14">
        <f t="shared" si="436"/>
        <v>25.749038586251004</v>
      </c>
      <c r="AN331" s="14">
        <f t="shared" si="437"/>
        <v>7.9634387679538507</v>
      </c>
      <c r="AO331" s="11">
        <f t="shared" si="438"/>
        <v>1.3001419877839522E-3</v>
      </c>
      <c r="AP331" s="11">
        <f t="shared" si="439"/>
        <v>1.6378359966658638E-3</v>
      </c>
      <c r="AQ331" s="11">
        <f t="shared" si="440"/>
        <v>1.4857239017633417E-3</v>
      </c>
      <c r="AR331" s="1">
        <f t="shared" si="446"/>
        <v>276160.93366085342</v>
      </c>
      <c r="AS331" s="1">
        <f t="shared" si="441"/>
        <v>149404.26027595726</v>
      </c>
      <c r="AT331" s="1">
        <f t="shared" si="442"/>
        <v>52862.234121780246</v>
      </c>
      <c r="AU331" s="1">
        <f t="shared" si="401"/>
        <v>55232.186732170689</v>
      </c>
      <c r="AV331" s="1">
        <f t="shared" si="402"/>
        <v>29880.852055191455</v>
      </c>
      <c r="AW331" s="1">
        <f t="shared" si="403"/>
        <v>10572.44682435605</v>
      </c>
      <c r="AX331" s="1">
        <f t="shared" si="462"/>
        <v>189572.38739659704</v>
      </c>
      <c r="AY331" s="1">
        <f t="shared" si="449"/>
        <v>40322.721160189642</v>
      </c>
      <c r="AZ331" s="1">
        <f t="shared" si="450"/>
        <v>9677.3916310337245</v>
      </c>
      <c r="BA331" s="1">
        <f t="shared" si="463"/>
        <v>14162.623719299179</v>
      </c>
      <c r="BB331" s="1">
        <f t="shared" si="464"/>
        <v>31434.047890335449</v>
      </c>
      <c r="BC331" s="1">
        <f t="shared" si="465"/>
        <v>40105.490640551994</v>
      </c>
      <c r="BD331" s="1">
        <f t="shared" si="466"/>
        <v>29.304958374605448</v>
      </c>
      <c r="BE331" s="2">
        <f t="shared" si="395"/>
        <v>2.6562624979233451E-2</v>
      </c>
      <c r="BF331" s="2">
        <f t="shared" si="396"/>
        <v>3.9296297366806017E-2</v>
      </c>
      <c r="BG331" s="2">
        <f t="shared" si="397"/>
        <v>2.6781393583393952E-2</v>
      </c>
      <c r="BH331" s="2">
        <f t="shared" si="451"/>
        <v>2.8076803028264367E-2</v>
      </c>
      <c r="BI331" s="2">
        <f t="shared" si="467"/>
        <v>7.0557304578739693E-5</v>
      </c>
      <c r="BJ331" s="2">
        <f t="shared" si="452"/>
        <v>1.5441989867404456E-4</v>
      </c>
      <c r="BK331" s="2">
        <f t="shared" si="453"/>
        <v>7.1724304226865481E-5</v>
      </c>
      <c r="BL331" s="2">
        <f t="shared" si="454"/>
        <v>19.485171109057962</v>
      </c>
      <c r="BM331" s="2">
        <f t="shared" si="455"/>
        <v>23.070990733283903</v>
      </c>
      <c r="BN331" s="2">
        <f t="shared" si="456"/>
        <v>3.7915069622623556</v>
      </c>
      <c r="BO331" s="2">
        <f t="shared" si="468"/>
        <v>983.32679687136897</v>
      </c>
      <c r="BP331" s="2">
        <f t="shared" si="469"/>
        <v>125.75408151800971</v>
      </c>
      <c r="BQ331" s="2">
        <f t="shared" si="470"/>
        <v>3.5783918221130122</v>
      </c>
      <c r="BR331" s="11">
        <f t="shared" si="471"/>
        <v>2.9476313434804252E-2</v>
      </c>
      <c r="BS331" s="17">
        <f t="shared" si="447"/>
        <v>4.8592839862795702E-5</v>
      </c>
      <c r="BT331" s="17">
        <f t="shared" si="448"/>
        <v>3.4193954510805394E-4</v>
      </c>
      <c r="BU331" s="12">
        <f>(BU$3*temperature!$I441+BU$4*temperature!$I441^2+BU$5*temperature!$I441^6)*(K331/K$56)^$BW$1</f>
        <v>-32.731628583597519</v>
      </c>
      <c r="BV331" s="12">
        <f>(BV$3*temperature!$I441+BV$4*temperature!$I441^2+BV$5*temperature!$I441^6)*(L331/L$56)^$BW$1</f>
        <v>-22.150479629669199</v>
      </c>
      <c r="BW331" s="12">
        <f>(BW$3*temperature!$I441+BW$4*temperature!$I441^2+BW$5*temperature!$I441^6)*(M331/M$56)^$BW$1</f>
        <v>-19.605076311061044</v>
      </c>
      <c r="BX331" s="12">
        <f>(BX$3*temperature!$M441+BX$4*temperature!$M441^2+BX$5*temperature!$M441^6)*(K331/K$56)^$BW$1</f>
        <v>-32.73163436068856</v>
      </c>
      <c r="BY331" s="12">
        <f>(BY$3*temperature!$M441+BY$4*temperature!$M441^2+BY$5*temperature!$M441^6)*(L331/L$56)^$BW$1</f>
        <v>-22.150483272921235</v>
      </c>
      <c r="BZ331" s="12">
        <f>(BZ$3*temperature!$M441+BZ$4*temperature!$M441^2+BZ$5*temperature!$M441^6)*(M331/M$56)^$BW$1</f>
        <v>-19.6050793121216</v>
      </c>
      <c r="CA331" s="19">
        <f t="shared" si="457"/>
        <v>-5.7770910402155096E-6</v>
      </c>
      <c r="CB331" s="19">
        <f t="shared" si="458"/>
        <v>-3.6432520360563103E-6</v>
      </c>
      <c r="CC331" s="19">
        <f t="shared" si="459"/>
        <v>-3.001060555618551E-6</v>
      </c>
      <c r="CD331" s="19">
        <f t="shared" si="460"/>
        <v>-2.298366996660282E-2</v>
      </c>
      <c r="CE331" s="19">
        <f t="shared" si="461"/>
        <v>-1.1168417941464779E-6</v>
      </c>
      <c r="CF331" s="19"/>
      <c r="CG331" s="19"/>
      <c r="CH331" s="19"/>
    </row>
    <row r="332" spans="1:86" x14ac:dyDescent="0.25">
      <c r="A332" s="2">
        <f t="shared" si="404"/>
        <v>2286</v>
      </c>
      <c r="B332" s="5">
        <f t="shared" si="405"/>
        <v>1165.4057355491286</v>
      </c>
      <c r="C332" s="5">
        <f t="shared" si="406"/>
        <v>2964.170211465721</v>
      </c>
      <c r="D332" s="5">
        <f t="shared" si="407"/>
        <v>4369.9572577389581</v>
      </c>
      <c r="E332" s="15">
        <f t="shared" si="408"/>
        <v>2.9197322829240603E-9</v>
      </c>
      <c r="F332" s="15">
        <f t="shared" si="409"/>
        <v>5.7520683814120161E-9</v>
      </c>
      <c r="G332" s="15">
        <f t="shared" si="410"/>
        <v>1.174264298728055E-8</v>
      </c>
      <c r="H332" s="5">
        <f t="shared" si="411"/>
        <v>275777.2318458918</v>
      </c>
      <c r="I332" s="5">
        <f t="shared" si="412"/>
        <v>149490.67123939973</v>
      </c>
      <c r="J332" s="5">
        <f t="shared" si="413"/>
        <v>52899.249535887851</v>
      </c>
      <c r="K332" s="5">
        <f t="shared" si="414"/>
        <v>236636.24043856972</v>
      </c>
      <c r="L332" s="5">
        <f t="shared" si="415"/>
        <v>50432.552982670888</v>
      </c>
      <c r="M332" s="5">
        <f t="shared" si="416"/>
        <v>12105.20982607007</v>
      </c>
      <c r="N332" s="15">
        <f t="shared" si="417"/>
        <v>-1.3894167254971945E-3</v>
      </c>
      <c r="O332" s="15">
        <f t="shared" si="418"/>
        <v>5.7836438801883716E-4</v>
      </c>
      <c r="P332" s="15">
        <f t="shared" si="419"/>
        <v>7.0021242093809555E-4</v>
      </c>
      <c r="Q332" s="5">
        <f t="shared" si="420"/>
        <v>1972.8220746125858</v>
      </c>
      <c r="R332" s="5">
        <f t="shared" si="421"/>
        <v>3043.4114564960214</v>
      </c>
      <c r="S332" s="5">
        <f t="shared" si="422"/>
        <v>2331.3933267222801</v>
      </c>
      <c r="T332" s="5">
        <f t="shared" si="423"/>
        <v>7.1536800242995646</v>
      </c>
      <c r="U332" s="5">
        <f t="shared" si="424"/>
        <v>20.358537634914978</v>
      </c>
      <c r="V332" s="5">
        <f t="shared" si="425"/>
        <v>44.07233273017642</v>
      </c>
      <c r="W332" s="15">
        <f t="shared" si="426"/>
        <v>-1.0734613539272964E-2</v>
      </c>
      <c r="X332" s="15">
        <f t="shared" si="427"/>
        <v>-1.217998157191269E-2</v>
      </c>
      <c r="Y332" s="15">
        <f t="shared" si="428"/>
        <v>-9.7425357312937999E-3</v>
      </c>
      <c r="Z332" s="5">
        <f t="shared" si="443"/>
        <v>1467.9846132163052</v>
      </c>
      <c r="AA332" s="5">
        <f t="shared" si="444"/>
        <v>9231.8575653551397</v>
      </c>
      <c r="AB332" s="5">
        <f t="shared" si="445"/>
        <v>79179.604844173737</v>
      </c>
      <c r="AC332" s="16">
        <f t="shared" si="429"/>
        <v>0.75515229614202306</v>
      </c>
      <c r="AD332" s="16">
        <f t="shared" si="430"/>
        <v>3.1208140536729747</v>
      </c>
      <c r="AE332" s="16">
        <f t="shared" si="431"/>
        <v>34.581155388795146</v>
      </c>
      <c r="AF332" s="15">
        <f t="shared" si="432"/>
        <v>-4.0504037456468023E-3</v>
      </c>
      <c r="AG332" s="15">
        <f t="shared" si="433"/>
        <v>2.9673830763510267E-4</v>
      </c>
      <c r="AH332" s="15">
        <f t="shared" si="434"/>
        <v>9.7937136394747881E-3</v>
      </c>
      <c r="AI332" s="1">
        <f t="shared" si="398"/>
        <v>558108.29042937828</v>
      </c>
      <c r="AJ332" s="1">
        <f t="shared" si="399"/>
        <v>296678.29844470392</v>
      </c>
      <c r="AK332" s="1">
        <f t="shared" si="400"/>
        <v>104880.45737070178</v>
      </c>
      <c r="AL332" s="14">
        <f t="shared" si="435"/>
        <v>102.3923791233379</v>
      </c>
      <c r="AM332" s="14">
        <f t="shared" si="436"/>
        <v>25.790789561504344</v>
      </c>
      <c r="AN332" s="14">
        <f t="shared" si="437"/>
        <v>7.9751519245584506</v>
      </c>
      <c r="AO332" s="11">
        <f t="shared" si="438"/>
        <v>1.2871405679061127E-3</v>
      </c>
      <c r="AP332" s="11">
        <f t="shared" si="439"/>
        <v>1.6214576366992051E-3</v>
      </c>
      <c r="AQ332" s="11">
        <f t="shared" si="440"/>
        <v>1.4708666627457083E-3</v>
      </c>
      <c r="AR332" s="1">
        <f t="shared" si="446"/>
        <v>275777.2318458918</v>
      </c>
      <c r="AS332" s="1">
        <f t="shared" si="441"/>
        <v>149490.67123939973</v>
      </c>
      <c r="AT332" s="1">
        <f t="shared" si="442"/>
        <v>52899.249535887851</v>
      </c>
      <c r="AU332" s="1">
        <f t="shared" si="401"/>
        <v>55155.44636917836</v>
      </c>
      <c r="AV332" s="1">
        <f t="shared" si="402"/>
        <v>29898.134247879949</v>
      </c>
      <c r="AW332" s="1">
        <f t="shared" si="403"/>
        <v>10579.849907177571</v>
      </c>
      <c r="AX332" s="1">
        <f t="shared" si="462"/>
        <v>189308.99235085578</v>
      </c>
      <c r="AY332" s="1">
        <f t="shared" si="449"/>
        <v>40346.042386136709</v>
      </c>
      <c r="AZ332" s="1">
        <f t="shared" si="450"/>
        <v>9684.167860856056</v>
      </c>
      <c r="BA332" s="1">
        <f t="shared" si="463"/>
        <v>14161.003400490677</v>
      </c>
      <c r="BB332" s="1">
        <f t="shared" si="464"/>
        <v>31435.761946062234</v>
      </c>
      <c r="BC332" s="1">
        <f t="shared" si="465"/>
        <v>40108.549939057702</v>
      </c>
      <c r="BD332" s="1">
        <f t="shared" si="466"/>
        <v>28.452462642819452</v>
      </c>
      <c r="BE332" s="2">
        <f t="shared" ref="BE332:BE346" si="472">BE331</f>
        <v>2.6562624979233451E-2</v>
      </c>
      <c r="BF332" s="2">
        <f t="shared" ref="BF332:BF346" si="473">BF331</f>
        <v>3.9296297366806017E-2</v>
      </c>
      <c r="BG332" s="2">
        <f t="shared" ref="BG332:BG346" si="474">BG331</f>
        <v>2.6781393583393952E-2</v>
      </c>
      <c r="BH332" s="2">
        <f t="shared" si="451"/>
        <v>2.8063273524184699E-2</v>
      </c>
      <c r="BI332" s="2">
        <f t="shared" si="467"/>
        <v>7.0557304578739693E-5</v>
      </c>
      <c r="BJ332" s="2">
        <f t="shared" si="452"/>
        <v>1.5441989867404456E-4</v>
      </c>
      <c r="BK332" s="2">
        <f t="shared" si="453"/>
        <v>7.1724304226865481E-5</v>
      </c>
      <c r="BL332" s="2">
        <f t="shared" si="454"/>
        <v>19.458098143232299</v>
      </c>
      <c r="BM332" s="2">
        <f t="shared" si="455"/>
        <v>23.084334305503013</v>
      </c>
      <c r="BN332" s="2">
        <f t="shared" si="456"/>
        <v>3.7941618670848927</v>
      </c>
      <c r="BO332" s="2">
        <f t="shared" si="468"/>
        <v>998.01688946642378</v>
      </c>
      <c r="BP332" s="2">
        <f t="shared" si="469"/>
        <v>127.26430902990008</v>
      </c>
      <c r="BQ332" s="2">
        <f t="shared" si="470"/>
        <v>3.5784862146632155</v>
      </c>
      <c r="BR332" s="11">
        <f t="shared" si="471"/>
        <v>2.9455968743316879E-2</v>
      </c>
      <c r="BS332" s="17">
        <f t="shared" si="447"/>
        <v>4.7201513263251051E-5</v>
      </c>
      <c r="BT332" s="17">
        <f t="shared" si="448"/>
        <v>3.3198014088160575E-4</v>
      </c>
      <c r="BU332" s="12">
        <f>(BU$3*temperature!$I442+BU$4*temperature!$I442^2+BU$5*temperature!$I442^6)*(K332/K$56)^$BW$1</f>
        <v>-32.896306641497929</v>
      </c>
      <c r="BV332" s="12">
        <f>(BV$3*temperature!$I442+BV$4*temperature!$I442^2+BV$5*temperature!$I442^6)*(L332/L$56)^$BW$1</f>
        <v>-22.243901852756071</v>
      </c>
      <c r="BW332" s="12">
        <f>(BW$3*temperature!$I442+BW$4*temperature!$I442^2+BW$5*temperature!$I442^6)*(M332/M$56)^$BW$1</f>
        <v>-19.681231413677654</v>
      </c>
      <c r="BX332" s="12">
        <f>(BX$3*temperature!$M442+BX$4*temperature!$M442^2+BX$5*temperature!$M442^6)*(K332/K$56)^$BW$1</f>
        <v>-32.896312414269175</v>
      </c>
      <c r="BY332" s="12">
        <f>(BY$3*temperature!$M442+BY$4*temperature!$M442^2+BY$5*temperature!$M442^6)*(L332/L$56)^$BW$1</f>
        <v>-22.243905491149164</v>
      </c>
      <c r="BZ332" s="12">
        <f>(BZ$3*temperature!$M442+BZ$4*temperature!$M442^2+BZ$5*temperature!$M442^6)*(M332/M$56)^$BW$1</f>
        <v>-19.681234410335094</v>
      </c>
      <c r="CA332" s="19">
        <f t="shared" si="457"/>
        <v>-5.7727712459154645E-6</v>
      </c>
      <c r="CB332" s="19">
        <f t="shared" si="458"/>
        <v>-3.6383930925865116E-6</v>
      </c>
      <c r="CC332" s="19">
        <f t="shared" si="459"/>
        <v>-2.9966574395245971E-6</v>
      </c>
      <c r="CD332" s="19">
        <f t="shared" si="460"/>
        <v>-2.2944256295886659E-2</v>
      </c>
      <c r="CE332" s="19">
        <f t="shared" si="461"/>
        <v>-1.0830036178657256E-6</v>
      </c>
      <c r="CF332" s="19"/>
      <c r="CG332" s="19"/>
      <c r="CH332" s="19"/>
    </row>
    <row r="333" spans="1:86" x14ac:dyDescent="0.25">
      <c r="A333" s="2">
        <f t="shared" si="404"/>
        <v>2287</v>
      </c>
      <c r="B333" s="5">
        <f t="shared" si="405"/>
        <v>1165.4057387816677</v>
      </c>
      <c r="C333" s="5">
        <f t="shared" si="406"/>
        <v>2964.170227663325</v>
      </c>
      <c r="D333" s="5">
        <f t="shared" si="407"/>
        <v>4369.9573064880633</v>
      </c>
      <c r="E333" s="15">
        <f t="shared" si="408"/>
        <v>2.773745668777857E-9</v>
      </c>
      <c r="F333" s="15">
        <f t="shared" si="409"/>
        <v>5.4644649623414151E-9</v>
      </c>
      <c r="G333" s="15">
        <f t="shared" si="410"/>
        <v>1.1155510837916522E-8</v>
      </c>
      <c r="H333" s="5">
        <f t="shared" si="411"/>
        <v>275387.8693501614</v>
      </c>
      <c r="I333" s="5">
        <f t="shared" si="412"/>
        <v>149574.13432503838</v>
      </c>
      <c r="J333" s="5">
        <f t="shared" si="413"/>
        <v>52935.354981328295</v>
      </c>
      <c r="K333" s="5">
        <f t="shared" si="414"/>
        <v>236302.13940602005</v>
      </c>
      <c r="L333" s="5">
        <f t="shared" si="415"/>
        <v>50460.710025735818</v>
      </c>
      <c r="M333" s="5">
        <f t="shared" si="416"/>
        <v>12113.471887410735</v>
      </c>
      <c r="N333" s="15">
        <f t="shared" si="417"/>
        <v>-1.4118760166678124E-3</v>
      </c>
      <c r="O333" s="15">
        <f t="shared" si="418"/>
        <v>5.5831088056557121E-4</v>
      </c>
      <c r="P333" s="15">
        <f t="shared" si="419"/>
        <v>6.8252111771505142E-4</v>
      </c>
      <c r="Q333" s="5">
        <f t="shared" si="420"/>
        <v>1948.8891172730068</v>
      </c>
      <c r="R333" s="5">
        <f t="shared" si="421"/>
        <v>3008.0212513515771</v>
      </c>
      <c r="S333" s="5">
        <f t="shared" si="422"/>
        <v>2310.2553923160904</v>
      </c>
      <c r="T333" s="5">
        <f t="shared" si="423"/>
        <v>7.0768880338550924</v>
      </c>
      <c r="U333" s="5">
        <f t="shared" si="424"/>
        <v>20.110571021690621</v>
      </c>
      <c r="V333" s="5">
        <f t="shared" si="425"/>
        <v>43.642956453791207</v>
      </c>
      <c r="W333" s="15">
        <f t="shared" si="426"/>
        <v>-1.0734613539272964E-2</v>
      </c>
      <c r="X333" s="15">
        <f t="shared" si="427"/>
        <v>-1.217998157191269E-2</v>
      </c>
      <c r="Y333" s="15">
        <f t="shared" si="428"/>
        <v>-9.7425357312937999E-3</v>
      </c>
      <c r="Z333" s="5">
        <f t="shared" si="443"/>
        <v>1444.3346919084092</v>
      </c>
      <c r="AA333" s="5">
        <f t="shared" si="444"/>
        <v>9127.3957514566446</v>
      </c>
      <c r="AB333" s="5">
        <f t="shared" si="445"/>
        <v>79231.543141348651</v>
      </c>
      <c r="AC333" s="16">
        <f t="shared" si="429"/>
        <v>0.75209362445319561</v>
      </c>
      <c r="AD333" s="16">
        <f t="shared" si="430"/>
        <v>3.1217401187537055</v>
      </c>
      <c r="AE333" s="16">
        <f t="shared" si="431"/>
        <v>34.919833321995185</v>
      </c>
      <c r="AF333" s="15">
        <f t="shared" si="432"/>
        <v>-4.0504037456468023E-3</v>
      </c>
      <c r="AG333" s="15">
        <f t="shared" si="433"/>
        <v>2.9673830763510267E-4</v>
      </c>
      <c r="AH333" s="15">
        <f t="shared" si="434"/>
        <v>9.7937136394747881E-3</v>
      </c>
      <c r="AI333" s="1">
        <f t="shared" si="398"/>
        <v>557452.9077556188</v>
      </c>
      <c r="AJ333" s="1">
        <f t="shared" si="399"/>
        <v>296908.60284811351</v>
      </c>
      <c r="AK333" s="1">
        <f t="shared" si="400"/>
        <v>104972.26154080918</v>
      </c>
      <c r="AL333" s="14">
        <f t="shared" si="435"/>
        <v>102.52285457450182</v>
      </c>
      <c r="AM333" s="14">
        <f t="shared" si="436"/>
        <v>25.832190047468437</v>
      </c>
      <c r="AN333" s="14">
        <f t="shared" si="437"/>
        <v>7.9867650058036546</v>
      </c>
      <c r="AO333" s="11">
        <f t="shared" si="438"/>
        <v>1.2742691622270516E-3</v>
      </c>
      <c r="AP333" s="11">
        <f t="shared" si="439"/>
        <v>1.6052430603322131E-3</v>
      </c>
      <c r="AQ333" s="11">
        <f t="shared" si="440"/>
        <v>1.4561579961182513E-3</v>
      </c>
      <c r="AR333" s="1">
        <f t="shared" si="446"/>
        <v>275387.8693501614</v>
      </c>
      <c r="AS333" s="1">
        <f t="shared" si="441"/>
        <v>149574.13432503838</v>
      </c>
      <c r="AT333" s="1">
        <f t="shared" si="442"/>
        <v>52935.354981328295</v>
      </c>
      <c r="AU333" s="1">
        <f t="shared" si="401"/>
        <v>55077.573870032284</v>
      </c>
      <c r="AV333" s="1">
        <f t="shared" si="402"/>
        <v>29914.826865007679</v>
      </c>
      <c r="AW333" s="1">
        <f t="shared" si="403"/>
        <v>10587.07099626566</v>
      </c>
      <c r="AX333" s="1">
        <f t="shared" si="462"/>
        <v>189041.71152481603</v>
      </c>
      <c r="AY333" s="1">
        <f t="shared" si="449"/>
        <v>40368.568020588653</v>
      </c>
      <c r="AZ333" s="1">
        <f t="shared" si="450"/>
        <v>9690.7775099285864</v>
      </c>
      <c r="BA333" s="1">
        <f t="shared" si="463"/>
        <v>14159.356868706614</v>
      </c>
      <c r="BB333" s="1">
        <f t="shared" si="464"/>
        <v>31437.416584521394</v>
      </c>
      <c r="BC333" s="1">
        <f t="shared" si="465"/>
        <v>40111.531957257452</v>
      </c>
      <c r="BD333" s="1">
        <f t="shared" si="466"/>
        <v>27.624713888249179</v>
      </c>
      <c r="BE333" s="2">
        <f t="shared" si="472"/>
        <v>2.6562624979233451E-2</v>
      </c>
      <c r="BF333" s="2">
        <f t="shared" si="473"/>
        <v>3.9296297366806017E-2</v>
      </c>
      <c r="BG333" s="2">
        <f t="shared" si="474"/>
        <v>2.6781393583393952E-2</v>
      </c>
      <c r="BH333" s="2">
        <f t="shared" si="451"/>
        <v>2.8049860756037256E-2</v>
      </c>
      <c r="BI333" s="2">
        <f t="shared" si="467"/>
        <v>7.0557304578739693E-5</v>
      </c>
      <c r="BJ333" s="2">
        <f t="shared" si="452"/>
        <v>1.5441989867404456E-4</v>
      </c>
      <c r="BK333" s="2">
        <f t="shared" si="453"/>
        <v>7.1724304226865481E-5</v>
      </c>
      <c r="BL333" s="2">
        <f t="shared" si="454"/>
        <v>19.430625775029512</v>
      </c>
      <c r="BM333" s="2">
        <f t="shared" si="455"/>
        <v>23.097222666730357</v>
      </c>
      <c r="BN333" s="2">
        <f t="shared" si="456"/>
        <v>3.7967515050379097</v>
      </c>
      <c r="BO333" s="2">
        <f t="shared" si="468"/>
        <v>1012.9265381991323</v>
      </c>
      <c r="BP333" s="2">
        <f t="shared" si="469"/>
        <v>128.79269883485154</v>
      </c>
      <c r="BQ333" s="2">
        <f t="shared" si="470"/>
        <v>3.5785812569685498</v>
      </c>
      <c r="BR333" s="11">
        <f t="shared" si="471"/>
        <v>2.9435766767667765E-2</v>
      </c>
      <c r="BS333" s="17">
        <f t="shared" si="447"/>
        <v>4.5850929710836627E-5</v>
      </c>
      <c r="BT333" s="17">
        <f t="shared" si="448"/>
        <v>3.223108163899085E-4</v>
      </c>
      <c r="BU333" s="12">
        <f>(BU$3*temperature!$I443+BU$4*temperature!$I443^2+BU$5*temperature!$I443^6)*(K333/K$56)^$BW$1</f>
        <v>-33.060913686664826</v>
      </c>
      <c r="BV333" s="12">
        <f>(BV$3*temperature!$I443+BV$4*temperature!$I443^2+BV$5*temperature!$I443^6)*(L333/L$56)^$BW$1</f>
        <v>-22.337167980396988</v>
      </c>
      <c r="BW333" s="12">
        <f>(BW$3*temperature!$I443+BW$4*temperature!$I443^2+BW$5*temperature!$I443^6)*(M333/M$56)^$BW$1</f>
        <v>-19.757240304247766</v>
      </c>
      <c r="BX333" s="12">
        <f>(BX$3*temperature!$M443+BX$4*temperature!$M443^2+BX$5*temperature!$M443^6)*(K333/K$56)^$BW$1</f>
        <v>-33.060919455153396</v>
      </c>
      <c r="BY333" s="12">
        <f>(BY$3*temperature!$M443+BY$4*temperature!$M443^2+BY$5*temperature!$M443^6)*(L333/L$56)^$BW$1</f>
        <v>-22.337171613959754</v>
      </c>
      <c r="BZ333" s="12">
        <f>(BZ$3*temperature!$M443+BZ$4*temperature!$M443^2+BZ$5*temperature!$M443^6)*(M333/M$56)^$BW$1</f>
        <v>-19.757243296527669</v>
      </c>
      <c r="CA333" s="19">
        <f t="shared" si="457"/>
        <v>-5.7684885703679356E-6</v>
      </c>
      <c r="CB333" s="19">
        <f t="shared" si="458"/>
        <v>-3.6335627662253955E-6</v>
      </c>
      <c r="CC333" s="19">
        <f t="shared" si="459"/>
        <v>-2.9922799029691305E-6</v>
      </c>
      <c r="CD333" s="19">
        <f t="shared" si="460"/>
        <v>-2.290456180905405E-2</v>
      </c>
      <c r="CE333" s="19">
        <f t="shared" si="461"/>
        <v>-1.0501954535644503E-6</v>
      </c>
      <c r="CF333" s="19"/>
      <c r="CG333" s="19"/>
      <c r="CH333" s="19"/>
    </row>
    <row r="334" spans="1:86" x14ac:dyDescent="0.25">
      <c r="A334" s="2">
        <f t="shared" si="404"/>
        <v>2288</v>
      </c>
      <c r="B334" s="5">
        <f t="shared" si="405"/>
        <v>1165.4057418525799</v>
      </c>
      <c r="C334" s="5">
        <f t="shared" si="406"/>
        <v>2964.1702430510491</v>
      </c>
      <c r="D334" s="5">
        <f t="shared" si="407"/>
        <v>4369.9573527997145</v>
      </c>
      <c r="E334" s="15">
        <f t="shared" si="408"/>
        <v>2.6350583853389641E-9</v>
      </c>
      <c r="F334" s="15">
        <f t="shared" si="409"/>
        <v>5.1912417142243443E-9</v>
      </c>
      <c r="G334" s="15">
        <f t="shared" si="410"/>
        <v>1.0597735296020695E-8</v>
      </c>
      <c r="H334" s="5">
        <f t="shared" si="411"/>
        <v>274992.89766001946</v>
      </c>
      <c r="I334" s="5">
        <f t="shared" si="412"/>
        <v>149654.67376280291</v>
      </c>
      <c r="J334" s="5">
        <f t="shared" si="413"/>
        <v>52970.558043931051</v>
      </c>
      <c r="K334" s="5">
        <f t="shared" si="414"/>
        <v>235963.22532518051</v>
      </c>
      <c r="L334" s="5">
        <f t="shared" si="415"/>
        <v>50487.880753017045</v>
      </c>
      <c r="M334" s="5">
        <f t="shared" si="416"/>
        <v>12121.527458384517</v>
      </c>
      <c r="N334" s="15">
        <f t="shared" si="417"/>
        <v>-1.4342404249553242E-3</v>
      </c>
      <c r="O334" s="15">
        <f t="shared" si="418"/>
        <v>5.3845313051215093E-4</v>
      </c>
      <c r="P334" s="15">
        <f t="shared" si="419"/>
        <v>6.6500925982704295E-4</v>
      </c>
      <c r="Q334" s="5">
        <f t="shared" si="420"/>
        <v>1925.2033804148268</v>
      </c>
      <c r="R334" s="5">
        <f t="shared" si="421"/>
        <v>2972.9835741813181</v>
      </c>
      <c r="S334" s="5">
        <f t="shared" si="422"/>
        <v>2289.269044238245</v>
      </c>
      <c r="T334" s="5">
        <f t="shared" si="423"/>
        <v>7.0009203757509528</v>
      </c>
      <c r="U334" s="5">
        <f t="shared" si="424"/>
        <v>19.865624637245787</v>
      </c>
      <c r="V334" s="5">
        <f t="shared" si="425"/>
        <v>43.217763391120847</v>
      </c>
      <c r="W334" s="15">
        <f t="shared" si="426"/>
        <v>-1.0734613539272964E-2</v>
      </c>
      <c r="X334" s="15">
        <f t="shared" si="427"/>
        <v>-1.217998157191269E-2</v>
      </c>
      <c r="Y334" s="15">
        <f t="shared" si="428"/>
        <v>-9.7425357312937999E-3</v>
      </c>
      <c r="Z334" s="5">
        <f t="shared" si="443"/>
        <v>1421.0338211918163</v>
      </c>
      <c r="AA334" s="5">
        <f t="shared" si="444"/>
        <v>9023.9350976698006</v>
      </c>
      <c r="AB334" s="5">
        <f t="shared" si="445"/>
        <v>79282.113813923497</v>
      </c>
      <c r="AC334" s="16">
        <f t="shared" si="429"/>
        <v>0.74904734161963327</v>
      </c>
      <c r="AD334" s="16">
        <f t="shared" si="430"/>
        <v>3.1226664586334212</v>
      </c>
      <c r="AE334" s="16">
        <f t="shared" si="431"/>
        <v>35.261828169888993</v>
      </c>
      <c r="AF334" s="15">
        <f t="shared" si="432"/>
        <v>-4.0504037456468023E-3</v>
      </c>
      <c r="AG334" s="15">
        <f t="shared" si="433"/>
        <v>2.9673830763510267E-4</v>
      </c>
      <c r="AH334" s="15">
        <f t="shared" si="434"/>
        <v>9.7937136394747881E-3</v>
      </c>
      <c r="AI334" s="1">
        <f t="shared" si="398"/>
        <v>556785.19085008919</v>
      </c>
      <c r="AJ334" s="1">
        <f t="shared" si="399"/>
        <v>297132.56942830986</v>
      </c>
      <c r="AK334" s="1">
        <f t="shared" si="400"/>
        <v>105062.10638299392</v>
      </c>
      <c r="AL334" s="14">
        <f t="shared" si="435"/>
        <v>102.65218986938953</v>
      </c>
      <c r="AM334" s="14">
        <f t="shared" si="436"/>
        <v>25.87324232183725</v>
      </c>
      <c r="AN334" s="14">
        <f t="shared" si="437"/>
        <v>7.9982786976127107</v>
      </c>
      <c r="AO334" s="11">
        <f t="shared" si="438"/>
        <v>1.2615264706047811E-3</v>
      </c>
      <c r="AP334" s="11">
        <f t="shared" si="439"/>
        <v>1.5891906297288909E-3</v>
      </c>
      <c r="AQ334" s="11">
        <f t="shared" si="440"/>
        <v>1.4415964161570687E-3</v>
      </c>
      <c r="AR334" s="1">
        <f t="shared" si="446"/>
        <v>274992.89766001946</v>
      </c>
      <c r="AS334" s="1">
        <f t="shared" si="441"/>
        <v>149654.67376280291</v>
      </c>
      <c r="AT334" s="1">
        <f t="shared" si="442"/>
        <v>52970.558043931051</v>
      </c>
      <c r="AU334" s="1">
        <f t="shared" si="401"/>
        <v>54998.579532003896</v>
      </c>
      <c r="AV334" s="1">
        <f t="shared" si="402"/>
        <v>29930.934752560584</v>
      </c>
      <c r="AW334" s="1">
        <f t="shared" si="403"/>
        <v>10594.11160878621</v>
      </c>
      <c r="AX334" s="1">
        <f t="shared" si="462"/>
        <v>188770.58026014437</v>
      </c>
      <c r="AY334" s="1">
        <f t="shared" si="449"/>
        <v>40390.304602413635</v>
      </c>
      <c r="AZ334" s="1">
        <f t="shared" si="450"/>
        <v>9697.2219667076133</v>
      </c>
      <c r="BA334" s="1">
        <f t="shared" si="463"/>
        <v>14157.684234197199</v>
      </c>
      <c r="BB334" s="1">
        <f t="shared" si="464"/>
        <v>31439.012384917984</v>
      </c>
      <c r="BC334" s="1">
        <f t="shared" si="465"/>
        <v>40114.437478602587</v>
      </c>
      <c r="BD334" s="1">
        <f t="shared" si="466"/>
        <v>26.820995732757606</v>
      </c>
      <c r="BE334" s="2">
        <f t="shared" si="472"/>
        <v>2.6562624979233451E-2</v>
      </c>
      <c r="BF334" s="2">
        <f t="shared" si="473"/>
        <v>3.9296297366806017E-2</v>
      </c>
      <c r="BG334" s="2">
        <f t="shared" si="474"/>
        <v>2.6781393583393952E-2</v>
      </c>
      <c r="BH334" s="2">
        <f t="shared" si="451"/>
        <v>2.8036564246246839E-2</v>
      </c>
      <c r="BI334" s="2">
        <f t="shared" si="467"/>
        <v>7.0557304578739693E-5</v>
      </c>
      <c r="BJ334" s="2">
        <f t="shared" si="452"/>
        <v>1.5441989867404456E-4</v>
      </c>
      <c r="BK334" s="2">
        <f t="shared" si="453"/>
        <v>7.1724304226865481E-5</v>
      </c>
      <c r="BL334" s="2">
        <f t="shared" si="454"/>
        <v>19.402757637188188</v>
      </c>
      <c r="BM334" s="2">
        <f t="shared" si="455"/>
        <v>23.109659558549222</v>
      </c>
      <c r="BN334" s="2">
        <f t="shared" si="456"/>
        <v>3.7992764202097473</v>
      </c>
      <c r="BO334" s="2">
        <f t="shared" si="468"/>
        <v>1028.0590234466811</v>
      </c>
      <c r="BP334" s="2">
        <f t="shared" si="469"/>
        <v>130.33946939698245</v>
      </c>
      <c r="BQ334" s="2">
        <f t="shared" si="470"/>
        <v>3.5786769425347829</v>
      </c>
      <c r="BR334" s="11">
        <f t="shared" si="471"/>
        <v>2.9415705434686051E-2</v>
      </c>
      <c r="BS334" s="17">
        <f t="shared" si="447"/>
        <v>4.4539864643332018E-5</v>
      </c>
      <c r="BT334" s="17">
        <f t="shared" si="448"/>
        <v>3.1292312270864901E-4</v>
      </c>
      <c r="BU334" s="12">
        <f>(BU$3*temperature!$I444+BU$4*temperature!$I444^2+BU$5*temperature!$I444^6)*(K334/K$56)^$BW$1</f>
        <v>-33.225452172517308</v>
      </c>
      <c r="BV334" s="12">
        <f>(BV$3*temperature!$I444+BV$4*temperature!$I444^2+BV$5*temperature!$I444^6)*(L334/L$56)^$BW$1</f>
        <v>-22.430279048427231</v>
      </c>
      <c r="BW334" s="12">
        <f>(BW$3*temperature!$I444+BW$4*temperature!$I444^2+BW$5*temperature!$I444^6)*(M334/M$56)^$BW$1</f>
        <v>-19.833103839343817</v>
      </c>
      <c r="BX334" s="12">
        <f>(BX$3*temperature!$M444+BX$4*temperature!$M444^2+BX$5*temperature!$M444^6)*(K334/K$56)^$BW$1</f>
        <v>-33.225457936760051</v>
      </c>
      <c r="BY334" s="12">
        <f>(BY$3*temperature!$M444+BY$4*temperature!$M444^2+BY$5*temperature!$M444^6)*(L334/L$56)^$BW$1</f>
        <v>-22.430282677187936</v>
      </c>
      <c r="BZ334" s="12">
        <f>(BZ$3*temperature!$M444+BZ$4*temperature!$M444^2+BZ$5*temperature!$M444^6)*(M334/M$56)^$BW$1</f>
        <v>-19.833106827271429</v>
      </c>
      <c r="CA334" s="19">
        <f t="shared" si="457"/>
        <v>-5.7642427435666832E-6</v>
      </c>
      <c r="CB334" s="19">
        <f t="shared" si="458"/>
        <v>-3.628760705254308E-6</v>
      </c>
      <c r="CC334" s="19">
        <f t="shared" si="459"/>
        <v>-2.9879276119970655E-6</v>
      </c>
      <c r="CD334" s="19">
        <f t="shared" si="460"/>
        <v>-2.2864590073796095E-2</v>
      </c>
      <c r="CE334" s="19">
        <f t="shared" si="461"/>
        <v>-1.0183857470121508E-6</v>
      </c>
      <c r="CF334" s="19"/>
      <c r="CG334" s="19"/>
      <c r="CH334" s="19"/>
    </row>
    <row r="335" spans="1:86" x14ac:dyDescent="0.25">
      <c r="A335" s="2">
        <f t="shared" si="404"/>
        <v>2289</v>
      </c>
      <c r="B335" s="5">
        <f t="shared" si="405"/>
        <v>1165.4057447699465</v>
      </c>
      <c r="C335" s="5">
        <f t="shared" si="406"/>
        <v>2964.1702576693874</v>
      </c>
      <c r="D335" s="5">
        <f t="shared" si="407"/>
        <v>4369.9573967957831</v>
      </c>
      <c r="E335" s="15">
        <f t="shared" si="408"/>
        <v>2.5033054660720158E-9</v>
      </c>
      <c r="F335" s="15">
        <f t="shared" si="409"/>
        <v>4.931679628513127E-9</v>
      </c>
      <c r="G335" s="15">
        <f t="shared" si="410"/>
        <v>1.006784853121966E-8</v>
      </c>
      <c r="H335" s="5">
        <f t="shared" si="411"/>
        <v>274592.36777717323</v>
      </c>
      <c r="I335" s="5">
        <f t="shared" si="412"/>
        <v>149732.31371857802</v>
      </c>
      <c r="J335" s="5">
        <f t="shared" si="413"/>
        <v>53004.866285389864</v>
      </c>
      <c r="K335" s="5">
        <f t="shared" si="414"/>
        <v>235619.54195736209</v>
      </c>
      <c r="L335" s="5">
        <f t="shared" si="415"/>
        <v>50514.073316526279</v>
      </c>
      <c r="M335" s="5">
        <f t="shared" si="416"/>
        <v>12129.378269054756</v>
      </c>
      <c r="N335" s="15">
        <f t="shared" si="417"/>
        <v>-1.4565124177498001E-3</v>
      </c>
      <c r="O335" s="15">
        <f t="shared" si="418"/>
        <v>5.1878912559955026E-4</v>
      </c>
      <c r="P335" s="15">
        <f t="shared" si="419"/>
        <v>6.4767503082374667E-4</v>
      </c>
      <c r="Q335" s="5">
        <f t="shared" si="420"/>
        <v>1901.7630890153657</v>
      </c>
      <c r="R335" s="5">
        <f t="shared" si="421"/>
        <v>2938.2962692603551</v>
      </c>
      <c r="S335" s="5">
        <f t="shared" si="422"/>
        <v>2268.4340387321508</v>
      </c>
      <c r="T335" s="5">
        <f t="shared" si="423"/>
        <v>6.9257682010980446</v>
      </c>
      <c r="U335" s="5">
        <f t="shared" si="424"/>
        <v>19.623661695249599</v>
      </c>
      <c r="V335" s="5">
        <f t="shared" si="425"/>
        <v>42.796712787056251</v>
      </c>
      <c r="W335" s="15">
        <f t="shared" si="426"/>
        <v>-1.0734613539272964E-2</v>
      </c>
      <c r="X335" s="15">
        <f t="shared" si="427"/>
        <v>-1.217998157191269E-2</v>
      </c>
      <c r="Y335" s="15">
        <f t="shared" si="428"/>
        <v>-9.7425357312937999E-3</v>
      </c>
      <c r="Z335" s="5">
        <f t="shared" si="443"/>
        <v>1398.0775417716636</v>
      </c>
      <c r="AA335" s="5">
        <f t="shared" si="444"/>
        <v>8921.4701213698063</v>
      </c>
      <c r="AB335" s="5">
        <f t="shared" si="445"/>
        <v>79331.328404001688</v>
      </c>
      <c r="AC335" s="16">
        <f t="shared" si="429"/>
        <v>0.74601339746147033</v>
      </c>
      <c r="AD335" s="16">
        <f t="shared" si="430"/>
        <v>3.123593073393665</v>
      </c>
      <c r="AE335" s="16">
        <f t="shared" si="431"/>
        <v>35.607172417389251</v>
      </c>
      <c r="AF335" s="15">
        <f t="shared" si="432"/>
        <v>-4.0504037456468023E-3</v>
      </c>
      <c r="AG335" s="15">
        <f t="shared" si="433"/>
        <v>2.9673830763510267E-4</v>
      </c>
      <c r="AH335" s="15">
        <f t="shared" si="434"/>
        <v>9.7937136394747881E-3</v>
      </c>
      <c r="AI335" s="1">
        <f t="shared" si="398"/>
        <v>556105.25129708415</v>
      </c>
      <c r="AJ335" s="1">
        <f t="shared" si="399"/>
        <v>297350.24723803945</v>
      </c>
      <c r="AK335" s="1">
        <f t="shared" si="400"/>
        <v>105150.00735348073</v>
      </c>
      <c r="AL335" s="14">
        <f t="shared" si="435"/>
        <v>102.78039333962745</v>
      </c>
      <c r="AM335" s="14">
        <f t="shared" si="436"/>
        <v>25.913948660953231</v>
      </c>
      <c r="AN335" s="14">
        <f t="shared" si="437"/>
        <v>8.0096936846195543</v>
      </c>
      <c r="AO335" s="11">
        <f t="shared" si="438"/>
        <v>1.2489112058987333E-3</v>
      </c>
      <c r="AP335" s="11">
        <f t="shared" si="439"/>
        <v>1.5732987234316021E-3</v>
      </c>
      <c r="AQ335" s="11">
        <f t="shared" si="440"/>
        <v>1.427180451995498E-3</v>
      </c>
      <c r="AR335" s="1">
        <f t="shared" si="446"/>
        <v>274592.36777717323</v>
      </c>
      <c r="AS335" s="1">
        <f t="shared" si="441"/>
        <v>149732.31371857802</v>
      </c>
      <c r="AT335" s="1">
        <f t="shared" si="442"/>
        <v>53004.866285389864</v>
      </c>
      <c r="AU335" s="1">
        <f t="shared" si="401"/>
        <v>54918.473555434648</v>
      </c>
      <c r="AV335" s="1">
        <f t="shared" si="402"/>
        <v>29946.462743715605</v>
      </c>
      <c r="AW335" s="1">
        <f t="shared" si="403"/>
        <v>10600.973257077974</v>
      </c>
      <c r="AX335" s="1">
        <f t="shared" si="462"/>
        <v>188495.63356588967</v>
      </c>
      <c r="AY335" s="1">
        <f t="shared" si="449"/>
        <v>40411.258653221026</v>
      </c>
      <c r="AZ335" s="1">
        <f t="shared" si="450"/>
        <v>9703.502615243804</v>
      </c>
      <c r="BA335" s="1">
        <f t="shared" si="463"/>
        <v>14155.985604335161</v>
      </c>
      <c r="BB335" s="1">
        <f t="shared" si="464"/>
        <v>31440.54992050755</v>
      </c>
      <c r="BC335" s="1">
        <f t="shared" si="465"/>
        <v>40117.267278594605</v>
      </c>
      <c r="BD335" s="1">
        <f t="shared" si="466"/>
        <v>26.04061245872326</v>
      </c>
      <c r="BE335" s="2">
        <f t="shared" si="472"/>
        <v>2.6562624979233451E-2</v>
      </c>
      <c r="BF335" s="2">
        <f t="shared" si="473"/>
        <v>3.9296297366806017E-2</v>
      </c>
      <c r="BG335" s="2">
        <f t="shared" si="474"/>
        <v>2.6781393583393952E-2</v>
      </c>
      <c r="BH335" s="2">
        <f t="shared" si="451"/>
        <v>2.8023383506836707E-2</v>
      </c>
      <c r="BI335" s="2">
        <f t="shared" si="467"/>
        <v>7.0557304578739693E-5</v>
      </c>
      <c r="BJ335" s="2">
        <f t="shared" si="452"/>
        <v>1.5441989867404456E-4</v>
      </c>
      <c r="BK335" s="2">
        <f t="shared" si="453"/>
        <v>7.1724304226865481E-5</v>
      </c>
      <c r="BL335" s="2">
        <f t="shared" si="454"/>
        <v>19.374497328251319</v>
      </c>
      <c r="BM335" s="2">
        <f t="shared" si="455"/>
        <v>23.121648712653069</v>
      </c>
      <c r="BN335" s="2">
        <f t="shared" si="456"/>
        <v>3.8017371549576278</v>
      </c>
      <c r="BO335" s="2">
        <f t="shared" si="468"/>
        <v>1043.4176745564305</v>
      </c>
      <c r="BP335" s="2">
        <f t="shared" si="469"/>
        <v>131.90484180877823</v>
      </c>
      <c r="BQ335" s="2">
        <f t="shared" si="470"/>
        <v>3.5787732649453252</v>
      </c>
      <c r="BR335" s="11">
        <f t="shared" si="471"/>
        <v>2.9395782690393085E-2</v>
      </c>
      <c r="BS335" s="17">
        <f t="shared" si="447"/>
        <v>4.3267131449606555E-5</v>
      </c>
      <c r="BT335" s="17">
        <f t="shared" si="448"/>
        <v>3.0380885699868835E-4</v>
      </c>
      <c r="BU335" s="12">
        <f>(BU$3*temperature!$I445+BU$4*temperature!$I445^2+BU$5*temperature!$I445^6)*(K335/K$56)^$BW$1</f>
        <v>-33.38992456294222</v>
      </c>
      <c r="BV335" s="12">
        <f>(BV$3*temperature!$I445+BV$4*temperature!$I445^2+BV$5*temperature!$I445^6)*(L335/L$56)^$BW$1</f>
        <v>-22.523236083586891</v>
      </c>
      <c r="BW335" s="12">
        <f>(BW$3*temperature!$I445+BW$4*temperature!$I445^2+BW$5*temperature!$I445^6)*(M335/M$56)^$BW$1</f>
        <v>-19.908822867584202</v>
      </c>
      <c r="BX335" s="12">
        <f>(BX$3*temperature!$M445+BX$4*temperature!$M445^2+BX$5*temperature!$M445^6)*(K335/K$56)^$BW$1</f>
        <v>-33.389930322975779</v>
      </c>
      <c r="BY335" s="12">
        <f>(BY$3*temperature!$M445+BY$4*temperature!$M445^2+BY$5*temperature!$M445^6)*(L335/L$56)^$BW$1</f>
        <v>-22.523239707573492</v>
      </c>
      <c r="BZ335" s="12">
        <f>(BZ$3*temperature!$M445+BZ$4*temperature!$M445^2+BZ$5*temperature!$M445^6)*(M335/M$56)^$BW$1</f>
        <v>-19.908825851184499</v>
      </c>
      <c r="CA335" s="19">
        <f t="shared" si="457"/>
        <v>-5.7600335594543139E-6</v>
      </c>
      <c r="CB335" s="19">
        <f t="shared" si="458"/>
        <v>-3.623986600587159E-6</v>
      </c>
      <c r="CC335" s="19">
        <f t="shared" si="459"/>
        <v>-2.9836002966021624E-6</v>
      </c>
      <c r="CD335" s="19">
        <f t="shared" si="460"/>
        <v>-2.2824344869280262E-2</v>
      </c>
      <c r="CE335" s="19">
        <f t="shared" si="461"/>
        <v>-9.87543929710302E-7</v>
      </c>
      <c r="CF335" s="19"/>
      <c r="CG335" s="19"/>
      <c r="CH335" s="19"/>
    </row>
    <row r="336" spans="1:86" x14ac:dyDescent="0.25">
      <c r="A336" s="2">
        <f t="shared" si="404"/>
        <v>2290</v>
      </c>
      <c r="B336" s="5">
        <f t="shared" si="405"/>
        <v>1165.4057475414447</v>
      </c>
      <c r="C336" s="5">
        <f t="shared" si="406"/>
        <v>2964.1702715568085</v>
      </c>
      <c r="D336" s="5">
        <f t="shared" si="407"/>
        <v>4369.9574385920487</v>
      </c>
      <c r="E336" s="15">
        <f t="shared" si="408"/>
        <v>2.3781401927684147E-9</v>
      </c>
      <c r="F336" s="15">
        <f t="shared" si="409"/>
        <v>4.6850956470874707E-9</v>
      </c>
      <c r="G336" s="15">
        <f t="shared" si="410"/>
        <v>9.5644561046586765E-9</v>
      </c>
      <c r="H336" s="5">
        <f t="shared" si="411"/>
        <v>274186.33021868271</v>
      </c>
      <c r="I336" s="5">
        <f t="shared" si="412"/>
        <v>149807.07829187476</v>
      </c>
      <c r="J336" s="5">
        <f t="shared" si="413"/>
        <v>53038.287242649465</v>
      </c>
      <c r="K336" s="5">
        <f t="shared" si="414"/>
        <v>235271.13264810113</v>
      </c>
      <c r="L336" s="5">
        <f t="shared" si="415"/>
        <v>50539.295845914668</v>
      </c>
      <c r="M336" s="5">
        <f t="shared" si="416"/>
        <v>12137.026043836666</v>
      </c>
      <c r="N336" s="15">
        <f t="shared" si="417"/>
        <v>-1.478694451091056E-3</v>
      </c>
      <c r="O336" s="15">
        <f t="shared" si="418"/>
        <v>4.9931687809734449E-4</v>
      </c>
      <c r="P336" s="15">
        <f t="shared" si="419"/>
        <v>6.3051663591218166E-4</v>
      </c>
      <c r="Q336" s="5">
        <f t="shared" si="420"/>
        <v>1878.5664622435004</v>
      </c>
      <c r="R336" s="5">
        <f t="shared" si="421"/>
        <v>2903.9571596239834</v>
      </c>
      <c r="S336" s="5">
        <f t="shared" si="422"/>
        <v>2247.7501113465128</v>
      </c>
      <c r="T336" s="5">
        <f t="shared" si="423"/>
        <v>6.8514227559966709</v>
      </c>
      <c r="U336" s="5">
        <f t="shared" si="424"/>
        <v>19.384645857428008</v>
      </c>
      <c r="V336" s="5">
        <f t="shared" si="425"/>
        <v>42.379764283546436</v>
      </c>
      <c r="W336" s="15">
        <f t="shared" si="426"/>
        <v>-1.0734613539272964E-2</v>
      </c>
      <c r="X336" s="15">
        <f t="shared" si="427"/>
        <v>-1.217998157191269E-2</v>
      </c>
      <c r="Y336" s="15">
        <f t="shared" si="428"/>
        <v>-9.7425357312937999E-3</v>
      </c>
      <c r="Z336" s="5">
        <f t="shared" si="443"/>
        <v>1375.461433480818</v>
      </c>
      <c r="AA336" s="5">
        <f t="shared" si="444"/>
        <v>8819.9952655712586</v>
      </c>
      <c r="AB336" s="5">
        <f t="shared" si="445"/>
        <v>79379.198415515071</v>
      </c>
      <c r="AC336" s="16">
        <f t="shared" si="429"/>
        <v>0.74299174200208973</v>
      </c>
      <c r="AD336" s="16">
        <f t="shared" si="430"/>
        <v>3.1245199631160046</v>
      </c>
      <c r="AE336" s="16">
        <f t="shared" si="431"/>
        <v>35.955898867556563</v>
      </c>
      <c r="AF336" s="15">
        <f t="shared" si="432"/>
        <v>-4.0504037456468023E-3</v>
      </c>
      <c r="AG336" s="15">
        <f t="shared" si="433"/>
        <v>2.9673830763510267E-4</v>
      </c>
      <c r="AH336" s="15">
        <f t="shared" si="434"/>
        <v>9.7937136394747881E-3</v>
      </c>
      <c r="AI336" s="1">
        <f t="shared" si="398"/>
        <v>555413.19972281042</v>
      </c>
      <c r="AJ336" s="1">
        <f t="shared" si="399"/>
        <v>297561.68525795115</v>
      </c>
      <c r="AK336" s="1">
        <f t="shared" si="400"/>
        <v>105235.97987521063</v>
      </c>
      <c r="AL336" s="14">
        <f t="shared" si="435"/>
        <v>102.9074732887661</v>
      </c>
      <c r="AM336" s="14">
        <f t="shared" si="436"/>
        <v>25.954311339477108</v>
      </c>
      <c r="AN336" s="14">
        <f t="shared" si="437"/>
        <v>8.021010650090183</v>
      </c>
      <c r="AO336" s="11">
        <f t="shared" si="438"/>
        <v>1.2364220938397459E-3</v>
      </c>
      <c r="AP336" s="11">
        <f t="shared" si="439"/>
        <v>1.557565736197286E-3</v>
      </c>
      <c r="AQ336" s="11">
        <f t="shared" si="440"/>
        <v>1.4129086474755431E-3</v>
      </c>
      <c r="AR336" s="1">
        <f t="shared" si="446"/>
        <v>274186.33021868271</v>
      </c>
      <c r="AS336" s="1">
        <f t="shared" si="441"/>
        <v>149807.07829187476</v>
      </c>
      <c r="AT336" s="1">
        <f t="shared" si="442"/>
        <v>53038.287242649465</v>
      </c>
      <c r="AU336" s="1">
        <f t="shared" si="401"/>
        <v>54837.266043736541</v>
      </c>
      <c r="AV336" s="1">
        <f t="shared" si="402"/>
        <v>29961.415658374954</v>
      </c>
      <c r="AW336" s="1">
        <f t="shared" si="403"/>
        <v>10607.657448529893</v>
      </c>
      <c r="AX336" s="1">
        <f t="shared" si="462"/>
        <v>188216.90611848093</v>
      </c>
      <c r="AY336" s="1">
        <f t="shared" si="449"/>
        <v>40431.436676731726</v>
      </c>
      <c r="AZ336" s="1">
        <f t="shared" si="450"/>
        <v>9709.6208350693341</v>
      </c>
      <c r="BA336" s="1">
        <f t="shared" si="463"/>
        <v>14154.261083628966</v>
      </c>
      <c r="BB336" s="1">
        <f t="shared" si="464"/>
        <v>31442.029758669098</v>
      </c>
      <c r="BC336" s="1">
        <f t="shared" si="465"/>
        <v>40120.022124881689</v>
      </c>
      <c r="BD336" s="1">
        <f t="shared" si="466"/>
        <v>25.282888416214298</v>
      </c>
      <c r="BE336" s="2">
        <f t="shared" si="472"/>
        <v>2.6562624979233451E-2</v>
      </c>
      <c r="BF336" s="2">
        <f t="shared" si="473"/>
        <v>3.9296297366806017E-2</v>
      </c>
      <c r="BG336" s="2">
        <f t="shared" si="474"/>
        <v>2.6781393583393952E-2</v>
      </c>
      <c r="BH336" s="2">
        <f t="shared" si="451"/>
        <v>2.8010318039760555E-2</v>
      </c>
      <c r="BI336" s="2">
        <f t="shared" si="467"/>
        <v>7.0557304578739693E-5</v>
      </c>
      <c r="BJ336" s="2">
        <f t="shared" si="452"/>
        <v>1.5441989867404456E-4</v>
      </c>
      <c r="BK336" s="2">
        <f t="shared" si="453"/>
        <v>7.1724304226865481E-5</v>
      </c>
      <c r="BL336" s="2">
        <f t="shared" si="454"/>
        <v>19.345848412566493</v>
      </c>
      <c r="BM336" s="2">
        <f t="shared" si="455"/>
        <v>23.133193850485959</v>
      </c>
      <c r="BN336" s="2">
        <f t="shared" si="456"/>
        <v>3.8041342498636683</v>
      </c>
      <c r="BO336" s="2">
        <f t="shared" si="468"/>
        <v>1059.0058705753893</v>
      </c>
      <c r="BP336" s="2">
        <f t="shared" si="469"/>
        <v>133.48903982271281</v>
      </c>
      <c r="BQ336" s="2">
        <f t="shared" si="470"/>
        <v>3.5788702178601635</v>
      </c>
      <c r="BR336" s="11">
        <f t="shared" si="471"/>
        <v>2.9375996499516582E-2</v>
      </c>
      <c r="BS336" s="17">
        <f t="shared" si="447"/>
        <v>4.2031580250431069E-5</v>
      </c>
      <c r="BT336" s="17">
        <f t="shared" si="448"/>
        <v>2.9496005533853235E-4</v>
      </c>
      <c r="BU336" s="12">
        <f>(BU$3*temperature!$I446+BU$4*temperature!$I446^2+BU$5*temperature!$I446^6)*(K336/K$56)^$BW$1</f>
        <v>-33.554333332174423</v>
      </c>
      <c r="BV336" s="12">
        <f>(BV$3*temperature!$I446+BV$4*temperature!$I446^2+BV$5*temperature!$I446^6)*(L336/L$56)^$BW$1</f>
        <v>-22.616040103367009</v>
      </c>
      <c r="BW336" s="12">
        <f>(BW$3*temperature!$I446+BW$4*temperature!$I446^2+BW$5*temperature!$I446^6)*(M336/M$56)^$BW$1</f>
        <v>-19.984398229519051</v>
      </c>
      <c r="BX336" s="12">
        <f>(BX$3*temperature!$M446+BX$4*temperature!$M446^2+BX$5*temperature!$M446^6)*(K336/K$56)^$BW$1</f>
        <v>-33.554339088035221</v>
      </c>
      <c r="BY336" s="12">
        <f>(BY$3*temperature!$M446+BY$4*temperature!$M446^2+BY$5*temperature!$M446^6)*(L336/L$56)^$BW$1</f>
        <v>-22.616043722607149</v>
      </c>
      <c r="BZ336" s="12">
        <f>(BZ$3*temperature!$M446+BZ$4*temperature!$M446^2+BZ$5*temperature!$M446^6)*(M336/M$56)^$BW$1</f>
        <v>-19.984401208816692</v>
      </c>
      <c r="CA336" s="19">
        <f t="shared" si="457"/>
        <v>-5.7558607977625798E-6</v>
      </c>
      <c r="CB336" s="19">
        <f t="shared" si="458"/>
        <v>-3.6192401395851448E-6</v>
      </c>
      <c r="CC336" s="19">
        <f t="shared" si="459"/>
        <v>-2.9792976405929039E-6</v>
      </c>
      <c r="CD336" s="19">
        <f t="shared" si="460"/>
        <v>-2.2783829843791431E-2</v>
      </c>
      <c r="CE336" s="19">
        <f t="shared" si="461"/>
        <v>-9.5764037249148586E-7</v>
      </c>
      <c r="CF336" s="19"/>
      <c r="CG336" s="19"/>
      <c r="CH336" s="19"/>
    </row>
    <row r="337" spans="1:86" x14ac:dyDescent="0.25">
      <c r="A337" s="2">
        <f t="shared" si="404"/>
        <v>2291</v>
      </c>
      <c r="B337" s="5">
        <f t="shared" si="405"/>
        <v>1165.4057501743682</v>
      </c>
      <c r="C337" s="5">
        <f t="shared" si="406"/>
        <v>2964.1702847498586</v>
      </c>
      <c r="D337" s="5">
        <f t="shared" si="407"/>
        <v>4369.9574782985019</v>
      </c>
      <c r="E337" s="15">
        <f t="shared" si="408"/>
        <v>2.2592331831299939E-9</v>
      </c>
      <c r="F337" s="15">
        <f t="shared" si="409"/>
        <v>4.4508408647330969E-9</v>
      </c>
      <c r="G337" s="15">
        <f t="shared" si="410"/>
        <v>9.0862332994257425E-9</v>
      </c>
      <c r="H337" s="5">
        <f t="shared" si="411"/>
        <v>273774.83501698752</v>
      </c>
      <c r="I337" s="5">
        <f t="shared" si="412"/>
        <v>149878.99151356568</v>
      </c>
      <c r="J337" s="5">
        <f t="shared" si="413"/>
        <v>53070.828427309556</v>
      </c>
      <c r="K337" s="5">
        <f t="shared" si="414"/>
        <v>234918.04032717814</v>
      </c>
      <c r="L337" s="5">
        <f t="shared" si="415"/>
        <v>50563.55644770716</v>
      </c>
      <c r="M337" s="5">
        <f t="shared" si="416"/>
        <v>12144.472501360209</v>
      </c>
      <c r="N337" s="15">
        <f t="shared" si="417"/>
        <v>-1.5007889703626542E-3</v>
      </c>
      <c r="O337" s="15">
        <f t="shared" si="418"/>
        <v>4.8003442443000921E-4</v>
      </c>
      <c r="P337" s="15">
        <f t="shared" si="419"/>
        <v>6.1353230162386474E-4</v>
      </c>
      <c r="Q337" s="5">
        <f t="shared" si="420"/>
        <v>1855.6117140667063</v>
      </c>
      <c r="R337" s="5">
        <f t="shared" si="421"/>
        <v>2869.9640482245341</v>
      </c>
      <c r="S337" s="5">
        <f t="shared" si="422"/>
        <v>2227.2169774955623</v>
      </c>
      <c r="T337" s="5">
        <f t="shared" si="423"/>
        <v>6.7778753805168659</v>
      </c>
      <c r="U337" s="5">
        <f t="shared" si="424"/>
        <v>19.148541228106481</v>
      </c>
      <c r="V337" s="5">
        <f t="shared" si="425"/>
        <v>41.966877915730173</v>
      </c>
      <c r="W337" s="15">
        <f t="shared" si="426"/>
        <v>-1.0734613539272964E-2</v>
      </c>
      <c r="X337" s="15">
        <f t="shared" si="427"/>
        <v>-1.217998157191269E-2</v>
      </c>
      <c r="Y337" s="15">
        <f t="shared" si="428"/>
        <v>-9.7425357312937999E-3</v>
      </c>
      <c r="Z337" s="5">
        <f t="shared" si="443"/>
        <v>1353.1811154669301</v>
      </c>
      <c r="AA337" s="5">
        <f t="shared" si="444"/>
        <v>8719.5049023806878</v>
      </c>
      <c r="AB337" s="5">
        <f t="shared" si="445"/>
        <v>79425.735313313693</v>
      </c>
      <c r="AC337" s="16">
        <f t="shared" si="429"/>
        <v>0.73998232546729981</v>
      </c>
      <c r="AD337" s="16">
        <f t="shared" si="430"/>
        <v>3.1254471278820315</v>
      </c>
      <c r="AE337" s="16">
        <f t="shared" si="431"/>
        <v>36.308040644715327</v>
      </c>
      <c r="AF337" s="15">
        <f t="shared" si="432"/>
        <v>-4.0504037456468023E-3</v>
      </c>
      <c r="AG337" s="15">
        <f t="shared" si="433"/>
        <v>2.9673830763510267E-4</v>
      </c>
      <c r="AH337" s="15">
        <f t="shared" si="434"/>
        <v>9.7937136394747881E-3</v>
      </c>
      <c r="AI337" s="1">
        <f t="shared" si="398"/>
        <v>554709.1457942659</v>
      </c>
      <c r="AJ337" s="1">
        <f t="shared" si="399"/>
        <v>297766.932390531</v>
      </c>
      <c r="AK337" s="1">
        <f t="shared" si="400"/>
        <v>105320.03933621946</v>
      </c>
      <c r="AL337" s="14">
        <f t="shared" si="435"/>
        <v>103.03343799162559</v>
      </c>
      <c r="AM337" s="14">
        <f t="shared" si="436"/>
        <v>25.994332630065585</v>
      </c>
      <c r="AN337" s="14">
        <f t="shared" si="437"/>
        <v>8.0322302758460999</v>
      </c>
      <c r="AO337" s="11">
        <f t="shared" si="438"/>
        <v>1.2240578729013484E-3</v>
      </c>
      <c r="AP337" s="11">
        <f t="shared" si="439"/>
        <v>1.5419900788353131E-3</v>
      </c>
      <c r="AQ337" s="11">
        <f t="shared" si="440"/>
        <v>1.3987795610007877E-3</v>
      </c>
      <c r="AR337" s="1">
        <f t="shared" si="446"/>
        <v>273774.83501698752</v>
      </c>
      <c r="AS337" s="1">
        <f t="shared" si="441"/>
        <v>149878.99151356568</v>
      </c>
      <c r="AT337" s="1">
        <f t="shared" si="442"/>
        <v>53070.828427309556</v>
      </c>
      <c r="AU337" s="1">
        <f t="shared" si="401"/>
        <v>54754.967003397505</v>
      </c>
      <c r="AV337" s="1">
        <f t="shared" si="402"/>
        <v>29975.798302713138</v>
      </c>
      <c r="AW337" s="1">
        <f t="shared" si="403"/>
        <v>10614.165685461912</v>
      </c>
      <c r="AX337" s="1">
        <f t="shared" si="462"/>
        <v>187934.43226174251</v>
      </c>
      <c r="AY337" s="1">
        <f t="shared" si="449"/>
        <v>40450.845158165728</v>
      </c>
      <c r="AZ337" s="1">
        <f t="shared" si="450"/>
        <v>9715.5780010881663</v>
      </c>
      <c r="BA337" s="1">
        <f t="shared" si="463"/>
        <v>14152.510773735215</v>
      </c>
      <c r="BB337" s="1">
        <f t="shared" si="464"/>
        <v>31443.45246097698</v>
      </c>
      <c r="BC337" s="1">
        <f t="shared" si="465"/>
        <v>40122.702777353661</v>
      </c>
      <c r="BD337" s="1">
        <f t="shared" si="466"/>
        <v>24.547167447052541</v>
      </c>
      <c r="BE337" s="2">
        <f t="shared" si="472"/>
        <v>2.6562624979233451E-2</v>
      </c>
      <c r="BF337" s="2">
        <f t="shared" si="473"/>
        <v>3.9296297366806017E-2</v>
      </c>
      <c r="BG337" s="2">
        <f t="shared" si="474"/>
        <v>2.6781393583393952E-2</v>
      </c>
      <c r="BH337" s="2">
        <f t="shared" si="451"/>
        <v>2.7997367337230277E-2</v>
      </c>
      <c r="BI337" s="2">
        <f t="shared" si="467"/>
        <v>7.0557304578739693E-5</v>
      </c>
      <c r="BJ337" s="2">
        <f t="shared" si="452"/>
        <v>1.5441989867404456E-4</v>
      </c>
      <c r="BK337" s="2">
        <f t="shared" si="453"/>
        <v>7.1724304226865481E-5</v>
      </c>
      <c r="BL337" s="2">
        <f t="shared" si="454"/>
        <v>19.316814420287798</v>
      </c>
      <c r="BM337" s="2">
        <f t="shared" si="455"/>
        <v>23.144298682892796</v>
      </c>
      <c r="BN337" s="2">
        <f t="shared" si="456"/>
        <v>3.8064682436921315</v>
      </c>
      <c r="BO337" s="2">
        <f t="shared" si="468"/>
        <v>1074.827040990504</v>
      </c>
      <c r="BP337" s="2">
        <f t="shared" si="469"/>
        <v>135.09228988324807</v>
      </c>
      <c r="BQ337" s="2">
        <f t="shared" si="470"/>
        <v>3.5789677950146803</v>
      </c>
      <c r="BR337" s="11">
        <f t="shared" si="471"/>
        <v>2.9356344845009458E-2</v>
      </c>
      <c r="BS337" s="17">
        <f t="shared" si="447"/>
        <v>4.0832096720113104E-5</v>
      </c>
      <c r="BT337" s="17">
        <f t="shared" si="448"/>
        <v>2.8636898576556537E-4</v>
      </c>
      <c r="BU337" s="12">
        <f>(BU$3*temperature!$I447+BU$4*temperature!$I447^2+BU$5*temperature!$I447^6)*(K337/K$56)^$BW$1</f>
        <v>-33.718680964700276</v>
      </c>
      <c r="BV337" s="12">
        <f>(BV$3*temperature!$I447+BV$4*temperature!$I447^2+BV$5*temperature!$I447^6)*(L337/L$56)^$BW$1</f>
        <v>-22.70869211586589</v>
      </c>
      <c r="BW337" s="12">
        <f>(BW$3*temperature!$I447+BW$4*temperature!$I447^2+BW$5*temperature!$I447^6)*(M337/M$56)^$BW$1</f>
        <v>-20.05983075752415</v>
      </c>
      <c r="BX337" s="12">
        <f>(BX$3*temperature!$M447+BX$4*temperature!$M447^2+BX$5*temperature!$M447^6)*(K337/K$56)^$BW$1</f>
        <v>-33.718686716424486</v>
      </c>
      <c r="BY337" s="12">
        <f>(BY$3*temperature!$M447+BY$4*temperature!$M447^2+BY$5*temperature!$M447^6)*(L337/L$56)^$BW$1</f>
        <v>-22.7086957303869</v>
      </c>
      <c r="BZ337" s="12">
        <f>(BZ$3*temperature!$M447+BZ$4*temperature!$M447^2+BZ$5*temperature!$M447^6)*(M337/M$56)^$BW$1</f>
        <v>-20.05983373254351</v>
      </c>
      <c r="CA337" s="19">
        <f t="shared" si="457"/>
        <v>-5.7517242098015231E-6</v>
      </c>
      <c r="CB337" s="19">
        <f t="shared" si="458"/>
        <v>-3.6145210096094615E-6</v>
      </c>
      <c r="CC337" s="19">
        <f t="shared" si="459"/>
        <v>-2.9750193597521957E-6</v>
      </c>
      <c r="CD337" s="19">
        <f t="shared" si="460"/>
        <v>-2.2743048523358192E-2</v>
      </c>
      <c r="CE337" s="19">
        <f t="shared" si="461"/>
        <v>-9.2864635701598723E-7</v>
      </c>
      <c r="CF337" s="19"/>
      <c r="CG337" s="19"/>
      <c r="CH337" s="19"/>
    </row>
    <row r="338" spans="1:86" x14ac:dyDescent="0.25">
      <c r="A338" s="2">
        <f t="shared" si="404"/>
        <v>2292</v>
      </c>
      <c r="B338" s="5">
        <f t="shared" si="405"/>
        <v>1165.4057526756455</v>
      </c>
      <c r="C338" s="5">
        <f t="shared" si="406"/>
        <v>2964.1702972832563</v>
      </c>
      <c r="D338" s="5">
        <f t="shared" si="407"/>
        <v>4369.9575160196327</v>
      </c>
      <c r="E338" s="15">
        <f t="shared" si="408"/>
        <v>2.146271523973494E-9</v>
      </c>
      <c r="F338" s="15">
        <f t="shared" si="409"/>
        <v>4.2282988214964422E-9</v>
      </c>
      <c r="G338" s="15">
        <f t="shared" si="410"/>
        <v>8.6319216344544554E-9</v>
      </c>
      <c r="H338" s="5">
        <f t="shared" si="411"/>
        <v>273357.93171995482</v>
      </c>
      <c r="I338" s="5">
        <f t="shared" si="412"/>
        <v>149948.07734368235</v>
      </c>
      <c r="J338" s="5">
        <f t="shared" si="413"/>
        <v>53102.497325046512</v>
      </c>
      <c r="K338" s="5">
        <f t="shared" si="414"/>
        <v>234560.30750865489</v>
      </c>
      <c r="L338" s="5">
        <f t="shared" si="415"/>
        <v>50586.863204558089</v>
      </c>
      <c r="M338" s="5">
        <f t="shared" si="416"/>
        <v>12151.719354337069</v>
      </c>
      <c r="N338" s="15">
        <f t="shared" si="417"/>
        <v>-1.5227984109905668E-3</v>
      </c>
      <c r="O338" s="15">
        <f t="shared" si="418"/>
        <v>4.6093982481298923E-4</v>
      </c>
      <c r="P338" s="15">
        <f t="shared" si="419"/>
        <v>5.9672027550372597E-4</v>
      </c>
      <c r="Q338" s="5">
        <f t="shared" si="420"/>
        <v>1832.8970538413053</v>
      </c>
      <c r="R338" s="5">
        <f t="shared" si="421"/>
        <v>2836.3147190606419</v>
      </c>
      <c r="S338" s="5">
        <f t="shared" si="422"/>
        <v>2206.8343330099083</v>
      </c>
      <c r="T338" s="5">
        <f t="shared" si="423"/>
        <v>6.705117507689665</v>
      </c>
      <c r="U338" s="5">
        <f t="shared" si="424"/>
        <v>18.915312348819135</v>
      </c>
      <c r="V338" s="5">
        <f t="shared" si="425"/>
        <v>41.558014108105326</v>
      </c>
      <c r="W338" s="15">
        <f t="shared" si="426"/>
        <v>-1.0734613539272964E-2</v>
      </c>
      <c r="X338" s="15">
        <f t="shared" si="427"/>
        <v>-1.217998157191269E-2</v>
      </c>
      <c r="Y338" s="15">
        <f t="shared" si="428"/>
        <v>-9.7425357312937999E-3</v>
      </c>
      <c r="Z338" s="5">
        <f t="shared" si="443"/>
        <v>1331.2322463576954</v>
      </c>
      <c r="AA338" s="5">
        <f t="shared" si="444"/>
        <v>8619.9933363711079</v>
      </c>
      <c r="AB338" s="5">
        <f t="shared" si="445"/>
        <v>79470.950522281637</v>
      </c>
      <c r="AC338" s="16">
        <f t="shared" si="429"/>
        <v>0.73698509828451464</v>
      </c>
      <c r="AD338" s="16">
        <f t="shared" si="430"/>
        <v>3.1263745677733623</v>
      </c>
      <c r="AE338" s="16">
        <f t="shared" si="431"/>
        <v>36.663631197600083</v>
      </c>
      <c r="AF338" s="15">
        <f t="shared" si="432"/>
        <v>-4.0504037456468023E-3</v>
      </c>
      <c r="AG338" s="15">
        <f t="shared" si="433"/>
        <v>2.9673830763510267E-4</v>
      </c>
      <c r="AH338" s="15">
        <f t="shared" si="434"/>
        <v>9.7937136394747881E-3</v>
      </c>
      <c r="AI338" s="1">
        <f t="shared" si="398"/>
        <v>553993.19821823679</v>
      </c>
      <c r="AJ338" s="1">
        <f t="shared" si="399"/>
        <v>297966.03745419107</v>
      </c>
      <c r="AK338" s="1">
        <f t="shared" si="400"/>
        <v>105402.20108805942</v>
      </c>
      <c r="AL338" s="14">
        <f t="shared" si="435"/>
        <v>103.15829569366188</v>
      </c>
      <c r="AM338" s="14">
        <f t="shared" si="436"/>
        <v>26.034014803056877</v>
      </c>
      <c r="AN338" s="14">
        <f t="shared" si="437"/>
        <v>8.0433532421898146</v>
      </c>
      <c r="AO338" s="11">
        <f t="shared" si="438"/>
        <v>1.2118172941723349E-3</v>
      </c>
      <c r="AP338" s="11">
        <f t="shared" si="439"/>
        <v>1.5265701780469599E-3</v>
      </c>
      <c r="AQ338" s="11">
        <f t="shared" si="440"/>
        <v>1.3847917653907799E-3</v>
      </c>
      <c r="AR338" s="1">
        <f t="shared" si="446"/>
        <v>273357.93171995482</v>
      </c>
      <c r="AS338" s="1">
        <f t="shared" si="441"/>
        <v>149948.07734368235</v>
      </c>
      <c r="AT338" s="1">
        <f t="shared" si="442"/>
        <v>53102.497325046512</v>
      </c>
      <c r="AU338" s="1">
        <f t="shared" si="401"/>
        <v>54671.586343990966</v>
      </c>
      <c r="AV338" s="1">
        <f t="shared" si="402"/>
        <v>29989.615468736472</v>
      </c>
      <c r="AW338" s="1">
        <f t="shared" si="403"/>
        <v>10620.499465009303</v>
      </c>
      <c r="AX338" s="1">
        <f t="shared" si="462"/>
        <v>187648.24600692393</v>
      </c>
      <c r="AY338" s="1">
        <f t="shared" si="449"/>
        <v>40469.490563646468</v>
      </c>
      <c r="AZ338" s="1">
        <f t="shared" si="450"/>
        <v>9721.3754834696556</v>
      </c>
      <c r="BA338" s="1">
        <f t="shared" si="463"/>
        <v>14150.734773470231</v>
      </c>
      <c r="BB338" s="1">
        <f t="shared" si="464"/>
        <v>31444.818583271572</v>
      </c>
      <c r="BC338" s="1">
        <f t="shared" si="465"/>
        <v>40125.309988235458</v>
      </c>
      <c r="BD338" s="1">
        <f t="shared" si="466"/>
        <v>23.832812325291034</v>
      </c>
      <c r="BE338" s="2">
        <f t="shared" si="472"/>
        <v>2.6562624979233451E-2</v>
      </c>
      <c r="BF338" s="2">
        <f t="shared" si="473"/>
        <v>3.9296297366806017E-2</v>
      </c>
      <c r="BG338" s="2">
        <f t="shared" si="474"/>
        <v>2.6781393583393952E-2</v>
      </c>
      <c r="BH338" s="2">
        <f t="shared" si="451"/>
        <v>2.7984530882039494E-2</v>
      </c>
      <c r="BI338" s="2">
        <f t="shared" si="467"/>
        <v>7.0557304578739693E-5</v>
      </c>
      <c r="BJ338" s="2">
        <f t="shared" si="452"/>
        <v>1.5441989867404456E-4</v>
      </c>
      <c r="BK338" s="2">
        <f t="shared" si="453"/>
        <v>7.1724304226865481E-5</v>
      </c>
      <c r="BL338" s="2">
        <f t="shared" si="454"/>
        <v>19.28739884737918</v>
      </c>
      <c r="BM338" s="2">
        <f t="shared" si="455"/>
        <v>23.154966909779226</v>
      </c>
      <c r="BN338" s="2">
        <f t="shared" si="456"/>
        <v>3.8087396733479464</v>
      </c>
      <c r="BO338" s="2">
        <f t="shared" si="468"/>
        <v>1090.8846664799078</v>
      </c>
      <c r="BP338" s="2">
        <f t="shared" si="469"/>
        <v>136.71482115921881</v>
      </c>
      <c r="BQ338" s="2">
        <f t="shared" si="470"/>
        <v>3.5790659902185467</v>
      </c>
      <c r="BR338" s="11">
        <f t="shared" si="471"/>
        <v>2.9336825727568322E-2</v>
      </c>
      <c r="BS338" s="17">
        <f t="shared" si="447"/>
        <v>3.9667600947523384E-5</v>
      </c>
      <c r="BT338" s="17">
        <f t="shared" si="448"/>
        <v>2.7802814151996636E-4</v>
      </c>
      <c r="BU338" s="12">
        <f>(BU$3*temperature!$I448+BU$4*temperature!$I448^2+BU$5*temperature!$I448^6)*(K338/K$56)^$BW$1</f>
        <v>-33.882969955184109</v>
      </c>
      <c r="BV338" s="12">
        <f>(BV$3*temperature!$I448+BV$4*temperature!$I448^2+BV$5*temperature!$I448^6)*(L338/L$56)^$BW$1</f>
        <v>-22.801193119655508</v>
      </c>
      <c r="BW338" s="12">
        <f>(BW$3*temperature!$I448+BW$4*temperature!$I448^2+BW$5*temperature!$I448^6)*(M338/M$56)^$BW$1</f>
        <v>-20.135121275703014</v>
      </c>
      <c r="BX338" s="12">
        <f>(BX$3*temperature!$M448+BX$4*temperature!$M448^2+BX$5*temperature!$M448^6)*(K338/K$56)^$BW$1</f>
        <v>-33.88297570280772</v>
      </c>
      <c r="BY338" s="12">
        <f>(BY$3*temperature!$M448+BY$4*temperature!$M448^2+BY$5*temperature!$M448^6)*(L338/L$56)^$BW$1</f>
        <v>-22.801196729484388</v>
      </c>
      <c r="BZ338" s="12">
        <f>(BZ$3*temperature!$M448+BZ$4*temperature!$M448^2+BZ$5*temperature!$M448^6)*(M338/M$56)^$BW$1</f>
        <v>-20.135124246468177</v>
      </c>
      <c r="CA338" s="19">
        <f t="shared" si="457"/>
        <v>-5.7476236108300327E-6</v>
      </c>
      <c r="CB338" s="19">
        <f t="shared" si="458"/>
        <v>-3.6098288802577372E-6</v>
      </c>
      <c r="CC338" s="19">
        <f t="shared" si="459"/>
        <v>-2.970765162757516E-6</v>
      </c>
      <c r="CD338" s="19">
        <f t="shared" si="460"/>
        <v>-2.2702004518042943E-2</v>
      </c>
      <c r="CE338" s="19">
        <f t="shared" si="461"/>
        <v>-9.0053405593060045E-7</v>
      </c>
      <c r="CF338" s="19"/>
      <c r="CG338" s="19"/>
      <c r="CH338" s="19"/>
    </row>
    <row r="339" spans="1:86" x14ac:dyDescent="0.25">
      <c r="A339" s="2">
        <f t="shared" si="404"/>
        <v>2293</v>
      </c>
      <c r="B339" s="5">
        <f t="shared" si="405"/>
        <v>1165.4057550518587</v>
      </c>
      <c r="C339" s="5">
        <f t="shared" si="406"/>
        <v>2964.1703091899844</v>
      </c>
      <c r="D339" s="5">
        <f t="shared" si="407"/>
        <v>4369.9575518547072</v>
      </c>
      <c r="E339" s="15">
        <f t="shared" si="408"/>
        <v>2.0389579477748191E-9</v>
      </c>
      <c r="F339" s="15">
        <f t="shared" si="409"/>
        <v>4.01688388042162E-9</v>
      </c>
      <c r="G339" s="15">
        <f t="shared" si="410"/>
        <v>8.2003255527317319E-9</v>
      </c>
      <c r="H339" s="5">
        <f t="shared" si="411"/>
        <v>272935.66939094692</v>
      </c>
      <c r="I339" s="5">
        <f t="shared" si="412"/>
        <v>150014.35966927666</v>
      </c>
      <c r="J339" s="5">
        <f t="shared" si="413"/>
        <v>53133.301395052476</v>
      </c>
      <c r="K339" s="5">
        <f t="shared" si="414"/>
        <v>234197.97629092858</v>
      </c>
      <c r="L339" s="5">
        <f t="shared" si="415"/>
        <v>50609.224174528259</v>
      </c>
      <c r="M339" s="5">
        <f t="shared" si="416"/>
        <v>12158.768309431638</v>
      </c>
      <c r="N339" s="15">
        <f t="shared" si="417"/>
        <v>-1.5447251991386191E-3</v>
      </c>
      <c r="O339" s="15">
        <f t="shared" si="418"/>
        <v>4.4203116290786326E-4</v>
      </c>
      <c r="P339" s="15">
        <f t="shared" si="419"/>
        <v>5.8007882580457526E-4</v>
      </c>
      <c r="Q339" s="5">
        <f t="shared" si="420"/>
        <v>1810.4206868862584</v>
      </c>
      <c r="R339" s="5">
        <f t="shared" si="421"/>
        <v>2803.0069382794022</v>
      </c>
      <c r="S339" s="5">
        <f t="shared" si="422"/>
        <v>2186.6018546780715</v>
      </c>
      <c r="T339" s="5">
        <f t="shared" si="423"/>
        <v>6.6331406625092031</v>
      </c>
      <c r="U339" s="5">
        <f t="shared" si="424"/>
        <v>18.684924192983544</v>
      </c>
      <c r="V339" s="5">
        <f t="shared" si="425"/>
        <v>41.1531336707355</v>
      </c>
      <c r="W339" s="15">
        <f t="shared" si="426"/>
        <v>-1.0734613539272964E-2</v>
      </c>
      <c r="X339" s="15">
        <f t="shared" si="427"/>
        <v>-1.217998157191269E-2</v>
      </c>
      <c r="Y339" s="15">
        <f t="shared" si="428"/>
        <v>-9.7425357312937999E-3</v>
      </c>
      <c r="Z339" s="5">
        <f t="shared" si="443"/>
        <v>1309.610524405048</v>
      </c>
      <c r="AA339" s="5">
        <f t="shared" si="444"/>
        <v>8521.4548078798434</v>
      </c>
      <c r="AB339" s="5">
        <f t="shared" si="445"/>
        <v>79514.855426479946</v>
      </c>
      <c r="AC339" s="16">
        <f t="shared" si="429"/>
        <v>0.73400001108193713</v>
      </c>
      <c r="AD339" s="16">
        <f t="shared" si="430"/>
        <v>3.1273022828716366</v>
      </c>
      <c r="AE339" s="16">
        <f t="shared" si="431"/>
        <v>37.022704302532695</v>
      </c>
      <c r="AF339" s="15">
        <f t="shared" si="432"/>
        <v>-4.0504037456468023E-3</v>
      </c>
      <c r="AG339" s="15">
        <f t="shared" si="433"/>
        <v>2.9673830763510267E-4</v>
      </c>
      <c r="AH339" s="15">
        <f t="shared" si="434"/>
        <v>9.7937136394747881E-3</v>
      </c>
      <c r="AI339" s="1">
        <f t="shared" si="398"/>
        <v>553265.46474040404</v>
      </c>
      <c r="AJ339" s="1">
        <f t="shared" si="399"/>
        <v>298159.04917750839</v>
      </c>
      <c r="AK339" s="1">
        <f t="shared" si="400"/>
        <v>105482.48044426278</v>
      </c>
      <c r="AL339" s="14">
        <f t="shared" si="435"/>
        <v>103.28205461035321</v>
      </c>
      <c r="AM339" s="14">
        <f t="shared" si="436"/>
        <v>26.073360126163923</v>
      </c>
      <c r="AN339" s="14">
        <f t="shared" si="437"/>
        <v>8.05438022783237</v>
      </c>
      <c r="AO339" s="11">
        <f t="shared" si="438"/>
        <v>1.1996991212306115E-3</v>
      </c>
      <c r="AP339" s="11">
        <f t="shared" si="439"/>
        <v>1.5113044762664902E-3</v>
      </c>
      <c r="AQ339" s="11">
        <f t="shared" si="440"/>
        <v>1.3709438477368721E-3</v>
      </c>
      <c r="AR339" s="1">
        <f t="shared" si="446"/>
        <v>272935.66939094692</v>
      </c>
      <c r="AS339" s="1">
        <f t="shared" si="441"/>
        <v>150014.35966927666</v>
      </c>
      <c r="AT339" s="1">
        <f t="shared" si="442"/>
        <v>53133.301395052476</v>
      </c>
      <c r="AU339" s="1">
        <f t="shared" si="401"/>
        <v>54587.133878189386</v>
      </c>
      <c r="AV339" s="1">
        <f t="shared" si="402"/>
        <v>30002.871933855335</v>
      </c>
      <c r="AW339" s="1">
        <f t="shared" si="403"/>
        <v>10626.660279010495</v>
      </c>
      <c r="AX339" s="1">
        <f t="shared" si="462"/>
        <v>187358.38103274288</v>
      </c>
      <c r="AY339" s="1">
        <f t="shared" si="449"/>
        <v>40487.379339622603</v>
      </c>
      <c r="AZ339" s="1">
        <f t="shared" si="450"/>
        <v>9727.0146475453112</v>
      </c>
      <c r="BA339" s="1">
        <f t="shared" si="463"/>
        <v>14148.933178820793</v>
      </c>
      <c r="BB339" s="1">
        <f t="shared" si="464"/>
        <v>31446.128675728982</v>
      </c>
      <c r="BC339" s="1">
        <f t="shared" si="465"/>
        <v>40127.844502179098</v>
      </c>
      <c r="BD339" s="1">
        <f t="shared" si="466"/>
        <v>23.13920421364217</v>
      </c>
      <c r="BE339" s="2">
        <f t="shared" si="472"/>
        <v>2.6562624979233451E-2</v>
      </c>
      <c r="BF339" s="2">
        <f t="shared" si="473"/>
        <v>3.9296297366806017E-2</v>
      </c>
      <c r="BG339" s="2">
        <f t="shared" si="474"/>
        <v>2.6781393583393952E-2</v>
      </c>
      <c r="BH339" s="2">
        <f t="shared" si="451"/>
        <v>2.7971808147882714E-2</v>
      </c>
      <c r="BI339" s="2">
        <f t="shared" si="467"/>
        <v>7.0557304578739693E-5</v>
      </c>
      <c r="BJ339" s="2">
        <f t="shared" si="452"/>
        <v>1.5441989867404456E-4</v>
      </c>
      <c r="BK339" s="2">
        <f t="shared" si="453"/>
        <v>7.1724304226865481E-5</v>
      </c>
      <c r="BL339" s="2">
        <f t="shared" si="454"/>
        <v>19.257605155619242</v>
      </c>
      <c r="BM339" s="2">
        <f t="shared" si="455"/>
        <v>23.165202219781378</v>
      </c>
      <c r="BN339" s="2">
        <f t="shared" si="456"/>
        <v>3.81094907383648</v>
      </c>
      <c r="BO339" s="2">
        <f t="shared" si="468"/>
        <v>1107.1822796753061</v>
      </c>
      <c r="BP339" s="2">
        <f t="shared" si="469"/>
        <v>138.3568655766087</v>
      </c>
      <c r="BQ339" s="2">
        <f t="shared" si="470"/>
        <v>3.5791647973546215</v>
      </c>
      <c r="BR339" s="11">
        <f t="shared" si="471"/>
        <v>2.9317437165161414E-2</v>
      </c>
      <c r="BS339" s="17">
        <f t="shared" si="447"/>
        <v>3.8537046335134325E-5</v>
      </c>
      <c r="BT339" s="17">
        <f t="shared" si="448"/>
        <v>2.6993023448540422E-4</v>
      </c>
      <c r="BU339" s="12">
        <f>(BU$3*temperature!$I449+BU$4*temperature!$I449^2+BU$5*temperature!$I449^6)*(K339/K$56)^$BW$1</f>
        <v>-34.047202808417509</v>
      </c>
      <c r="BV339" s="12">
        <f>(BV$3*temperature!$I449+BV$4*temperature!$I449^2+BV$5*temperature!$I449^6)*(L339/L$56)^$BW$1</f>
        <v>-22.893544103657483</v>
      </c>
      <c r="BW339" s="12">
        <f>(BW$3*temperature!$I449+BW$4*temperature!$I449^2+BW$5*temperature!$I449^6)*(M339/M$56)^$BW$1</f>
        <v>-20.210270599796711</v>
      </c>
      <c r="BX339" s="12">
        <f>(BX$3*temperature!$M449+BX$4*temperature!$M449^2+BX$5*temperature!$M449^6)*(K339/K$56)^$BW$1</f>
        <v>-34.047208551976283</v>
      </c>
      <c r="BY339" s="12">
        <f>(BY$3*temperature!$M449+BY$4*temperature!$M449^2+BY$5*temperature!$M449^6)*(L339/L$56)^$BW$1</f>
        <v>-22.893547708820954</v>
      </c>
      <c r="BZ339" s="12">
        <f>(BZ$3*temperature!$M449+BZ$4*temperature!$M449^2+BZ$5*temperature!$M449^6)*(M339/M$56)^$BW$1</f>
        <v>-20.210273566331473</v>
      </c>
      <c r="CA339" s="19">
        <f t="shared" si="457"/>
        <v>-5.7435587734744331E-6</v>
      </c>
      <c r="CB339" s="19">
        <f t="shared" si="458"/>
        <v>-3.6051634708655911E-6</v>
      </c>
      <c r="CC339" s="19">
        <f t="shared" si="459"/>
        <v>-2.966534761839057E-6</v>
      </c>
      <c r="CD339" s="19">
        <f t="shared" si="460"/>
        <v>-2.2660701337091541E-2</v>
      </c>
      <c r="CE339" s="19">
        <f t="shared" si="461"/>
        <v>-8.7327649741413701E-7</v>
      </c>
      <c r="CF339" s="19"/>
      <c r="CG339" s="19"/>
      <c r="CH339" s="19"/>
    </row>
    <row r="340" spans="1:86" x14ac:dyDescent="0.25">
      <c r="A340" s="2">
        <f t="shared" si="404"/>
        <v>2294</v>
      </c>
      <c r="B340" s="5">
        <f t="shared" si="405"/>
        <v>1165.4057573092614</v>
      </c>
      <c r="C340" s="5">
        <f t="shared" si="406"/>
        <v>2964.170320501376</v>
      </c>
      <c r="D340" s="5">
        <f t="shared" si="407"/>
        <v>4369.9575858980279</v>
      </c>
      <c r="E340" s="15">
        <f t="shared" si="408"/>
        <v>1.937010050386078E-9</v>
      </c>
      <c r="F340" s="15">
        <f t="shared" si="409"/>
        <v>3.8160396864005389E-9</v>
      </c>
      <c r="G340" s="15">
        <f t="shared" si="410"/>
        <v>7.7903092750951451E-9</v>
      </c>
      <c r="H340" s="5">
        <f t="shared" si="411"/>
        <v>272508.09660889977</v>
      </c>
      <c r="I340" s="5">
        <f t="shared" si="412"/>
        <v>150077.86230234127</v>
      </c>
      <c r="J340" s="5">
        <f t="shared" si="413"/>
        <v>53163.248069491528</v>
      </c>
      <c r="K340" s="5">
        <f t="shared" si="414"/>
        <v>233831.08835679526</v>
      </c>
      <c r="L340" s="5">
        <f t="shared" si="415"/>
        <v>50630.647390382168</v>
      </c>
      <c r="M340" s="5">
        <f t="shared" si="416"/>
        <v>12165.621067135931</v>
      </c>
      <c r="N340" s="15">
        <f t="shared" si="417"/>
        <v>-1.5665717524286915E-3</v>
      </c>
      <c r="O340" s="15">
        <f t="shared" si="418"/>
        <v>4.2330654546351987E-4</v>
      </c>
      <c r="P340" s="15">
        <f t="shared" si="419"/>
        <v>5.6360624118290126E-4</v>
      </c>
      <c r="Q340" s="5">
        <f t="shared" si="420"/>
        <v>1788.1808150408062</v>
      </c>
      <c r="R340" s="5">
        <f t="shared" si="421"/>
        <v>2770.0384552517908</v>
      </c>
      <c r="S340" s="5">
        <f t="shared" si="422"/>
        <v>2166.5192007788146</v>
      </c>
      <c r="T340" s="5">
        <f t="shared" si="423"/>
        <v>6.56193646094553</v>
      </c>
      <c r="U340" s="5">
        <f t="shared" si="424"/>
        <v>18.457342160640419</v>
      </c>
      <c r="V340" s="5">
        <f t="shared" si="425"/>
        <v>40.75219779549365</v>
      </c>
      <c r="W340" s="15">
        <f t="shared" si="426"/>
        <v>-1.0734613539272964E-2</v>
      </c>
      <c r="X340" s="15">
        <f t="shared" si="427"/>
        <v>-1.217998157191269E-2</v>
      </c>
      <c r="Y340" s="15">
        <f t="shared" si="428"/>
        <v>-9.7425357312937999E-3</v>
      </c>
      <c r="Z340" s="5">
        <f t="shared" si="443"/>
        <v>1288.3116876090212</v>
      </c>
      <c r="AA340" s="5">
        <f t="shared" si="444"/>
        <v>8423.8834962307901</v>
      </c>
      <c r="AB340" s="5">
        <f t="shared" si="445"/>
        <v>79557.4613683153</v>
      </c>
      <c r="AC340" s="16">
        <f t="shared" si="429"/>
        <v>0.73102701468774611</v>
      </c>
      <c r="AD340" s="16">
        <f t="shared" si="430"/>
        <v>3.1282302732585192</v>
      </c>
      <c r="AE340" s="16">
        <f t="shared" si="431"/>
        <v>37.385294066630649</v>
      </c>
      <c r="AF340" s="15">
        <f t="shared" si="432"/>
        <v>-4.0504037456468023E-3</v>
      </c>
      <c r="AG340" s="15">
        <f t="shared" si="433"/>
        <v>2.9673830763510267E-4</v>
      </c>
      <c r="AH340" s="15">
        <f t="shared" si="434"/>
        <v>9.7937136394747881E-3</v>
      </c>
      <c r="AI340" s="1">
        <f t="shared" si="398"/>
        <v>552526.05214455305</v>
      </c>
      <c r="AJ340" s="1">
        <f t="shared" si="399"/>
        <v>298346.01619361289</v>
      </c>
      <c r="AK340" s="1">
        <f t="shared" si="400"/>
        <v>105560.892678847</v>
      </c>
      <c r="AL340" s="14">
        <f t="shared" si="435"/>
        <v>103.40472292660661</v>
      </c>
      <c r="AM340" s="14">
        <f t="shared" si="436"/>
        <v>26.112370864175205</v>
      </c>
      <c r="AN340" s="14">
        <f t="shared" si="437"/>
        <v>8.0653119098228441</v>
      </c>
      <c r="AO340" s="11">
        <f t="shared" si="438"/>
        <v>1.1877021300183055E-3</v>
      </c>
      <c r="AP340" s="11">
        <f t="shared" si="439"/>
        <v>1.4961914315038253E-3</v>
      </c>
      <c r="AQ340" s="11">
        <f t="shared" si="440"/>
        <v>1.3572344092595034E-3</v>
      </c>
      <c r="AR340" s="1">
        <f t="shared" si="446"/>
        <v>272508.09660889977</v>
      </c>
      <c r="AS340" s="1">
        <f t="shared" si="441"/>
        <v>150077.86230234127</v>
      </c>
      <c r="AT340" s="1">
        <f t="shared" si="442"/>
        <v>53163.248069491528</v>
      </c>
      <c r="AU340" s="1">
        <f t="shared" si="401"/>
        <v>54501.619321779959</v>
      </c>
      <c r="AV340" s="1">
        <f t="shared" si="402"/>
        <v>30015.572460468255</v>
      </c>
      <c r="AW340" s="1">
        <f t="shared" si="403"/>
        <v>10632.649613898306</v>
      </c>
      <c r="AX340" s="1">
        <f t="shared" si="462"/>
        <v>187064.87068543618</v>
      </c>
      <c r="AY340" s="1">
        <f t="shared" si="449"/>
        <v>40504.517912305739</v>
      </c>
      <c r="AZ340" s="1">
        <f t="shared" si="450"/>
        <v>9732.4968537087461</v>
      </c>
      <c r="BA340" s="1">
        <f t="shared" si="463"/>
        <v>14147.106082954084</v>
      </c>
      <c r="BB340" s="1">
        <f t="shared" si="464"/>
        <v>31447.383282929601</v>
      </c>
      <c r="BC340" s="1">
        <f t="shared" si="465"/>
        <v>40130.307056354337</v>
      </c>
      <c r="BD340" s="1">
        <f t="shared" si="466"/>
        <v>22.465742135406071</v>
      </c>
      <c r="BE340" s="2">
        <f t="shared" si="472"/>
        <v>2.6562624979233451E-2</v>
      </c>
      <c r="BF340" s="2">
        <f t="shared" si="473"/>
        <v>3.9296297366806017E-2</v>
      </c>
      <c r="BG340" s="2">
        <f t="shared" si="474"/>
        <v>2.6781393583393952E-2</v>
      </c>
      <c r="BH340" s="2">
        <f t="shared" si="451"/>
        <v>2.7959198599670124E-2</v>
      </c>
      <c r="BI340" s="2">
        <f t="shared" si="467"/>
        <v>7.0557304578739693E-5</v>
      </c>
      <c r="BJ340" s="2">
        <f t="shared" si="452"/>
        <v>1.5441989867404456E-4</v>
      </c>
      <c r="BK340" s="2">
        <f t="shared" si="453"/>
        <v>7.1724304226865481E-5</v>
      </c>
      <c r="BL340" s="2">
        <f t="shared" si="454"/>
        <v>19.227436772606762</v>
      </c>
      <c r="BM340" s="2">
        <f t="shared" si="455"/>
        <v>23.175008289944749</v>
      </c>
      <c r="BN340" s="2">
        <f t="shared" si="456"/>
        <v>3.8130969782245292</v>
      </c>
      <c r="BO340" s="2">
        <f t="shared" si="468"/>
        <v>1123.7234659356261</v>
      </c>
      <c r="BP340" s="2">
        <f t="shared" si="469"/>
        <v>140.0186578517181</v>
      </c>
      <c r="BQ340" s="2">
        <f t="shared" si="470"/>
        <v>3.5792642103778869</v>
      </c>
      <c r="BR340" s="11">
        <f t="shared" si="471"/>
        <v>2.9298177192543323E-2</v>
      </c>
      <c r="BS340" s="17">
        <f t="shared" si="447"/>
        <v>3.7439418534741849E-5</v>
      </c>
      <c r="BT340" s="17">
        <f t="shared" si="448"/>
        <v>2.620681888207808E-4</v>
      </c>
      <c r="BU340" s="12">
        <f>(BU$3*temperature!$I450+BU$4*temperature!$I450^2+BU$5*temperature!$I450^6)*(K340/K$56)^$BW$1</f>
        <v>-34.211382039291145</v>
      </c>
      <c r="BV340" s="12">
        <f>(BV$3*temperature!$I450+BV$4*temperature!$I450^2+BV$5*temperature!$I450^6)*(L340/L$56)^$BW$1</f>
        <v>-22.985746047028588</v>
      </c>
      <c r="BW340" s="12">
        <f>(BW$3*temperature!$I450+BW$4*temperature!$I450^2+BW$5*temperature!$I450^6)*(M340/M$56)^$BW$1</f>
        <v>-20.285279537101164</v>
      </c>
      <c r="BX340" s="12">
        <f>(BX$3*temperature!$M450+BX$4*temperature!$M450^2+BX$5*temperature!$M450^6)*(K340/K$56)^$BW$1</f>
        <v>-34.211387778820615</v>
      </c>
      <c r="BY340" s="12">
        <f>(BY$3*temperature!$M450+BY$4*temperature!$M450^2+BY$5*temperature!$M450^6)*(L340/L$56)^$BW$1</f>
        <v>-22.985749647553018</v>
      </c>
      <c r="BZ340" s="12">
        <f>(BZ$3*temperature!$M450+BZ$4*temperature!$M450^2+BZ$5*temperature!$M450^6)*(M340/M$56)^$BW$1</f>
        <v>-20.285282499429027</v>
      </c>
      <c r="CA340" s="19">
        <f t="shared" si="457"/>
        <v>-5.7395294703610489E-6</v>
      </c>
      <c r="CB340" s="19">
        <f t="shared" si="458"/>
        <v>-3.600524429714369E-6</v>
      </c>
      <c r="CC340" s="19">
        <f t="shared" si="459"/>
        <v>-2.9623278621215832E-6</v>
      </c>
      <c r="CD340" s="19">
        <f t="shared" si="460"/>
        <v>-2.2619142319748011E-2</v>
      </c>
      <c r="CE340" s="19">
        <f t="shared" si="461"/>
        <v>-8.4684753620593748E-7</v>
      </c>
      <c r="CF340" s="19"/>
      <c r="CG340" s="19"/>
      <c r="CH340" s="19"/>
    </row>
    <row r="341" spans="1:86" x14ac:dyDescent="0.25">
      <c r="A341" s="2">
        <f t="shared" si="404"/>
        <v>2295</v>
      </c>
      <c r="B341" s="5">
        <f t="shared" si="405"/>
        <v>1165.405759453794</v>
      </c>
      <c r="C341" s="5">
        <f t="shared" si="406"/>
        <v>2964.1703312471977</v>
      </c>
      <c r="D341" s="5">
        <f t="shared" si="407"/>
        <v>4369.9576182391829</v>
      </c>
      <c r="E341" s="15">
        <f t="shared" si="408"/>
        <v>1.840159547866774E-9</v>
      </c>
      <c r="F341" s="15">
        <f t="shared" si="409"/>
        <v>3.6252377020805117E-9</v>
      </c>
      <c r="G341" s="15">
        <f t="shared" si="410"/>
        <v>7.4007938113403873E-9</v>
      </c>
      <c r="H341" s="5">
        <f t="shared" si="411"/>
        <v>272075.26146842109</v>
      </c>
      <c r="I341" s="5">
        <f t="shared" si="412"/>
        <v>150138.60897779034</v>
      </c>
      <c r="J341" s="5">
        <f t="shared" si="413"/>
        <v>53192.344752972313</v>
      </c>
      <c r="K341" s="5">
        <f t="shared" si="414"/>
        <v>233459.68497353076</v>
      </c>
      <c r="L341" s="5">
        <f t="shared" si="415"/>
        <v>50651.140858905484</v>
      </c>
      <c r="M341" s="5">
        <f t="shared" si="416"/>
        <v>12172.279321648311</v>
      </c>
      <c r="N341" s="15">
        <f t="shared" si="417"/>
        <v>-1.5883404806198431E-3</v>
      </c>
      <c r="O341" s="15">
        <f t="shared" si="418"/>
        <v>4.0476410197376467E-4</v>
      </c>
      <c r="P341" s="15">
        <f t="shared" si="419"/>
        <v>5.4730083040044342E-4</v>
      </c>
      <c r="Q341" s="5">
        <f t="shared" si="420"/>
        <v>1766.1756372063417</v>
      </c>
      <c r="R341" s="5">
        <f t="shared" si="421"/>
        <v>2737.4070036218036</v>
      </c>
      <c r="S341" s="5">
        <f t="shared" si="422"/>
        <v>2146.5860116043259</v>
      </c>
      <c r="T341" s="5">
        <f t="shared" si="423"/>
        <v>6.4914966089680153</v>
      </c>
      <c r="U341" s="5">
        <f t="shared" si="424"/>
        <v>18.232532073257332</v>
      </c>
      <c r="V341" s="5">
        <f t="shared" si="425"/>
        <v>40.3551680523423</v>
      </c>
      <c r="W341" s="15">
        <f t="shared" si="426"/>
        <v>-1.0734613539272964E-2</v>
      </c>
      <c r="X341" s="15">
        <f t="shared" si="427"/>
        <v>-1.217998157191269E-2</v>
      </c>
      <c r="Y341" s="15">
        <f t="shared" si="428"/>
        <v>-9.7425357312937999E-3</v>
      </c>
      <c r="Z341" s="5">
        <f t="shared" si="443"/>
        <v>1267.3315138219541</v>
      </c>
      <c r="AA341" s="5">
        <f t="shared" si="444"/>
        <v>8327.2735228821657</v>
      </c>
      <c r="AB341" s="5">
        <f t="shared" si="445"/>
        <v>79598.779647734904</v>
      </c>
      <c r="AC341" s="16">
        <f t="shared" si="429"/>
        <v>0.72806606012928587</v>
      </c>
      <c r="AD341" s="16">
        <f t="shared" si="430"/>
        <v>3.1291585390156986</v>
      </c>
      <c r="AE341" s="16">
        <f t="shared" si="431"/>
        <v>37.751434931046788</v>
      </c>
      <c r="AF341" s="15">
        <f t="shared" si="432"/>
        <v>-4.0504037456468023E-3</v>
      </c>
      <c r="AG341" s="15">
        <f t="shared" si="433"/>
        <v>2.9673830763510267E-4</v>
      </c>
      <c r="AH341" s="15">
        <f t="shared" si="434"/>
        <v>9.7937136394747881E-3</v>
      </c>
      <c r="AI341" s="1">
        <f t="shared" si="398"/>
        <v>551775.0662518777</v>
      </c>
      <c r="AJ341" s="1">
        <f t="shared" si="399"/>
        <v>298526.9870347199</v>
      </c>
      <c r="AK341" s="1">
        <f t="shared" si="400"/>
        <v>105637.4530248606</v>
      </c>
      <c r="AL341" s="14">
        <f t="shared" si="435"/>
        <v>103.52630879618376</v>
      </c>
      <c r="AM341" s="14">
        <f t="shared" si="436"/>
        <v>26.151049278663002</v>
      </c>
      <c r="AN341" s="14">
        <f t="shared" si="437"/>
        <v>8.0761489634798131</v>
      </c>
      <c r="AO341" s="11">
        <f t="shared" si="438"/>
        <v>1.1758251087181223E-3</v>
      </c>
      <c r="AP341" s="11">
        <f t="shared" si="439"/>
        <v>1.4812295171887869E-3</v>
      </c>
      <c r="AQ341" s="11">
        <f t="shared" si="440"/>
        <v>1.3436620651669084E-3</v>
      </c>
      <c r="AR341" s="1">
        <f t="shared" si="446"/>
        <v>272075.26146842109</v>
      </c>
      <c r="AS341" s="1">
        <f t="shared" si="441"/>
        <v>150138.60897779034</v>
      </c>
      <c r="AT341" s="1">
        <f t="shared" si="442"/>
        <v>53192.344752972313</v>
      </c>
      <c r="AU341" s="1">
        <f t="shared" si="401"/>
        <v>54415.052293684217</v>
      </c>
      <c r="AV341" s="1">
        <f t="shared" si="402"/>
        <v>30027.721795558071</v>
      </c>
      <c r="AW341" s="1">
        <f t="shared" si="403"/>
        <v>10638.468950594463</v>
      </c>
      <c r="AX341" s="1">
        <f t="shared" si="462"/>
        <v>186767.7479788246</v>
      </c>
      <c r="AY341" s="1">
        <f t="shared" si="449"/>
        <v>40520.912687124386</v>
      </c>
      <c r="AZ341" s="1">
        <f t="shared" si="450"/>
        <v>9737.8234573186492</v>
      </c>
      <c r="BA341" s="1">
        <f t="shared" si="463"/>
        <v>14145.253576226763</v>
      </c>
      <c r="BB341" s="1">
        <f t="shared" si="464"/>
        <v>31448.582943925656</v>
      </c>
      <c r="BC341" s="1">
        <f t="shared" si="465"/>
        <v>40132.698380537826</v>
      </c>
      <c r="BD341" s="1">
        <f t="shared" si="466"/>
        <v>21.811842461461502</v>
      </c>
      <c r="BE341" s="2">
        <f t="shared" si="472"/>
        <v>2.6562624979233451E-2</v>
      </c>
      <c r="BF341" s="2">
        <f t="shared" si="473"/>
        <v>3.9296297366806017E-2</v>
      </c>
      <c r="BG341" s="2">
        <f t="shared" si="474"/>
        <v>2.6781393583393952E-2</v>
      </c>
      <c r="BH341" s="2">
        <f t="shared" si="451"/>
        <v>2.7946701693838054E-2</v>
      </c>
      <c r="BI341" s="2">
        <f t="shared" si="467"/>
        <v>7.0557304578739693E-5</v>
      </c>
      <c r="BJ341" s="2">
        <f t="shared" si="452"/>
        <v>1.5441989867404456E-4</v>
      </c>
      <c r="BK341" s="2">
        <f t="shared" si="453"/>
        <v>7.1724304226865481E-5</v>
      </c>
      <c r="BL341" s="2">
        <f t="shared" si="454"/>
        <v>19.196897091767628</v>
      </c>
      <c r="BM341" s="2">
        <f t="shared" si="455"/>
        <v>23.184388785412381</v>
      </c>
      <c r="BN341" s="2">
        <f t="shared" si="456"/>
        <v>3.8151839176024978</v>
      </c>
      <c r="BO341" s="2">
        <f t="shared" si="468"/>
        <v>1140.5118641321615</v>
      </c>
      <c r="BP341" s="2">
        <f t="shared" si="469"/>
        <v>141.70043552473197</v>
      </c>
      <c r="BQ341" s="2">
        <f t="shared" si="470"/>
        <v>3.5793642233143701</v>
      </c>
      <c r="BR341" s="11">
        <f t="shared" si="471"/>
        <v>2.9279043860799908E-2</v>
      </c>
      <c r="BS341" s="17">
        <f t="shared" si="447"/>
        <v>3.6373734418591445E-5</v>
      </c>
      <c r="BT341" s="17">
        <f t="shared" si="448"/>
        <v>2.5443513477745706E-4</v>
      </c>
      <c r="BU341" s="12">
        <f>(BU$3*temperature!$I451+BU$4*temperature!$I451^2+BU$5*temperature!$I451^6)*(K341/K$56)^$BW$1</f>
        <v>-34.375510172788601</v>
      </c>
      <c r="BV341" s="12">
        <f>(BV$3*temperature!$I451+BV$4*temperature!$I451^2+BV$5*temperature!$I451^6)*(L341/L$56)^$BW$1</f>
        <v>-23.077799919055163</v>
      </c>
      <c r="BW341" s="12">
        <f>(BW$3*temperature!$I451+BW$4*temperature!$I451^2+BW$5*temperature!$I451^6)*(M341/M$56)^$BW$1</f>
        <v>-20.360148886391798</v>
      </c>
      <c r="BX341" s="12">
        <f>(BX$3*temperature!$M451+BX$4*temperature!$M451^2+BX$5*temperature!$M451^6)*(K341/K$56)^$BW$1</f>
        <v>-34.375515908324132</v>
      </c>
      <c r="BY341" s="12">
        <f>(BY$3*temperature!$M451+BY$4*temperature!$M451^2+BY$5*temperature!$M451^6)*(L341/L$56)^$BW$1</f>
        <v>-23.077803514966689</v>
      </c>
      <c r="BZ341" s="12">
        <f>(BZ$3*temperature!$M451+BZ$4*temperature!$M451^2+BZ$5*temperature!$M451^6)*(M341/M$56)^$BW$1</f>
        <v>-20.360151844536023</v>
      </c>
      <c r="CA341" s="19">
        <f t="shared" si="457"/>
        <v>-5.7355355309596234E-6</v>
      </c>
      <c r="CB341" s="19">
        <f t="shared" si="458"/>
        <v>-3.5959115258776819E-6</v>
      </c>
      <c r="CC341" s="19">
        <f t="shared" si="459"/>
        <v>-2.9581442255732782E-6</v>
      </c>
      <c r="CD341" s="19">
        <f t="shared" si="460"/>
        <v>-2.2577331112254451E-2</v>
      </c>
      <c r="CE341" s="19">
        <f t="shared" si="461"/>
        <v>-8.2122184575774521E-7</v>
      </c>
      <c r="CF341" s="19"/>
      <c r="CG341" s="19"/>
      <c r="CH341" s="19"/>
    </row>
    <row r="342" spans="1:86" x14ac:dyDescent="0.25">
      <c r="A342" s="2">
        <f t="shared" si="404"/>
        <v>2296</v>
      </c>
      <c r="B342" s="5">
        <f t="shared" si="405"/>
        <v>1165.4057614910998</v>
      </c>
      <c r="C342" s="5">
        <f t="shared" si="406"/>
        <v>2964.1703414557287</v>
      </c>
      <c r="D342" s="5">
        <f t="shared" si="407"/>
        <v>4369.9576489632809</v>
      </c>
      <c r="E342" s="15">
        <f t="shared" si="408"/>
        <v>1.7481515704734353E-9</v>
      </c>
      <c r="F342" s="15">
        <f t="shared" si="409"/>
        <v>3.443975816976486E-9</v>
      </c>
      <c r="G342" s="15">
        <f t="shared" si="410"/>
        <v>7.0307541207733676E-9</v>
      </c>
      <c r="H342" s="5">
        <f t="shared" si="411"/>
        <v>271637.21157989238</v>
      </c>
      <c r="I342" s="5">
        <f t="shared" si="412"/>
        <v>150196.62335149932</v>
      </c>
      <c r="J342" s="5">
        <f t="shared" si="413"/>
        <v>53220.598822036773</v>
      </c>
      <c r="K342" s="5">
        <f t="shared" si="414"/>
        <v>233083.80699297483</v>
      </c>
      <c r="L342" s="5">
        <f t="shared" si="415"/>
        <v>50670.71256024258</v>
      </c>
      <c r="M342" s="5">
        <f t="shared" si="416"/>
        <v>12178.74476075591</v>
      </c>
      <c r="N342" s="15">
        <f t="shared" si="417"/>
        <v>-1.6100337863410585E-3</v>
      </c>
      <c r="O342" s="15">
        <f t="shared" si="418"/>
        <v>3.8640198434247708E-4</v>
      </c>
      <c r="P342" s="15">
        <f t="shared" si="419"/>
        <v>5.3116092202221132E-4</v>
      </c>
      <c r="Q342" s="5">
        <f t="shared" si="420"/>
        <v>1744.4033498727633</v>
      </c>
      <c r="R342" s="5">
        <f t="shared" si="421"/>
        <v>2705.1103023297569</v>
      </c>
      <c r="S342" s="5">
        <f t="shared" si="422"/>
        <v>2126.8019099743501</v>
      </c>
      <c r="T342" s="5">
        <f t="shared" si="423"/>
        <v>6.4218129015792424</v>
      </c>
      <c r="U342" s="5">
        <f t="shared" si="424"/>
        <v>18.010460168595749</v>
      </c>
      <c r="V342" s="5">
        <f t="shared" si="425"/>
        <v>39.962006385649993</v>
      </c>
      <c r="W342" s="15">
        <f t="shared" si="426"/>
        <v>-1.0734613539272964E-2</v>
      </c>
      <c r="X342" s="15">
        <f t="shared" si="427"/>
        <v>-1.217998157191269E-2</v>
      </c>
      <c r="Y342" s="15">
        <f t="shared" si="428"/>
        <v>-9.7425357312937999E-3</v>
      </c>
      <c r="Z342" s="5">
        <f t="shared" si="443"/>
        <v>1246.6658208337735</v>
      </c>
      <c r="AA342" s="5">
        <f t="shared" si="444"/>
        <v>8231.6189545008765</v>
      </c>
      <c r="AB342" s="5">
        <f t="shared" si="445"/>
        <v>79638.821521446138</v>
      </c>
      <c r="AC342" s="16">
        <f t="shared" si="429"/>
        <v>0.72511709863225993</v>
      </c>
      <c r="AD342" s="16">
        <f t="shared" si="430"/>
        <v>3.1300870802248881</v>
      </c>
      <c r="AE342" s="16">
        <f t="shared" si="431"/>
        <v>38.121161674240724</v>
      </c>
      <c r="AF342" s="15">
        <f t="shared" si="432"/>
        <v>-4.0504037456468023E-3</v>
      </c>
      <c r="AG342" s="15">
        <f t="shared" si="433"/>
        <v>2.9673830763510267E-4</v>
      </c>
      <c r="AH342" s="15">
        <f t="shared" si="434"/>
        <v>9.7937136394747881E-3</v>
      </c>
      <c r="AI342" s="1">
        <f t="shared" si="398"/>
        <v>551012.61192037421</v>
      </c>
      <c r="AJ342" s="1">
        <f t="shared" si="399"/>
        <v>298702.01012680598</v>
      </c>
      <c r="AK342" s="1">
        <f t="shared" si="400"/>
        <v>105712.17667296901</v>
      </c>
      <c r="AL342" s="14">
        <f t="shared" si="435"/>
        <v>103.64682034114625</v>
      </c>
      <c r="AM342" s="14">
        <f t="shared" si="436"/>
        <v>26.189397627699048</v>
      </c>
      <c r="AN342" s="14">
        <f t="shared" si="437"/>
        <v>8.0868920623247309</v>
      </c>
      <c r="AO342" s="11">
        <f t="shared" si="438"/>
        <v>1.1640668576309411E-3</v>
      </c>
      <c r="AP342" s="11">
        <f t="shared" si="439"/>
        <v>1.466417222016899E-3</v>
      </c>
      <c r="AQ342" s="11">
        <f t="shared" si="440"/>
        <v>1.3302254445152393E-3</v>
      </c>
      <c r="AR342" s="1">
        <f t="shared" si="446"/>
        <v>271637.21157989238</v>
      </c>
      <c r="AS342" s="1">
        <f t="shared" si="441"/>
        <v>150196.62335149932</v>
      </c>
      <c r="AT342" s="1">
        <f t="shared" si="442"/>
        <v>53220.598822036773</v>
      </c>
      <c r="AU342" s="1">
        <f t="shared" si="401"/>
        <v>54327.442315978478</v>
      </c>
      <c r="AV342" s="1">
        <f t="shared" si="402"/>
        <v>30039.324670299866</v>
      </c>
      <c r="AW342" s="1">
        <f t="shared" si="403"/>
        <v>10644.119764407355</v>
      </c>
      <c r="AX342" s="1">
        <f t="shared" si="462"/>
        <v>186467.04559437986</v>
      </c>
      <c r="AY342" s="1">
        <f t="shared" si="449"/>
        <v>40536.570048194066</v>
      </c>
      <c r="AZ342" s="1">
        <f t="shared" si="450"/>
        <v>9742.9958086047282</v>
      </c>
      <c r="BA342" s="1">
        <f t="shared" si="463"/>
        <v>14143.375746193233</v>
      </c>
      <c r="BB342" s="1">
        <f t="shared" si="464"/>
        <v>31449.728192307732</v>
      </c>
      <c r="BC342" s="1">
        <f t="shared" si="465"/>
        <v>40135.019197200905</v>
      </c>
      <c r="BD342" s="1">
        <f t="shared" si="466"/>
        <v>21.176938411893918</v>
      </c>
      <c r="BE342" s="2">
        <f t="shared" si="472"/>
        <v>2.6562624979233451E-2</v>
      </c>
      <c r="BF342" s="2">
        <f t="shared" si="473"/>
        <v>3.9296297366806017E-2</v>
      </c>
      <c r="BG342" s="2">
        <f t="shared" si="474"/>
        <v>2.6781393583393952E-2</v>
      </c>
      <c r="BH342" s="2">
        <f t="shared" si="451"/>
        <v>2.7934316878654969E-2</v>
      </c>
      <c r="BI342" s="2">
        <f t="shared" si="467"/>
        <v>7.0557304578739693E-5</v>
      </c>
      <c r="BJ342" s="2">
        <f t="shared" si="452"/>
        <v>1.5441989867404456E-4</v>
      </c>
      <c r="BK342" s="2">
        <f t="shared" si="453"/>
        <v>7.1724304226865481E-5</v>
      </c>
      <c r="BL342" s="2">
        <f t="shared" si="454"/>
        <v>19.165989472362025</v>
      </c>
      <c r="BM342" s="2">
        <f t="shared" si="455"/>
        <v>23.193347359122161</v>
      </c>
      <c r="BN342" s="2">
        <f t="shared" si="456"/>
        <v>3.817210421047724</v>
      </c>
      <c r="BO342" s="2">
        <f t="shared" si="468"/>
        <v>1157.5511674452891</v>
      </c>
      <c r="BP342" s="2">
        <f t="shared" si="469"/>
        <v>143.40243899369258</v>
      </c>
      <c r="BQ342" s="2">
        <f t="shared" si="470"/>
        <v>3.5794648302600787</v>
      </c>
      <c r="BR342" s="11">
        <f t="shared" si="471"/>
        <v>2.9260035236864129E-2</v>
      </c>
      <c r="BS342" s="17">
        <f t="shared" si="447"/>
        <v>3.5339041084674645E-5</v>
      </c>
      <c r="BT342" s="17">
        <f t="shared" si="448"/>
        <v>2.4702440269656022E-4</v>
      </c>
      <c r="BU342" s="12">
        <f>(BU$3*temperature!$I452+BU$4*temperature!$I452^2+BU$5*temperature!$I452^6)*(K342/K$56)^$BW$1</f>
        <v>-34.539589744002477</v>
      </c>
      <c r="BV342" s="12">
        <f>(BV$3*temperature!$I452+BV$4*temperature!$I452^2+BV$5*temperature!$I452^6)*(L342/L$56)^$BW$1</f>
        <v>-23.16970667905661</v>
      </c>
      <c r="BW342" s="12">
        <f>(BW$3*temperature!$I452+BW$4*temperature!$I452^2+BW$5*temperature!$I452^6)*(M342/M$56)^$BW$1</f>
        <v>-20.434879437855333</v>
      </c>
      <c r="BX342" s="12">
        <f>(BX$3*temperature!$M452+BX$4*temperature!$M452^2+BX$5*temperature!$M452^6)*(K342/K$56)^$BW$1</f>
        <v>-34.539595475579198</v>
      </c>
      <c r="BY342" s="12">
        <f>(BY$3*temperature!$M452+BY$4*temperature!$M452^2+BY$5*temperature!$M452^6)*(L342/L$56)^$BW$1</f>
        <v>-23.169710270381014</v>
      </c>
      <c r="BZ342" s="12">
        <f>(BZ$3*temperature!$M452+BZ$4*temperature!$M452^2+BZ$5*temperature!$M452^6)*(M342/M$56)^$BW$1</f>
        <v>-20.434882391838855</v>
      </c>
      <c r="CA342" s="19">
        <f t="shared" si="457"/>
        <v>-5.731576720791054E-6</v>
      </c>
      <c r="CB342" s="19">
        <f t="shared" si="458"/>
        <v>-3.5913244040841619E-6</v>
      </c>
      <c r="CC342" s="19">
        <f t="shared" si="459"/>
        <v>-2.9539835217917698E-6</v>
      </c>
      <c r="CD342" s="19">
        <f t="shared" si="460"/>
        <v>-2.2535270891853688E-2</v>
      </c>
      <c r="CE342" s="19">
        <f t="shared" si="461"/>
        <v>-7.9637486390149006E-7</v>
      </c>
      <c r="CF342" s="19"/>
      <c r="CG342" s="19"/>
      <c r="CH342" s="19"/>
    </row>
    <row r="343" spans="1:86" x14ac:dyDescent="0.25">
      <c r="A343" s="2">
        <f t="shared" si="404"/>
        <v>2297</v>
      </c>
      <c r="B343" s="5">
        <f t="shared" si="405"/>
        <v>1165.4057634265405</v>
      </c>
      <c r="C343" s="5">
        <f t="shared" si="406"/>
        <v>2964.1703511538331</v>
      </c>
      <c r="D343" s="5">
        <f t="shared" si="407"/>
        <v>4369.9576781511742</v>
      </c>
      <c r="E343" s="15">
        <f t="shared" si="408"/>
        <v>1.6607439919497635E-9</v>
      </c>
      <c r="F343" s="15">
        <f t="shared" si="409"/>
        <v>3.2717770261276618E-9</v>
      </c>
      <c r="G343" s="15">
        <f t="shared" si="410"/>
        <v>6.6792164147346991E-9</v>
      </c>
      <c r="H343" s="5">
        <f t="shared" si="411"/>
        <v>271193.99406958313</v>
      </c>
      <c r="I343" s="5">
        <f t="shared" si="412"/>
        <v>150251.92899840203</v>
      </c>
      <c r="J343" s="5">
        <f t="shared" si="413"/>
        <v>53248.017624665772</v>
      </c>
      <c r="K343" s="5">
        <f t="shared" si="414"/>
        <v>232703.49485162593</v>
      </c>
      <c r="L343" s="5">
        <f t="shared" si="415"/>
        <v>50689.370447253466</v>
      </c>
      <c r="M343" s="5">
        <f t="shared" si="416"/>
        <v>12185.019065720964</v>
      </c>
      <c r="N343" s="15">
        <f t="shared" si="417"/>
        <v>-1.6316540657856926E-3</v>
      </c>
      <c r="O343" s="15">
        <f t="shared" si="418"/>
        <v>3.6821836655054341E-4</v>
      </c>
      <c r="P343" s="15">
        <f t="shared" si="419"/>
        <v>5.1518486414736664E-4</v>
      </c>
      <c r="Q343" s="5">
        <f t="shared" si="420"/>
        <v>1722.8621476296933</v>
      </c>
      <c r="R343" s="5">
        <f t="shared" si="421"/>
        <v>2673.1460566101505</v>
      </c>
      <c r="S343" s="5">
        <f t="shared" si="422"/>
        <v>2107.1665017413984</v>
      </c>
      <c r="T343" s="5">
        <f t="shared" si="423"/>
        <v>6.3528772218592717</v>
      </c>
      <c r="U343" s="5">
        <f t="shared" si="424"/>
        <v>17.791093095640587</v>
      </c>
      <c r="V343" s="5">
        <f t="shared" si="425"/>
        <v>39.572675110543607</v>
      </c>
      <c r="W343" s="15">
        <f t="shared" si="426"/>
        <v>-1.0734613539272964E-2</v>
      </c>
      <c r="X343" s="15">
        <f t="shared" si="427"/>
        <v>-1.217998157191269E-2</v>
      </c>
      <c r="Y343" s="15">
        <f t="shared" si="428"/>
        <v>-9.7425357312937999E-3</v>
      </c>
      <c r="Z343" s="5">
        <f t="shared" si="443"/>
        <v>1226.3104664389659</v>
      </c>
      <c r="AA343" s="5">
        <f t="shared" si="444"/>
        <v>8136.9138059647303</v>
      </c>
      <c r="AB343" s="5">
        <f t="shared" si="445"/>
        <v>79677.598202160269</v>
      </c>
      <c r="AC343" s="16">
        <f t="shared" si="429"/>
        <v>0.72218008161992731</v>
      </c>
      <c r="AD343" s="16">
        <f t="shared" si="430"/>
        <v>3.1310158969678246</v>
      </c>
      <c r="AE343" s="16">
        <f t="shared" si="431"/>
        <v>38.494509415282359</v>
      </c>
      <c r="AF343" s="15">
        <f t="shared" si="432"/>
        <v>-4.0504037456468023E-3</v>
      </c>
      <c r="AG343" s="15">
        <f t="shared" si="433"/>
        <v>2.9673830763510267E-4</v>
      </c>
      <c r="AH343" s="15">
        <f t="shared" si="434"/>
        <v>9.7937136394747881E-3</v>
      </c>
      <c r="AI343" s="1">
        <f t="shared" si="398"/>
        <v>550238.7930443153</v>
      </c>
      <c r="AJ343" s="1">
        <f t="shared" si="399"/>
        <v>298871.13378442527</v>
      </c>
      <c r="AK343" s="1">
        <f t="shared" si="400"/>
        <v>105785.07877007948</v>
      </c>
      <c r="AL343" s="14">
        <f t="shared" si="435"/>
        <v>103.76626565131961</v>
      </c>
      <c r="AM343" s="14">
        <f t="shared" si="436"/>
        <v>26.227418165577401</v>
      </c>
      <c r="AN343" s="14">
        <f t="shared" si="437"/>
        <v>8.0975418780171999</v>
      </c>
      <c r="AO343" s="11">
        <f t="shared" si="438"/>
        <v>1.1524261890546318E-3</v>
      </c>
      <c r="AP343" s="11">
        <f t="shared" si="439"/>
        <v>1.45175304979673E-3</v>
      </c>
      <c r="AQ343" s="11">
        <f t="shared" si="440"/>
        <v>1.3169231900700868E-3</v>
      </c>
      <c r="AR343" s="1">
        <f t="shared" si="446"/>
        <v>271193.99406958313</v>
      </c>
      <c r="AS343" s="1">
        <f t="shared" si="441"/>
        <v>150251.92899840203</v>
      </c>
      <c r="AT343" s="1">
        <f t="shared" si="442"/>
        <v>53248.017624665772</v>
      </c>
      <c r="AU343" s="1">
        <f t="shared" si="401"/>
        <v>54238.798813916626</v>
      </c>
      <c r="AV343" s="1">
        <f t="shared" si="402"/>
        <v>30050.385799680407</v>
      </c>
      <c r="AW343" s="1">
        <f t="shared" si="403"/>
        <v>10649.603524933154</v>
      </c>
      <c r="AX343" s="1">
        <f t="shared" si="462"/>
        <v>186162.79588130073</v>
      </c>
      <c r="AY343" s="1">
        <f t="shared" si="449"/>
        <v>40551.496357802775</v>
      </c>
      <c r="AZ343" s="1">
        <f t="shared" si="450"/>
        <v>9748.0152525767699</v>
      </c>
      <c r="BA343" s="1">
        <f t="shared" si="463"/>
        <v>14141.472677613057</v>
      </c>
      <c r="BB343" s="1">
        <f t="shared" si="464"/>
        <v>31450.819556270249</v>
      </c>
      <c r="BC343" s="1">
        <f t="shared" si="465"/>
        <v>40137.270221596111</v>
      </c>
      <c r="BD343" s="1">
        <f t="shared" si="466"/>
        <v>20.560479571846852</v>
      </c>
      <c r="BE343" s="2">
        <f t="shared" si="472"/>
        <v>2.6562624979233451E-2</v>
      </c>
      <c r="BF343" s="2">
        <f t="shared" si="473"/>
        <v>3.9296297366806017E-2</v>
      </c>
      <c r="BG343" s="2">
        <f t="shared" si="474"/>
        <v>2.6781393583393952E-2</v>
      </c>
      <c r="BH343" s="2">
        <f t="shared" si="451"/>
        <v>2.7922043594523053E-2</v>
      </c>
      <c r="BI343" s="2">
        <f t="shared" si="467"/>
        <v>7.0557304578739693E-5</v>
      </c>
      <c r="BJ343" s="2">
        <f t="shared" si="452"/>
        <v>1.5441989867404456E-4</v>
      </c>
      <c r="BK343" s="2">
        <f t="shared" si="453"/>
        <v>7.1724304226865481E-5</v>
      </c>
      <c r="BL343" s="2">
        <f t="shared" si="454"/>
        <v>19.134717239492502</v>
      </c>
      <c r="BM343" s="2">
        <f t="shared" si="455"/>
        <v>23.20188765151298</v>
      </c>
      <c r="BN343" s="2">
        <f t="shared" si="456"/>
        <v>3.8191770155890228</v>
      </c>
      <c r="BO343" s="2">
        <f t="shared" si="468"/>
        <v>1174.8451241730188</v>
      </c>
      <c r="BP343" s="2">
        <f t="shared" si="469"/>
        <v>145.12491154887928</v>
      </c>
      <c r="BQ343" s="2">
        <f t="shared" si="470"/>
        <v>3.579566025380037</v>
      </c>
      <c r="BR343" s="11">
        <f t="shared" si="471"/>
        <v>2.9241149403064187E-2</v>
      </c>
      <c r="BS343" s="17">
        <f t="shared" si="447"/>
        <v>3.433441489500955E-5</v>
      </c>
      <c r="BT343" s="17">
        <f t="shared" si="448"/>
        <v>2.3982951718112643E-4</v>
      </c>
      <c r="BU343" s="12">
        <f>(BU$3*temperature!$I453+BU$4*temperature!$I453^2+BU$5*temperature!$I453^6)*(K343/K$56)^$BW$1</f>
        <v>-34.703623298171998</v>
      </c>
      <c r="BV343" s="12">
        <f>(BV$3*temperature!$I453+BV$4*temperature!$I453^2+BV$5*temperature!$I453^6)*(L343/L$56)^$BW$1</f>
        <v>-23.261467276297115</v>
      </c>
      <c r="BW343" s="12">
        <f>(BW$3*temperature!$I453+BW$4*temperature!$I453^2+BW$5*temperature!$I453^6)*(M343/M$56)^$BW$1</f>
        <v>-20.509471973028212</v>
      </c>
      <c r="BX343" s="12">
        <f>(BX$3*temperature!$M453+BX$4*temperature!$M453^2+BX$5*temperature!$M453^6)*(K343/K$56)^$BW$1</f>
        <v>-34.703629025824839</v>
      </c>
      <c r="BY343" s="12">
        <f>(BY$3*temperature!$M453+BY$4*temperature!$M453^2+BY$5*temperature!$M453^6)*(L343/L$56)^$BW$1</f>
        <v>-23.261470863059888</v>
      </c>
      <c r="BZ343" s="12">
        <f>(BZ$3*temperature!$M453+BZ$4*temperature!$M453^2+BZ$5*temperature!$M453^6)*(M343/M$56)^$BW$1</f>
        <v>-20.509474922873711</v>
      </c>
      <c r="CA343" s="19">
        <f t="shared" si="457"/>
        <v>-5.7276528409033745E-6</v>
      </c>
      <c r="CB343" s="19">
        <f t="shared" si="458"/>
        <v>-3.5867627730112872E-6</v>
      </c>
      <c r="CC343" s="19">
        <f t="shared" si="459"/>
        <v>-2.9498454985343869E-6</v>
      </c>
      <c r="CD343" s="19">
        <f t="shared" si="460"/>
        <v>-2.2492965011691846E-2</v>
      </c>
      <c r="CE343" s="19">
        <f t="shared" si="461"/>
        <v>-7.7228279293036113E-7</v>
      </c>
      <c r="CF343" s="19"/>
      <c r="CG343" s="19"/>
      <c r="CH343" s="19"/>
    </row>
    <row r="344" spans="1:86" x14ac:dyDescent="0.25">
      <c r="A344" s="2">
        <f t="shared" si="404"/>
        <v>2298</v>
      </c>
      <c r="B344" s="5">
        <f t="shared" si="405"/>
        <v>1165.4057652652091</v>
      </c>
      <c r="C344" s="5">
        <f t="shared" si="406"/>
        <v>2964.1703603670321</v>
      </c>
      <c r="D344" s="5">
        <f t="shared" si="407"/>
        <v>4369.9577058796731</v>
      </c>
      <c r="E344" s="15">
        <f t="shared" si="408"/>
        <v>1.5777067923522753E-9</v>
      </c>
      <c r="F344" s="15">
        <f t="shared" si="409"/>
        <v>3.1081881748212786E-9</v>
      </c>
      <c r="G344" s="15">
        <f t="shared" si="410"/>
        <v>6.3452555939979637E-9</v>
      </c>
      <c r="H344" s="5">
        <f t="shared" si="411"/>
        <v>270745.65557976521</v>
      </c>
      <c r="I344" s="5">
        <f t="shared" si="412"/>
        <v>150304.54941064384</v>
      </c>
      <c r="J344" s="5">
        <f t="shared" si="413"/>
        <v>53274.608479799375</v>
      </c>
      <c r="K344" s="5">
        <f t="shared" si="414"/>
        <v>232318.78857073627</v>
      </c>
      <c r="L344" s="5">
        <f t="shared" si="415"/>
        <v>50707.122444889668</v>
      </c>
      <c r="M344" s="5">
        <f t="shared" si="416"/>
        <v>12191.103911170507</v>
      </c>
      <c r="N344" s="15">
        <f t="shared" si="417"/>
        <v>-1.6532037094455498E-3</v>
      </c>
      <c r="O344" s="15">
        <f t="shared" si="418"/>
        <v>3.5021144432390017E-4</v>
      </c>
      <c r="P344" s="15">
        <f t="shared" si="419"/>
        <v>4.9937102410124723E-4</v>
      </c>
      <c r="Q344" s="5">
        <f t="shared" si="420"/>
        <v>1701.5502236628074</v>
      </c>
      <c r="R344" s="5">
        <f t="shared" si="421"/>
        <v>2641.5119589645115</v>
      </c>
      <c r="S344" s="5">
        <f t="shared" si="422"/>
        <v>2087.6793762870534</v>
      </c>
      <c r="T344" s="5">
        <f t="shared" si="423"/>
        <v>6.2846815400201628</v>
      </c>
      <c r="U344" s="5">
        <f t="shared" si="424"/>
        <v>17.5743979095915</v>
      </c>
      <c r="V344" s="5">
        <f t="shared" si="425"/>
        <v>39.187136909296257</v>
      </c>
      <c r="W344" s="15">
        <f t="shared" si="426"/>
        <v>-1.0734613539272964E-2</v>
      </c>
      <c r="X344" s="15">
        <f t="shared" si="427"/>
        <v>-1.217998157191269E-2</v>
      </c>
      <c r="Y344" s="15">
        <f t="shared" si="428"/>
        <v>-9.7425357312937999E-3</v>
      </c>
      <c r="Z344" s="5">
        <f t="shared" si="443"/>
        <v>1206.2613484859421</v>
      </c>
      <c r="AA344" s="5">
        <f t="shared" si="444"/>
        <v>8043.1520432935122</v>
      </c>
      <c r="AB344" s="5">
        <f t="shared" si="445"/>
        <v>79715.120857862057</v>
      </c>
      <c r="AC344" s="16">
        <f t="shared" si="429"/>
        <v>0.71925496071230244</v>
      </c>
      <c r="AD344" s="16">
        <f t="shared" si="430"/>
        <v>3.1319449893262692</v>
      </c>
      <c r="AE344" s="16">
        <f t="shared" si="431"/>
        <v>38.871513617187702</v>
      </c>
      <c r="AF344" s="15">
        <f t="shared" si="432"/>
        <v>-4.0504037456468023E-3</v>
      </c>
      <c r="AG344" s="15">
        <f t="shared" si="433"/>
        <v>2.9673830763510267E-4</v>
      </c>
      <c r="AH344" s="15">
        <f t="shared" si="434"/>
        <v>9.7937136394747881E-3</v>
      </c>
      <c r="AI344" s="1">
        <f t="shared" si="398"/>
        <v>549453.71255380043</v>
      </c>
      <c r="AJ344" s="1">
        <f t="shared" si="399"/>
        <v>299034.40620566317</v>
      </c>
      <c r="AK344" s="1">
        <f t="shared" si="400"/>
        <v>105856.1744180047</v>
      </c>
      <c r="AL344" s="14">
        <f t="shared" si="435"/>
        <v>103.88465278377582</v>
      </c>
      <c r="AM344" s="14">
        <f t="shared" si="436"/>
        <v>26.265113142544472</v>
      </c>
      <c r="AN344" s="14">
        <f t="shared" si="437"/>
        <v>8.1080990802921065</v>
      </c>
      <c r="AO344" s="11">
        <f t="shared" si="438"/>
        <v>1.1409019271640855E-3</v>
      </c>
      <c r="AP344" s="11">
        <f t="shared" si="439"/>
        <v>1.4372355192987627E-3</v>
      </c>
      <c r="AQ344" s="11">
        <f t="shared" si="440"/>
        <v>1.303753958169386E-3</v>
      </c>
      <c r="AR344" s="1">
        <f t="shared" si="446"/>
        <v>270745.65557976521</v>
      </c>
      <c r="AS344" s="1">
        <f t="shared" si="441"/>
        <v>150304.54941064384</v>
      </c>
      <c r="AT344" s="1">
        <f t="shared" si="442"/>
        <v>53274.608479799375</v>
      </c>
      <c r="AU344" s="1">
        <f t="shared" si="401"/>
        <v>54149.131115953045</v>
      </c>
      <c r="AV344" s="1">
        <f t="shared" si="402"/>
        <v>30060.90988212877</v>
      </c>
      <c r="AW344" s="1">
        <f t="shared" si="403"/>
        <v>10654.921695959876</v>
      </c>
      <c r="AX344" s="1">
        <f t="shared" si="462"/>
        <v>185855.03085658903</v>
      </c>
      <c r="AY344" s="1">
        <f t="shared" si="449"/>
        <v>40565.697955911739</v>
      </c>
      <c r="AZ344" s="1">
        <f t="shared" si="450"/>
        <v>9752.8831289364043</v>
      </c>
      <c r="BA344" s="1">
        <f t="shared" si="463"/>
        <v>14139.544452457541</v>
      </c>
      <c r="BB344" s="1">
        <f t="shared" si="464"/>
        <v>31451.857558676002</v>
      </c>
      <c r="BC344" s="1">
        <f t="shared" si="465"/>
        <v>40139.452161842266</v>
      </c>
      <c r="BD344" s="1">
        <f t="shared" si="466"/>
        <v>19.96193142119451</v>
      </c>
      <c r="BE344" s="2">
        <f t="shared" si="472"/>
        <v>2.6562624979233451E-2</v>
      </c>
      <c r="BF344" s="2">
        <f t="shared" si="473"/>
        <v>3.9296297366806017E-2</v>
      </c>
      <c r="BG344" s="2">
        <f t="shared" si="474"/>
        <v>2.6781393583393952E-2</v>
      </c>
      <c r="BH344" s="2">
        <f t="shared" si="451"/>
        <v>2.7909881274275291E-2</v>
      </c>
      <c r="BI344" s="2">
        <f t="shared" si="467"/>
        <v>7.0557304578739693E-5</v>
      </c>
      <c r="BJ344" s="2">
        <f t="shared" si="452"/>
        <v>1.5441989867404456E-4</v>
      </c>
      <c r="BK344" s="2">
        <f t="shared" si="453"/>
        <v>7.1724304226865481E-5</v>
      </c>
      <c r="BL344" s="2">
        <f t="shared" si="454"/>
        <v>19.103083684112047</v>
      </c>
      <c r="BM344" s="2">
        <f t="shared" si="455"/>
        <v>23.210013290239548</v>
      </c>
      <c r="BN344" s="2">
        <f t="shared" si="456"/>
        <v>3.8210842261722777</v>
      </c>
      <c r="BO344" s="2">
        <f t="shared" si="468"/>
        <v>1192.3975385514595</v>
      </c>
      <c r="BP344" s="2">
        <f t="shared" si="469"/>
        <v>146.86809940760213</v>
      </c>
      <c r="BQ344" s="2">
        <f t="shared" si="470"/>
        <v>3.5796678029071982</v>
      </c>
      <c r="BR344" s="11">
        <f t="shared" si="471"/>
        <v>2.9222384456645573E-2</v>
      </c>
      <c r="BS344" s="17">
        <f t="shared" si="447"/>
        <v>3.3358960545760053E-5</v>
      </c>
      <c r="BT344" s="17">
        <f t="shared" si="448"/>
        <v>2.3284419143798681E-4</v>
      </c>
      <c r="BU344" s="12">
        <f>(BU$3*temperature!$I454+BU$4*temperature!$I454^2+BU$5*temperature!$I454^6)*(K344/K$56)^$BW$1</f>
        <v>-34.867613390742449</v>
      </c>
      <c r="BV344" s="12">
        <f>(BV$3*temperature!$I454+BV$4*temperature!$I454^2+BV$5*temperature!$I454^6)*(L344/L$56)^$BW$1</f>
        <v>-23.353082649905879</v>
      </c>
      <c r="BW344" s="12">
        <f>(BW$3*temperature!$I454+BW$4*temperature!$I454^2+BW$5*temperature!$I454^6)*(M344/M$56)^$BW$1</f>
        <v>-20.583927264741842</v>
      </c>
      <c r="BX344" s="12">
        <f>(BX$3*temperature!$M454+BX$4*temperature!$M454^2+BX$5*temperature!$M454^6)*(K344/K$56)^$BW$1</f>
        <v>-34.867619114506155</v>
      </c>
      <c r="BY344" s="12">
        <f>(BY$3*temperature!$M454+BY$4*temperature!$M454^2+BY$5*temperature!$M454^6)*(L344/L$56)^$BW$1</f>
        <v>-23.353086232132249</v>
      </c>
      <c r="BZ344" s="12">
        <f>(BZ$3*temperature!$M454+BZ$4*temperature!$M454^2+BZ$5*temperature!$M454^6)*(M344/M$56)^$BW$1</f>
        <v>-20.583930210471738</v>
      </c>
      <c r="CA344" s="19">
        <f t="shared" si="457"/>
        <v>-5.7237637065554736E-6</v>
      </c>
      <c r="CB344" s="19">
        <f t="shared" si="458"/>
        <v>-3.5822263697582457E-6</v>
      </c>
      <c r="CC344" s="19">
        <f t="shared" si="459"/>
        <v>-2.945729896453031E-6</v>
      </c>
      <c r="CD344" s="19">
        <f t="shared" si="460"/>
        <v>-2.2450416844292435E-2</v>
      </c>
      <c r="CE344" s="19">
        <f t="shared" si="461"/>
        <v>-7.4892256974461826E-7</v>
      </c>
      <c r="CF344" s="19"/>
      <c r="CG344" s="19"/>
      <c r="CH344" s="19"/>
    </row>
    <row r="345" spans="1:86" x14ac:dyDescent="0.25">
      <c r="A345" s="2">
        <f t="shared" si="404"/>
        <v>2299</v>
      </c>
      <c r="B345" s="5">
        <f t="shared" si="405"/>
        <v>1165.4057670119444</v>
      </c>
      <c r="C345" s="5">
        <f t="shared" si="406"/>
        <v>2964.1703691195712</v>
      </c>
      <c r="D345" s="5">
        <f t="shared" si="407"/>
        <v>4369.9577322217465</v>
      </c>
      <c r="E345" s="15">
        <f t="shared" si="408"/>
        <v>1.4988214527346614E-9</v>
      </c>
      <c r="F345" s="15">
        <f t="shared" si="409"/>
        <v>2.9527787660802143E-9</v>
      </c>
      <c r="G345" s="15">
        <f t="shared" si="410"/>
        <v>6.0279928142980655E-9</v>
      </c>
      <c r="H345" s="5">
        <f t="shared" si="411"/>
        <v>270292.2422688345</v>
      </c>
      <c r="I345" s="5">
        <f t="shared" si="412"/>
        <v>150354.50799579042</v>
      </c>
      <c r="J345" s="5">
        <f t="shared" si="413"/>
        <v>53300.378676873574</v>
      </c>
      <c r="K345" s="5">
        <f t="shared" si="414"/>
        <v>231929.72775641349</v>
      </c>
      <c r="L345" s="5">
        <f t="shared" si="415"/>
        <v>50723.976449588918</v>
      </c>
      <c r="M345" s="5">
        <f t="shared" si="416"/>
        <v>12197.000964989867</v>
      </c>
      <c r="N345" s="15">
        <f t="shared" si="417"/>
        <v>-1.6746851028122123E-3</v>
      </c>
      <c r="O345" s="15">
        <f t="shared" si="418"/>
        <v>3.323794348135678E-4</v>
      </c>
      <c r="P345" s="15">
        <f t="shared" si="419"/>
        <v>4.8371778817801747E-4</v>
      </c>
      <c r="Q345" s="5">
        <f t="shared" si="420"/>
        <v>1680.4657702356528</v>
      </c>
      <c r="R345" s="5">
        <f t="shared" si="421"/>
        <v>2610.2056901096607</v>
      </c>
      <c r="S345" s="5">
        <f t="shared" si="422"/>
        <v>2068.340107009537</v>
      </c>
      <c r="T345" s="5">
        <f t="shared" si="423"/>
        <v>6.2172179124706437</v>
      </c>
      <c r="U345" s="5">
        <f t="shared" si="424"/>
        <v>17.360342066915216</v>
      </c>
      <c r="V345" s="5">
        <f t="shared" si="425"/>
        <v>38.805354827750335</v>
      </c>
      <c r="W345" s="15">
        <f t="shared" si="426"/>
        <v>-1.0734613539272964E-2</v>
      </c>
      <c r="X345" s="15">
        <f t="shared" si="427"/>
        <v>-1.217998157191269E-2</v>
      </c>
      <c r="Y345" s="15">
        <f t="shared" si="428"/>
        <v>-9.7425357312937999E-3</v>
      </c>
      <c r="Z345" s="5">
        <f t="shared" si="443"/>
        <v>1186.5144049093792</v>
      </c>
      <c r="AA345" s="5">
        <f t="shared" si="444"/>
        <v>7950.3275865100532</v>
      </c>
      <c r="AB345" s="5">
        <f t="shared" si="445"/>
        <v>79751.400611101242</v>
      </c>
      <c r="AC345" s="16">
        <f t="shared" si="429"/>
        <v>0.71634168772535833</v>
      </c>
      <c r="AD345" s="16">
        <f t="shared" si="430"/>
        <v>3.1328743573820081</v>
      </c>
      <c r="AE345" s="16">
        <f t="shared" si="431"/>
        <v>39.252210090287385</v>
      </c>
      <c r="AF345" s="15">
        <f t="shared" si="432"/>
        <v>-4.0504037456468023E-3</v>
      </c>
      <c r="AG345" s="15">
        <f t="shared" si="433"/>
        <v>2.9673830763510267E-4</v>
      </c>
      <c r="AH345" s="15">
        <f t="shared" si="434"/>
        <v>9.7937136394747881E-3</v>
      </c>
      <c r="AI345" s="1">
        <f t="shared" si="398"/>
        <v>548657.47241437342</v>
      </c>
      <c r="AJ345" s="1">
        <f t="shared" si="399"/>
        <v>299191.87546722562</v>
      </c>
      <c r="AK345" s="1">
        <f t="shared" si="400"/>
        <v>105925.4786721641</v>
      </c>
      <c r="AL345" s="14">
        <f t="shared" si="435"/>
        <v>104.00198976233396</v>
      </c>
      <c r="AM345" s="14">
        <f t="shared" si="436"/>
        <v>26.302484804536068</v>
      </c>
      <c r="AN345" s="14">
        <f t="shared" si="437"/>
        <v>8.1185643368985758</v>
      </c>
      <c r="AO345" s="11">
        <f t="shared" si="438"/>
        <v>1.1294929078924446E-3</v>
      </c>
      <c r="AP345" s="11">
        <f t="shared" si="439"/>
        <v>1.4228631641057751E-3</v>
      </c>
      <c r="AQ345" s="11">
        <f t="shared" si="440"/>
        <v>1.2907164185876922E-3</v>
      </c>
      <c r="AR345" s="1">
        <f t="shared" si="446"/>
        <v>270292.2422688345</v>
      </c>
      <c r="AS345" s="1">
        <f t="shared" si="441"/>
        <v>150354.50799579042</v>
      </c>
      <c r="AT345" s="1">
        <f t="shared" si="442"/>
        <v>53300.378676873574</v>
      </c>
      <c r="AU345" s="1">
        <f t="shared" si="401"/>
        <v>54058.448453766905</v>
      </c>
      <c r="AV345" s="1">
        <f t="shared" si="402"/>
        <v>30070.901599158085</v>
      </c>
      <c r="AW345" s="1">
        <f t="shared" si="403"/>
        <v>10660.075735374716</v>
      </c>
      <c r="AX345" s="1">
        <f t="shared" si="462"/>
        <v>185543.78220513079</v>
      </c>
      <c r="AY345" s="1">
        <f t="shared" si="449"/>
        <v>40579.181159671134</v>
      </c>
      <c r="AZ345" s="1">
        <f t="shared" si="450"/>
        <v>9757.6007719918925</v>
      </c>
      <c r="BA345" s="1">
        <f t="shared" si="463"/>
        <v>14137.591149915466</v>
      </c>
      <c r="BB345" s="1">
        <f t="shared" si="464"/>
        <v>31452.842717119656</v>
      </c>
      <c r="BC345" s="1">
        <f t="shared" si="465"/>
        <v>40141.565719008373</v>
      </c>
      <c r="BD345" s="1">
        <f t="shared" si="466"/>
        <v>19.380774877644775</v>
      </c>
      <c r="BE345" s="2">
        <f t="shared" si="472"/>
        <v>2.6562624979233451E-2</v>
      </c>
      <c r="BF345" s="2">
        <f t="shared" si="473"/>
        <v>3.9296297366806017E-2</v>
      </c>
      <c r="BG345" s="2">
        <f t="shared" si="474"/>
        <v>2.6781393583393952E-2</v>
      </c>
      <c r="BH345" s="2">
        <f t="shared" si="451"/>
        <v>2.7897829343468111E-2</v>
      </c>
      <c r="BI345" s="2">
        <f t="shared" si="467"/>
        <v>7.0557304578739693E-5</v>
      </c>
      <c r="BJ345" s="2">
        <f t="shared" si="452"/>
        <v>1.5441989867404456E-4</v>
      </c>
      <c r="BK345" s="2">
        <f t="shared" si="453"/>
        <v>7.1724304226865481E-5</v>
      </c>
      <c r="BL345" s="2">
        <f t="shared" si="454"/>
        <v>19.071092063032655</v>
      </c>
      <c r="BM345" s="2">
        <f t="shared" si="455"/>
        <v>23.21772788989578</v>
      </c>
      <c r="BN345" s="2">
        <f t="shared" si="456"/>
        <v>3.8229325756272141</v>
      </c>
      <c r="BO345" s="2">
        <f t="shared" si="468"/>
        <v>1210.212271587468</v>
      </c>
      <c r="BP345" s="2">
        <f t="shared" si="469"/>
        <v>148.63225174941468</v>
      </c>
      <c r="BQ345" s="2">
        <f t="shared" si="470"/>
        <v>3.579770157141517</v>
      </c>
      <c r="BR345" s="11">
        <f t="shared" si="471"/>
        <v>2.9203738509320204E-2</v>
      </c>
      <c r="BS345" s="17">
        <f t="shared" si="447"/>
        <v>3.2411810168092253E-5</v>
      </c>
      <c r="BT345" s="17">
        <f t="shared" si="448"/>
        <v>2.2606232178445321E-4</v>
      </c>
      <c r="BU345" s="12">
        <f>(BU$3*temperature!$I455+BU$4*temperature!$I455^2+BU$5*temperature!$I455^6)*(K345/K$56)^$BW$1</f>
        <v>-35.031562587445762</v>
      </c>
      <c r="BV345" s="12">
        <f>(BV$3*temperature!$I455+BV$4*temperature!$I455^2+BV$5*temperature!$I455^6)*(L345/L$56)^$BW$1</f>
        <v>-23.444553728805285</v>
      </c>
      <c r="BW345" s="12">
        <f>(BW$3*temperature!$I455+BW$4*temperature!$I455^2+BW$5*temperature!$I455^6)*(M345/M$56)^$BW$1</f>
        <v>-20.658246077074157</v>
      </c>
      <c r="BX345" s="12">
        <f>(BX$3*temperature!$M455+BX$4*temperature!$M455^2+BX$5*temperature!$M455^6)*(K345/K$56)^$BW$1</f>
        <v>-35.031568307354874</v>
      </c>
      <c r="BY345" s="12">
        <f>(BY$3*temperature!$M455+BY$4*temperature!$M455^2+BY$5*temperature!$M455^6)*(L345/L$56)^$BW$1</f>
        <v>-23.444557306520174</v>
      </c>
      <c r="BZ345" s="12">
        <f>(BZ$3*temperature!$M455+BZ$4*temperature!$M455^2+BZ$5*temperature!$M455^6)*(M345/M$56)^$BW$1</f>
        <v>-20.658249018710599</v>
      </c>
      <c r="CA345" s="19">
        <f t="shared" si="457"/>
        <v>-5.7199091116899581E-6</v>
      </c>
      <c r="CB345" s="19">
        <f t="shared" si="458"/>
        <v>-3.577714888791661E-6</v>
      </c>
      <c r="CC345" s="19">
        <f t="shared" si="459"/>
        <v>-2.9416364419887486E-6</v>
      </c>
      <c r="CD345" s="19">
        <f t="shared" si="460"/>
        <v>-2.2407629575137918E-2</v>
      </c>
      <c r="CE345" s="19">
        <f t="shared" si="461"/>
        <v>-7.2627183610629982E-7</v>
      </c>
      <c r="CF345" s="19"/>
      <c r="CG345" s="19"/>
      <c r="CH345" s="19"/>
    </row>
    <row r="346" spans="1:86" x14ac:dyDescent="0.25">
      <c r="A346" s="2">
        <f t="shared" si="404"/>
        <v>2300</v>
      </c>
      <c r="B346" s="5">
        <f t="shared" si="405"/>
        <v>1165.4057686713427</v>
      </c>
      <c r="C346" s="5">
        <f t="shared" si="406"/>
        <v>2964.1703774344837</v>
      </c>
      <c r="D346" s="5">
        <f t="shared" si="407"/>
        <v>4369.9577572467169</v>
      </c>
      <c r="E346" s="15">
        <f t="shared" si="408"/>
        <v>1.4238803800979283E-9</v>
      </c>
      <c r="F346" s="15">
        <f t="shared" si="409"/>
        <v>2.8051398277762035E-9</v>
      </c>
      <c r="G346" s="15">
        <f t="shared" si="410"/>
        <v>5.7265931735831616E-9</v>
      </c>
      <c r="H346" s="5">
        <f t="shared" si="411"/>
        <v>269833.79981142894</v>
      </c>
      <c r="I346" s="5">
        <f t="shared" si="412"/>
        <v>150401.82807509231</v>
      </c>
      <c r="J346" s="5">
        <f t="shared" si="413"/>
        <v>53325.335475371183</v>
      </c>
      <c r="K346" s="5">
        <f t="shared" si="414"/>
        <v>231536.35159971911</v>
      </c>
      <c r="L346" s="5">
        <f t="shared" si="415"/>
        <v>50739.940328688681</v>
      </c>
      <c r="M346" s="5">
        <f t="shared" si="416"/>
        <v>12202.711888219419</v>
      </c>
      <c r="N346" s="15">
        <f t="shared" si="417"/>
        <v>-1.6961006271154488E-3</v>
      </c>
      <c r="O346" s="15">
        <f t="shared" si="418"/>
        <v>3.1472057628656458E-4</v>
      </c>
      <c r="P346" s="15">
        <f t="shared" si="419"/>
        <v>4.6822356134468279E-4</v>
      </c>
      <c r="Q346" s="5">
        <f t="shared" si="420"/>
        <v>1659.6069791571967</v>
      </c>
      <c r="R346" s="5">
        <f t="shared" si="421"/>
        <v>2579.2249199018188</v>
      </c>
      <c r="S346" s="5">
        <f t="shared" si="422"/>
        <v>2049.1482518025641</v>
      </c>
      <c r="T346" s="5">
        <f t="shared" si="423"/>
        <v>6.1504784808908264</v>
      </c>
      <c r="U346" s="5">
        <f t="shared" si="424"/>
        <v>17.148893420458087</v>
      </c>
      <c r="V346" s="5">
        <f t="shared" si="425"/>
        <v>38.427292271775443</v>
      </c>
      <c r="W346" s="15">
        <f t="shared" si="426"/>
        <v>-1.0734613539272964E-2</v>
      </c>
      <c r="X346" s="15">
        <f t="shared" si="427"/>
        <v>-1.217998157191269E-2</v>
      </c>
      <c r="Y346" s="15">
        <f t="shared" si="428"/>
        <v>-9.7425357312937999E-3</v>
      </c>
      <c r="Z346" s="5">
        <f t="shared" si="443"/>
        <v>1167.0656137462083</v>
      </c>
      <c r="AA346" s="5">
        <f t="shared" si="444"/>
        <v>7858.4343124324496</v>
      </c>
      <c r="AB346" s="5">
        <f t="shared" si="445"/>
        <v>79786.448538308803</v>
      </c>
      <c r="AC346" s="16">
        <f t="shared" si="429"/>
        <v>0.71344021467023255</v>
      </c>
      <c r="AD346" s="16">
        <f t="shared" si="430"/>
        <v>3.1338040012168511</v>
      </c>
      <c r="AE346" s="16">
        <f t="shared" si="431"/>
        <v>39.636634995628164</v>
      </c>
      <c r="AF346" s="15">
        <f t="shared" si="432"/>
        <v>-4.0504037456468023E-3</v>
      </c>
      <c r="AG346" s="15">
        <f t="shared" si="433"/>
        <v>2.9673830763510267E-4</v>
      </c>
      <c r="AH346" s="15">
        <f t="shared" si="434"/>
        <v>9.7937136394747881E-3</v>
      </c>
      <c r="AI346" s="1">
        <f t="shared" si="398"/>
        <v>547850.17362670298</v>
      </c>
      <c r="AJ346" s="1">
        <f t="shared" si="399"/>
        <v>299343.58951966115</v>
      </c>
      <c r="AK346" s="1">
        <f t="shared" si="400"/>
        <v>105993.00654032241</v>
      </c>
      <c r="AL346" s="14">
        <f t="shared" si="435"/>
        <v>104.11828457707878</v>
      </c>
      <c r="AM346" s="14">
        <f t="shared" si="436"/>
        <v>26.339535392921363</v>
      </c>
      <c r="AN346" s="14">
        <f t="shared" si="437"/>
        <v>8.128938313540722</v>
      </c>
      <c r="AO346" s="11">
        <f t="shared" si="438"/>
        <v>1.1181979788135201E-3</v>
      </c>
      <c r="AP346" s="11">
        <f t="shared" si="439"/>
        <v>1.4086345324647173E-3</v>
      </c>
      <c r="AQ346" s="11">
        <f t="shared" si="440"/>
        <v>1.2778092544018153E-3</v>
      </c>
      <c r="AR346" s="1">
        <f t="shared" si="446"/>
        <v>269833.79981142894</v>
      </c>
      <c r="AS346" s="1">
        <f t="shared" si="441"/>
        <v>150401.82807509231</v>
      </c>
      <c r="AT346" s="1">
        <f t="shared" si="442"/>
        <v>53325.335475371183</v>
      </c>
      <c r="AU346" s="1">
        <f t="shared" si="401"/>
        <v>53966.759962285789</v>
      </c>
      <c r="AV346" s="1">
        <f t="shared" si="402"/>
        <v>30080.365615018465</v>
      </c>
      <c r="AW346" s="1">
        <f t="shared" si="403"/>
        <v>10665.067095074237</v>
      </c>
      <c r="AX346" s="1">
        <f t="shared" si="462"/>
        <v>185229.0812797753</v>
      </c>
      <c r="AY346" s="1">
        <f t="shared" si="449"/>
        <v>40591.952262950945</v>
      </c>
      <c r="AZ346" s="1">
        <f t="shared" si="450"/>
        <v>9762.1695105755352</v>
      </c>
      <c r="BA346" s="1">
        <f t="shared" si="463"/>
        <v>14135.612846397962</v>
      </c>
      <c r="BB346" s="1">
        <f t="shared" si="464"/>
        <v>31453.775543990356</v>
      </c>
      <c r="BC346" s="1">
        <f t="shared" si="465"/>
        <v>40143.611587196159</v>
      </c>
      <c r="BD346" s="1">
        <f t="shared" si="466"/>
        <v>18.816505852892448</v>
      </c>
      <c r="BE346" s="2">
        <f t="shared" si="472"/>
        <v>2.6562624979233451E-2</v>
      </c>
      <c r="BF346" s="2">
        <f t="shared" si="473"/>
        <v>3.9296297366806017E-2</v>
      </c>
      <c r="BG346" s="2">
        <f t="shared" si="474"/>
        <v>2.6781393583393952E-2</v>
      </c>
      <c r="BH346" s="2">
        <f t="shared" si="451"/>
        <v>2.7885887220669529E-2</v>
      </c>
      <c r="BI346" s="2">
        <f t="shared" si="467"/>
        <v>7.0557304578739693E-5</v>
      </c>
      <c r="BJ346" s="2">
        <f t="shared" si="452"/>
        <v>1.5441989867404456E-4</v>
      </c>
      <c r="BK346" s="2">
        <f t="shared" si="453"/>
        <v>7.1724304226865481E-5</v>
      </c>
      <c r="BL346" s="2">
        <f t="shared" si="454"/>
        <v>19.038745598933666</v>
      </c>
      <c r="BM346" s="2">
        <f t="shared" si="455"/>
        <v>23.225035051746826</v>
      </c>
      <c r="BN346" s="2">
        <f t="shared" si="456"/>
        <v>3.8247225846351851</v>
      </c>
      <c r="BO346" s="2">
        <f t="shared" si="468"/>
        <v>1228.2932419035685</v>
      </c>
      <c r="BP346" s="2">
        <f t="shared" si="469"/>
        <v>150.41762075175114</v>
      </c>
      <c r="BQ346" s="2">
        <f t="shared" si="470"/>
        <v>3.579873082448914</v>
      </c>
      <c r="BR346" s="11">
        <f t="shared" si="471"/>
        <v>2.9185209686801022E-2</v>
      </c>
      <c r="BS346" s="17">
        <f t="shared" si="447"/>
        <v>3.1492122458704746E-5</v>
      </c>
      <c r="BT346" s="17">
        <f t="shared" si="448"/>
        <v>2.1947798231500312E-4</v>
      </c>
      <c r="BU346" s="12">
        <f>(BU$3*temperature!$I456+BU$4*temperature!$I456^2+BU$5*temperature!$I456^6)*(K346/K$56)^$BW$1</f>
        <v>-35.195473464402461</v>
      </c>
      <c r="BV346" s="12">
        <f>(BV$3*temperature!$I456+BV$4*temperature!$I456^2+BV$5*temperature!$I456^6)*(L346/L$56)^$BW$1</f>
        <v>-23.535881431646651</v>
      </c>
      <c r="BW346" s="12">
        <f>(BW$3*temperature!$I456+BW$4*temperature!$I456^2+BW$5*temperature!$I456^6)*(M346/M$56)^$BW$1</f>
        <v>-20.732429165307369</v>
      </c>
      <c r="BX346" s="12">
        <f>(BX$3*temperature!$M456+BX$4*temperature!$M456^2+BX$5*temperature!$M456^6)*(K346/K$56)^$BW$1</f>
        <v>-35.19547918049134</v>
      </c>
      <c r="BY346" s="12">
        <f>(BY$3*temperature!$M456+BY$4*temperature!$M456^2+BY$5*temperature!$M456^6)*(L346/L$56)^$BW$1</f>
        <v>-23.535885004874693</v>
      </c>
      <c r="BZ346" s="12">
        <f>(BZ$3*temperature!$M456+BZ$4*temperature!$M456^2+BZ$5*temperature!$M456^6)*(M346/M$56)^$BW$1</f>
        <v>-20.732432102872249</v>
      </c>
      <c r="CA346" s="19">
        <f t="shared" si="457"/>
        <v>-5.7160888786711439E-6</v>
      </c>
      <c r="CB346" s="19">
        <f t="shared" si="458"/>
        <v>-3.5732280423417251E-6</v>
      </c>
      <c r="CC346" s="19">
        <f t="shared" si="459"/>
        <v>-2.9375648793461551E-6</v>
      </c>
      <c r="CD346" s="19">
        <f t="shared" si="460"/>
        <v>-2.2364606445608656E-2</v>
      </c>
      <c r="CE346" s="19">
        <f t="shared" si="461"/>
        <v>-7.0430892492584529E-7</v>
      </c>
      <c r="CF346" s="19"/>
      <c r="CG346" s="19"/>
      <c r="CH346" s="19"/>
    </row>
    <row r="347" spans="1:86" x14ac:dyDescent="0.25">
      <c r="A347" s="2"/>
    </row>
    <row r="348" spans="1:86" x14ac:dyDescent="0.25">
      <c r="A348" s="2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2"/>
      <c r="BF348" s="2"/>
      <c r="BG348" s="2"/>
      <c r="BO348" s="2"/>
      <c r="BP348" s="2"/>
      <c r="BQ348" s="2"/>
      <c r="BU348">
        <v>0</v>
      </c>
      <c r="BV348">
        <v>0</v>
      </c>
      <c r="BW348">
        <v>0</v>
      </c>
    </row>
    <row r="349" spans="1:86" x14ac:dyDescent="0.25">
      <c r="A349" s="2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U349" s="17">
        <v>0.55625502368488189</v>
      </c>
      <c r="BV349" s="17">
        <v>0.25614242432509837</v>
      </c>
      <c r="BW349" s="17">
        <v>6.5535372701661904E-2</v>
      </c>
    </row>
    <row r="350" spans="1:86" x14ac:dyDescent="0.25">
      <c r="A350" s="2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U350" s="17">
        <v>-1.1349593951160645E-2</v>
      </c>
      <c r="BV350" s="17">
        <v>-1.0562444405667358E-2</v>
      </c>
      <c r="BW350" s="17">
        <v>-1.0062573529094615E-2</v>
      </c>
    </row>
    <row r="351" spans="1:86" x14ac:dyDescent="0.25">
      <c r="A351" s="2"/>
    </row>
    <row r="352" spans="1:86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08"/>
  <sheetViews>
    <sheetView workbookViewId="0">
      <selection activeCell="B16" sqref="B16"/>
    </sheetView>
  </sheetViews>
  <sheetFormatPr defaultRowHeight="15" x14ac:dyDescent="0.25"/>
  <cols>
    <col min="1" max="1" width="15.28515625" style="2" customWidth="1"/>
    <col min="2" max="2" width="9.140625" style="2"/>
    <col min="3" max="3" width="9.140625" style="2" customWidth="1"/>
    <col min="4" max="9" width="9.140625" style="2"/>
    <col min="10" max="10" width="10.140625" style="2" bestFit="1" customWidth="1"/>
    <col min="11" max="16384" width="9.140625" style="2"/>
  </cols>
  <sheetData>
    <row r="1" spans="1:55" x14ac:dyDescent="0.25">
      <c r="A1" s="2" t="s">
        <v>79</v>
      </c>
    </row>
    <row r="2" spans="1:55" x14ac:dyDescent="0.25">
      <c r="A2" s="2" t="s">
        <v>75</v>
      </c>
      <c r="B2" s="2" t="s">
        <v>72</v>
      </c>
      <c r="C2" s="2" t="s">
        <v>73</v>
      </c>
      <c r="D2" s="2" t="s">
        <v>74</v>
      </c>
    </row>
    <row r="3" spans="1:55" x14ac:dyDescent="0.25">
      <c r="A3" s="2">
        <v>2015</v>
      </c>
      <c r="B3" s="21">
        <v>8.268171607424965E-2</v>
      </c>
      <c r="C3" s="21">
        <v>4.3480963412917392E-2</v>
      </c>
      <c r="D3" s="21">
        <v>1.2481389037735184E-2</v>
      </c>
      <c r="AE3" s="1"/>
      <c r="AJ3" s="18"/>
      <c r="AN3" s="1"/>
      <c r="AO3" s="18"/>
      <c r="AS3" s="1"/>
      <c r="AT3" s="18"/>
      <c r="AX3" s="1"/>
      <c r="AY3" s="18"/>
      <c r="BC3" s="1"/>
    </row>
    <row r="4" spans="1:55" x14ac:dyDescent="0.25">
      <c r="A4" s="2">
        <v>2025</v>
      </c>
      <c r="B4" s="21">
        <v>0.14963511440243007</v>
      </c>
      <c r="C4" s="21">
        <v>0.11085046999716731</v>
      </c>
      <c r="D4" s="21">
        <v>5.7435386763501003E-2</v>
      </c>
      <c r="E4" s="20"/>
      <c r="F4" s="3"/>
      <c r="G4" s="3"/>
      <c r="H4" s="3"/>
      <c r="U4" s="3"/>
      <c r="V4" s="3"/>
    </row>
    <row r="5" spans="1:55" x14ac:dyDescent="0.25">
      <c r="E5" s="20"/>
      <c r="F5" s="3"/>
      <c r="G5" s="3"/>
      <c r="H5" s="3"/>
      <c r="I5" s="3"/>
      <c r="U5" s="3"/>
      <c r="V5" s="3"/>
    </row>
    <row r="6" spans="1:55" x14ac:dyDescent="0.25">
      <c r="A6" s="2" t="s">
        <v>76</v>
      </c>
      <c r="B6" s="2" t="s">
        <v>72</v>
      </c>
      <c r="C6" s="2" t="s">
        <v>73</v>
      </c>
      <c r="D6" s="2" t="s">
        <v>74</v>
      </c>
      <c r="E6" s="12" t="s">
        <v>77</v>
      </c>
      <c r="F6" s="3"/>
      <c r="G6" s="3"/>
      <c r="H6" s="3"/>
      <c r="I6" s="3"/>
      <c r="O6" s="3"/>
      <c r="P6" s="3"/>
      <c r="Q6" s="3"/>
      <c r="R6" s="12"/>
      <c r="S6" s="3"/>
      <c r="T6" s="3"/>
      <c r="U6" s="3"/>
      <c r="V6" s="3"/>
    </row>
    <row r="7" spans="1:55" x14ac:dyDescent="0.25">
      <c r="A7" s="2">
        <v>2015</v>
      </c>
      <c r="B7" s="21">
        <v>1.0331961306643886E-2</v>
      </c>
      <c r="C7" s="21">
        <v>1.5067915095401018E-2</v>
      </c>
      <c r="D7" s="21">
        <v>7.1761085146950423E-3</v>
      </c>
      <c r="E7" s="1"/>
      <c r="F7" s="1"/>
      <c r="G7" s="3"/>
      <c r="H7" s="3"/>
      <c r="I7" s="3"/>
      <c r="K7" s="1"/>
      <c r="L7" s="1"/>
      <c r="M7" s="1"/>
      <c r="N7" s="1"/>
      <c r="O7" s="12"/>
      <c r="P7" s="12"/>
      <c r="Q7" s="12"/>
      <c r="R7" s="12"/>
      <c r="S7" s="12"/>
      <c r="T7" s="12"/>
      <c r="U7" s="3"/>
      <c r="V7" s="17"/>
      <c r="W7" s="17"/>
      <c r="X7" s="17"/>
      <c r="Y7" s="17"/>
      <c r="Z7" s="17"/>
      <c r="AA7" s="17"/>
      <c r="AB7" s="1"/>
      <c r="AC7" s="17"/>
      <c r="AD7" s="17"/>
      <c r="AE7" s="17"/>
      <c r="AF7" s="17"/>
      <c r="AG7" s="17"/>
      <c r="AH7" s="17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x14ac:dyDescent="0.25">
      <c r="A8" s="2">
        <v>2025</v>
      </c>
      <c r="B8" s="21">
        <v>2.6562856667385379E-2</v>
      </c>
      <c r="C8" s="21">
        <v>3.9296906578022088E-2</v>
      </c>
      <c r="D8" s="21">
        <v>2.6781393583393952E-2</v>
      </c>
      <c r="E8" s="1"/>
      <c r="F8" s="1"/>
      <c r="G8" s="1"/>
      <c r="H8" s="1"/>
      <c r="I8" s="1"/>
      <c r="J8" s="1"/>
      <c r="K8" s="1"/>
      <c r="L8" s="1"/>
      <c r="M8" s="1"/>
      <c r="N8" s="1"/>
      <c r="O8" s="12"/>
      <c r="P8" s="12"/>
      <c r="Q8" s="12"/>
      <c r="R8" s="12"/>
      <c r="S8" s="12"/>
      <c r="T8" s="12"/>
      <c r="U8" s="1"/>
      <c r="V8" s="17"/>
      <c r="W8" s="17"/>
      <c r="X8" s="17"/>
      <c r="Y8" s="17"/>
      <c r="Z8" s="17"/>
      <c r="AA8" s="17"/>
      <c r="AB8" s="1"/>
      <c r="AC8" s="17"/>
      <c r="AD8" s="17"/>
      <c r="AE8" s="17"/>
      <c r="AF8" s="17"/>
      <c r="AG8" s="17"/>
      <c r="AH8" s="17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x14ac:dyDescent="0.25">
      <c r="B9" s="1"/>
      <c r="C9" s="12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2"/>
      <c r="P9" s="12"/>
      <c r="Q9" s="12"/>
      <c r="R9" s="12"/>
      <c r="S9" s="12"/>
      <c r="T9" s="12"/>
      <c r="U9" s="1"/>
      <c r="V9" s="17"/>
      <c r="W9" s="17"/>
      <c r="X9" s="17"/>
      <c r="Y9" s="17"/>
      <c r="Z9" s="17"/>
      <c r="AA9" s="17"/>
      <c r="AB9" s="1"/>
      <c r="AC9" s="17"/>
      <c r="AD9" s="17"/>
      <c r="AE9" s="17"/>
      <c r="AF9" s="17"/>
      <c r="AG9" s="17"/>
      <c r="AH9" s="17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x14ac:dyDescent="0.25">
      <c r="A10" s="2" t="s">
        <v>76</v>
      </c>
      <c r="B10" s="2" t="s">
        <v>72</v>
      </c>
      <c r="C10" s="2" t="s">
        <v>73</v>
      </c>
      <c r="D10" s="2" t="s">
        <v>74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2"/>
      <c r="P10" s="12"/>
      <c r="Q10" s="12"/>
      <c r="R10" s="12"/>
      <c r="S10" s="12"/>
      <c r="T10" s="12"/>
      <c r="U10" s="1"/>
      <c r="V10" s="17"/>
      <c r="W10" s="17"/>
      <c r="X10" s="17"/>
      <c r="Y10" s="17"/>
      <c r="Z10" s="17"/>
      <c r="AA10" s="17"/>
      <c r="AB10" s="1"/>
      <c r="AC10" s="17"/>
      <c r="AD10" s="17"/>
      <c r="AE10" s="17"/>
      <c r="AF10" s="17"/>
      <c r="AG10" s="17"/>
      <c r="AH10" s="17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x14ac:dyDescent="0.25">
      <c r="A11" s="2">
        <v>2015</v>
      </c>
      <c r="B11" s="21">
        <v>1.0075153630439452E-2</v>
      </c>
      <c r="C11" s="21">
        <v>1.4947981959618186E-2</v>
      </c>
      <c r="D11" s="21">
        <v>7.1159462854516803E-3</v>
      </c>
      <c r="E11" s="1" t="s">
        <v>78</v>
      </c>
      <c r="F11" s="1"/>
      <c r="G11" s="1"/>
      <c r="H11" s="1"/>
      <c r="I11" s="1"/>
      <c r="J11" s="1"/>
      <c r="K11" s="1"/>
      <c r="L11" s="1"/>
      <c r="M11" s="1"/>
      <c r="N11" s="1"/>
      <c r="O11" s="12"/>
      <c r="P11" s="12"/>
      <c r="Q11" s="12"/>
      <c r="R11" s="12"/>
      <c r="S11" s="12"/>
      <c r="T11" s="12"/>
      <c r="U11" s="1"/>
      <c r="V11" s="17"/>
      <c r="W11" s="17"/>
      <c r="X11" s="17"/>
      <c r="Y11" s="17"/>
      <c r="Z11" s="17"/>
      <c r="AA11" s="17"/>
      <c r="AB11" s="1"/>
      <c r="AC11" s="17"/>
      <c r="AD11" s="17"/>
      <c r="AE11" s="17"/>
      <c r="AF11" s="17"/>
      <c r="AG11" s="17"/>
      <c r="AH11" s="17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x14ac:dyDescent="0.25">
      <c r="A12" s="2">
        <v>2025</v>
      </c>
      <c r="B12" s="21">
        <v>2.6246638699982065E-2</v>
      </c>
      <c r="C12" s="21">
        <v>3.913596047470002E-2</v>
      </c>
      <c r="D12" s="21">
        <v>2.6691988496922333E-2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2"/>
      <c r="P12" s="12"/>
      <c r="Q12" s="12"/>
      <c r="R12" s="12"/>
      <c r="S12" s="12"/>
      <c r="T12" s="12"/>
      <c r="U12" s="1"/>
      <c r="V12" s="17"/>
      <c r="W12" s="17"/>
      <c r="X12" s="17"/>
      <c r="Y12" s="17"/>
      <c r="Z12" s="17"/>
      <c r="AA12" s="17"/>
      <c r="AB12" s="1"/>
      <c r="AC12" s="17"/>
      <c r="AD12" s="17"/>
      <c r="AE12" s="17"/>
      <c r="AF12" s="17"/>
      <c r="AG12" s="17"/>
      <c r="AH12" s="17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x14ac:dyDescent="0.25">
      <c r="B13" s="1"/>
      <c r="C13" s="1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2"/>
      <c r="P13" s="12"/>
      <c r="Q13" s="12"/>
      <c r="R13" s="12"/>
      <c r="S13" s="12"/>
      <c r="T13" s="12"/>
      <c r="U13" s="1"/>
      <c r="V13" s="17"/>
      <c r="W13" s="17"/>
      <c r="X13" s="17"/>
      <c r="Y13" s="17"/>
      <c r="Z13" s="17"/>
      <c r="AA13" s="17"/>
      <c r="AB13" s="1"/>
      <c r="AC13" s="17"/>
      <c r="AD13" s="17"/>
      <c r="AE13" s="17"/>
      <c r="AF13" s="17"/>
      <c r="AG13" s="17"/>
      <c r="AH13" s="17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x14ac:dyDescent="0.25">
      <c r="A14" s="1" t="s">
        <v>80</v>
      </c>
      <c r="B14" s="2" t="s">
        <v>72</v>
      </c>
      <c r="C14" s="2" t="s">
        <v>73</v>
      </c>
      <c r="D14" s="2" t="s">
        <v>74</v>
      </c>
      <c r="E14" s="1" t="s">
        <v>81</v>
      </c>
      <c r="F14" s="1"/>
      <c r="G14" s="1"/>
      <c r="H14" s="1"/>
      <c r="I14" s="1"/>
      <c r="J14" s="1"/>
      <c r="K14" s="1"/>
      <c r="L14" s="1"/>
      <c r="M14" s="1"/>
      <c r="N14" s="1"/>
      <c r="O14" s="12"/>
      <c r="P14" s="12"/>
      <c r="Q14" s="12"/>
      <c r="R14" s="12"/>
      <c r="S14" s="12"/>
      <c r="T14" s="12"/>
      <c r="U14" s="1"/>
      <c r="V14" s="17"/>
      <c r="W14" s="17"/>
      <c r="X14" s="17"/>
      <c r="Y14" s="17"/>
      <c r="Z14" s="17"/>
      <c r="AA14" s="17"/>
      <c r="AB14" s="1"/>
      <c r="AC14" s="17"/>
      <c r="AD14" s="17"/>
      <c r="AE14" s="17"/>
      <c r="AF14" s="17"/>
      <c r="AG14" s="17"/>
      <c r="AH14" s="17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x14ac:dyDescent="0.25">
      <c r="A15" s="1" t="s">
        <v>76</v>
      </c>
      <c r="B15" s="1">
        <v>429304.11191517528</v>
      </c>
      <c r="C15" s="1">
        <v>857496.84869840241</v>
      </c>
      <c r="D15" s="1">
        <v>1034841.1263124018</v>
      </c>
      <c r="E15" s="1">
        <v>2321642.086925982</v>
      </c>
      <c r="F15" s="1"/>
      <c r="G15" s="1"/>
      <c r="H15" s="1"/>
      <c r="I15" s="1"/>
      <c r="J15" s="1"/>
      <c r="K15" s="1"/>
      <c r="L15" s="1"/>
      <c r="M15" s="1"/>
      <c r="N15" s="1"/>
      <c r="O15" s="12"/>
      <c r="P15" s="12"/>
      <c r="Q15" s="12"/>
      <c r="R15" s="12"/>
      <c r="S15" s="12"/>
      <c r="T15" s="12"/>
      <c r="U15" s="1"/>
      <c r="V15" s="17"/>
      <c r="W15" s="17"/>
      <c r="X15" s="17"/>
      <c r="Y15" s="17"/>
      <c r="Z15" s="17"/>
      <c r="AA15" s="17"/>
      <c r="AB15" s="1"/>
      <c r="AC15" s="17"/>
      <c r="AD15" s="17"/>
      <c r="AE15" s="17"/>
      <c r="AF15" s="17"/>
      <c r="AG15" s="17"/>
      <c r="AH15" s="17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x14ac:dyDescent="0.25">
      <c r="A16" s="1" t="s">
        <v>75</v>
      </c>
      <c r="B16" s="1">
        <v>429264.42312619247</v>
      </c>
      <c r="C16" s="1">
        <v>857498.52469955338</v>
      </c>
      <c r="D16" s="1">
        <v>1035003.0773353417</v>
      </c>
      <c r="E16" s="1">
        <v>2321766.0251610861</v>
      </c>
      <c r="F16" s="1"/>
      <c r="G16" s="1"/>
      <c r="H16" s="1"/>
      <c r="I16" s="1"/>
      <c r="J16" s="1"/>
      <c r="K16" s="1"/>
      <c r="L16" s="1"/>
      <c r="M16" s="1"/>
      <c r="N16" s="1"/>
      <c r="O16" s="12"/>
      <c r="P16" s="12"/>
      <c r="Q16" s="12"/>
      <c r="R16" s="12"/>
      <c r="S16" s="12"/>
      <c r="T16" s="12"/>
      <c r="U16" s="1"/>
      <c r="V16" s="17"/>
      <c r="W16" s="17"/>
      <c r="X16" s="17"/>
      <c r="Y16" s="17"/>
      <c r="Z16" s="17"/>
      <c r="AA16" s="17"/>
      <c r="AB16" s="1"/>
      <c r="AC16" s="17"/>
      <c r="AD16" s="17"/>
      <c r="AE16" s="17"/>
      <c r="AF16" s="17"/>
      <c r="AG16" s="17"/>
      <c r="AH16" s="17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x14ac:dyDescent="0.25">
      <c r="A17" s="1" t="s">
        <v>82</v>
      </c>
      <c r="B17" s="1">
        <f>B16-B15</f>
        <v>-39.688788982806727</v>
      </c>
      <c r="C17" s="1">
        <f>C16-C15</f>
        <v>1.6760011509759352</v>
      </c>
      <c r="D17" s="1">
        <f>D16-D15</f>
        <v>161.95102293987293</v>
      </c>
      <c r="E17" s="1">
        <f>E16-E15</f>
        <v>123.93823510408401</v>
      </c>
      <c r="F17" s="1"/>
      <c r="G17" s="1"/>
      <c r="H17" s="1"/>
      <c r="I17" s="1"/>
      <c r="J17" s="1"/>
      <c r="K17" s="1"/>
      <c r="L17" s="1"/>
      <c r="M17" s="1"/>
      <c r="N17" s="1"/>
      <c r="O17" s="12"/>
      <c r="P17" s="12"/>
      <c r="Q17" s="12"/>
      <c r="R17" s="12"/>
      <c r="S17" s="12"/>
      <c r="T17" s="12"/>
      <c r="U17" s="1"/>
      <c r="V17" s="17"/>
      <c r="W17" s="17"/>
      <c r="X17" s="17"/>
      <c r="Y17" s="17"/>
      <c r="Z17" s="17"/>
      <c r="AA17" s="17"/>
      <c r="AB17" s="1"/>
      <c r="AC17" s="17"/>
      <c r="AD17" s="17"/>
      <c r="AE17" s="17"/>
      <c r="AF17" s="17"/>
      <c r="AG17" s="17"/>
      <c r="AH17" s="17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x14ac:dyDescent="0.25">
      <c r="A18" s="1" t="s">
        <v>83</v>
      </c>
      <c r="B18" s="1">
        <f>economy!K61</f>
        <v>39112.045826584363</v>
      </c>
      <c r="C18" s="1">
        <f>economy!L61</f>
        <v>3775.3662713282947</v>
      </c>
      <c r="D18" s="1">
        <f>economy!M61</f>
        <v>1111.4960469671139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2"/>
      <c r="P18" s="12"/>
      <c r="Q18" s="12"/>
      <c r="R18" s="12"/>
      <c r="S18" s="12"/>
      <c r="T18" s="12"/>
      <c r="U18" s="1"/>
      <c r="V18" s="17"/>
      <c r="W18" s="17"/>
      <c r="X18" s="17"/>
      <c r="Y18" s="17"/>
      <c r="Z18" s="17"/>
      <c r="AA18" s="17"/>
      <c r="AB18" s="1"/>
      <c r="AC18" s="17"/>
      <c r="AD18" s="17"/>
      <c r="AE18" s="17"/>
      <c r="AF18" s="17"/>
      <c r="AG18" s="17"/>
      <c r="AH18" s="17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x14ac:dyDescent="0.25">
      <c r="A19" s="1" t="s">
        <v>84</v>
      </c>
      <c r="B19" s="19">
        <f>1/B18</f>
        <v>2.5567570779442646E-5</v>
      </c>
      <c r="C19" s="19">
        <f>1/C18</f>
        <v>2.648749626213533E-4</v>
      </c>
      <c r="D19" s="19">
        <f>1/D18</f>
        <v>8.996883099392501E-4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2"/>
      <c r="P19" s="12"/>
      <c r="Q19" s="12"/>
      <c r="R19" s="12"/>
      <c r="S19" s="12"/>
      <c r="T19" s="12"/>
      <c r="U19" s="1"/>
      <c r="V19" s="17"/>
      <c r="W19" s="17"/>
      <c r="X19" s="17"/>
      <c r="Y19" s="17"/>
      <c r="Z19" s="17"/>
      <c r="AA19" s="17"/>
      <c r="AB19" s="1"/>
      <c r="AC19" s="17"/>
      <c r="AD19" s="17"/>
      <c r="AE19" s="17"/>
      <c r="AF19" s="17"/>
      <c r="AG19" s="17"/>
      <c r="AH19" s="17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x14ac:dyDescent="0.25">
      <c r="A20" s="1" t="s">
        <v>85</v>
      </c>
      <c r="B20" s="1">
        <f>B17/B19</f>
        <v>-1552309.7334971733</v>
      </c>
      <c r="C20" s="1">
        <f>C17/C19</f>
        <v>6327.5182161019466</v>
      </c>
      <c r="D20" s="1">
        <f>D17/D19</f>
        <v>180007.92179994914</v>
      </c>
      <c r="E20" s="1">
        <f>SUM(B20:D20)</f>
        <v>-1365974.2934811222</v>
      </c>
      <c r="F20" s="1"/>
      <c r="G20" s="1"/>
      <c r="H20" s="1"/>
      <c r="I20" s="1"/>
      <c r="J20" s="1"/>
      <c r="K20" s="1"/>
      <c r="L20" s="1"/>
      <c r="M20" s="1"/>
      <c r="N20" s="1"/>
      <c r="O20" s="12"/>
      <c r="P20" s="12"/>
      <c r="Q20" s="12"/>
      <c r="R20" s="12"/>
      <c r="S20" s="12"/>
      <c r="T20" s="12"/>
      <c r="U20" s="1"/>
      <c r="V20" s="17"/>
      <c r="W20" s="17"/>
      <c r="X20" s="17"/>
      <c r="Y20" s="17"/>
      <c r="Z20" s="17"/>
      <c r="AA20" s="17"/>
      <c r="AB20" s="1"/>
      <c r="AC20" s="17"/>
      <c r="AD20" s="17"/>
      <c r="AE20" s="17"/>
      <c r="AF20" s="17"/>
      <c r="AG20" s="17"/>
      <c r="AH20" s="17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x14ac:dyDescent="0.25">
      <c r="A21" s="1"/>
      <c r="B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2"/>
      <c r="P21" s="12"/>
      <c r="Q21" s="12"/>
      <c r="R21" s="12"/>
      <c r="S21" s="12"/>
      <c r="T21" s="12"/>
      <c r="U21" s="1"/>
      <c r="V21" s="17"/>
      <c r="W21" s="17"/>
      <c r="X21" s="17"/>
      <c r="Y21" s="17"/>
      <c r="Z21" s="17"/>
      <c r="AA21" s="17"/>
      <c r="AB21" s="1"/>
      <c r="AC21" s="17"/>
      <c r="AD21" s="17"/>
      <c r="AE21" s="17"/>
      <c r="AF21" s="17"/>
      <c r="AG21" s="17"/>
      <c r="AH21" s="17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x14ac:dyDescent="0.25">
      <c r="A22" s="1"/>
      <c r="B22" s="1"/>
      <c r="C22" s="1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2"/>
      <c r="P22" s="12"/>
      <c r="Q22" s="12"/>
      <c r="R22" s="12"/>
      <c r="S22" s="12"/>
      <c r="T22" s="12"/>
      <c r="U22" s="1"/>
      <c r="V22" s="17"/>
      <c r="W22" s="17"/>
      <c r="X22" s="17"/>
      <c r="Y22" s="17"/>
      <c r="Z22" s="17"/>
      <c r="AA22" s="17"/>
      <c r="AB22" s="1"/>
      <c r="AC22" s="17"/>
      <c r="AD22" s="17"/>
      <c r="AE22" s="17"/>
      <c r="AF22" s="17"/>
      <c r="AG22" s="17"/>
      <c r="AH22" s="17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x14ac:dyDescent="0.25">
      <c r="A23" s="1"/>
      <c r="B23" s="1"/>
      <c r="C23" s="1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2"/>
      <c r="P23" s="12"/>
      <c r="Q23" s="12"/>
      <c r="R23" s="12"/>
      <c r="S23" s="12"/>
      <c r="T23" s="12"/>
      <c r="U23" s="1"/>
      <c r="V23" s="17"/>
      <c r="W23" s="17"/>
      <c r="X23" s="17"/>
      <c r="Y23" s="17"/>
      <c r="Z23" s="17"/>
      <c r="AA23" s="17"/>
      <c r="AB23" s="1"/>
      <c r="AC23" s="17"/>
      <c r="AD23" s="17"/>
      <c r="AE23" s="17"/>
      <c r="AF23" s="17"/>
      <c r="AG23" s="17"/>
      <c r="AH23" s="17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x14ac:dyDescent="0.25">
      <c r="A24" s="1"/>
      <c r="B24" s="1"/>
      <c r="C24" s="1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2"/>
      <c r="P24" s="12"/>
      <c r="Q24" s="12"/>
      <c r="R24" s="12"/>
      <c r="S24" s="12"/>
      <c r="T24" s="12"/>
      <c r="U24" s="1"/>
      <c r="V24" s="17"/>
      <c r="W24" s="17"/>
      <c r="X24" s="17"/>
      <c r="Y24" s="17"/>
      <c r="Z24" s="17"/>
      <c r="AA24" s="17"/>
      <c r="AB24" s="1"/>
      <c r="AC24" s="17"/>
      <c r="AD24" s="17"/>
      <c r="AE24" s="17"/>
      <c r="AF24" s="17"/>
      <c r="AG24" s="17"/>
      <c r="AH24" s="17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x14ac:dyDescent="0.25">
      <c r="A25" s="1"/>
      <c r="B25" s="1"/>
      <c r="C25" s="1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2"/>
      <c r="P25" s="12"/>
      <c r="Q25" s="12"/>
      <c r="R25" s="12"/>
      <c r="S25" s="12"/>
      <c r="T25" s="12"/>
      <c r="U25" s="1"/>
      <c r="V25" s="17"/>
      <c r="W25" s="17"/>
      <c r="X25" s="17"/>
      <c r="Y25" s="17"/>
      <c r="Z25" s="17"/>
      <c r="AA25" s="17"/>
      <c r="AB25" s="1"/>
      <c r="AC25" s="17"/>
      <c r="AD25" s="17"/>
      <c r="AE25" s="17"/>
      <c r="AF25" s="17"/>
      <c r="AG25" s="17"/>
      <c r="AH25" s="17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x14ac:dyDescent="0.25">
      <c r="A26" s="1"/>
      <c r="B26" s="1"/>
      <c r="C26" s="1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2"/>
      <c r="P26" s="12"/>
      <c r="Q26" s="12"/>
      <c r="R26" s="12"/>
      <c r="S26" s="12"/>
      <c r="T26" s="12"/>
      <c r="U26" s="1"/>
      <c r="V26" s="17"/>
      <c r="W26" s="17"/>
      <c r="X26" s="17"/>
      <c r="Y26" s="17"/>
      <c r="Z26" s="17"/>
      <c r="AA26" s="17"/>
      <c r="AB26" s="1"/>
      <c r="AC26" s="17"/>
      <c r="AD26" s="17"/>
      <c r="AE26" s="17"/>
      <c r="AF26" s="17"/>
      <c r="AG26" s="17"/>
      <c r="AH26" s="17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x14ac:dyDescent="0.25">
      <c r="A27" s="1"/>
      <c r="B27" s="1"/>
      <c r="C27" s="1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2"/>
      <c r="P27" s="12"/>
      <c r="Q27" s="12"/>
      <c r="R27" s="12"/>
      <c r="S27" s="12"/>
      <c r="T27" s="12"/>
      <c r="U27" s="1"/>
      <c r="V27" s="17"/>
      <c r="W27" s="17"/>
      <c r="X27" s="17"/>
      <c r="Y27" s="17"/>
      <c r="Z27" s="17"/>
      <c r="AA27" s="17"/>
      <c r="AB27" s="1"/>
      <c r="AC27" s="17"/>
      <c r="AD27" s="17"/>
      <c r="AE27" s="17"/>
      <c r="AF27" s="17"/>
      <c r="AG27" s="17"/>
      <c r="AH27" s="17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x14ac:dyDescent="0.25">
      <c r="A28" s="1"/>
      <c r="B28" s="1"/>
      <c r="C28" s="1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2"/>
      <c r="P28" s="12"/>
      <c r="Q28" s="12"/>
      <c r="R28" s="12"/>
      <c r="S28" s="12"/>
      <c r="T28" s="12"/>
      <c r="U28" s="1"/>
      <c r="V28" s="17"/>
      <c r="W28" s="17"/>
      <c r="X28" s="17"/>
      <c r="Y28" s="17"/>
      <c r="Z28" s="17"/>
      <c r="AA28" s="17"/>
      <c r="AB28" s="1"/>
      <c r="AC28" s="17"/>
      <c r="AD28" s="17"/>
      <c r="AE28" s="17"/>
      <c r="AF28" s="17"/>
      <c r="AG28" s="17"/>
      <c r="AH28" s="17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x14ac:dyDescent="0.25">
      <c r="A29" s="1"/>
      <c r="B29" s="1"/>
      <c r="C29" s="1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2"/>
      <c r="P29" s="12"/>
      <c r="Q29" s="12"/>
      <c r="R29" s="12"/>
      <c r="S29" s="12"/>
      <c r="T29" s="12"/>
      <c r="U29" s="1"/>
      <c r="V29" s="17"/>
      <c r="W29" s="17"/>
      <c r="X29" s="17"/>
      <c r="Y29" s="17"/>
      <c r="Z29" s="17"/>
      <c r="AA29" s="17"/>
      <c r="AB29" s="1"/>
      <c r="AC29" s="17"/>
      <c r="AD29" s="17"/>
      <c r="AE29" s="17"/>
      <c r="AF29" s="17"/>
      <c r="AG29" s="17"/>
      <c r="AH29" s="17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x14ac:dyDescent="0.25">
      <c r="A30" s="1"/>
      <c r="B30" s="1"/>
      <c r="C30" s="1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2"/>
      <c r="P30" s="12"/>
      <c r="Q30" s="12"/>
      <c r="R30" s="12"/>
      <c r="S30" s="12"/>
      <c r="T30" s="12"/>
      <c r="U30" s="1"/>
      <c r="V30" s="17"/>
      <c r="W30" s="17"/>
      <c r="X30" s="17"/>
      <c r="Y30" s="17"/>
      <c r="Z30" s="17"/>
      <c r="AA30" s="17"/>
      <c r="AB30" s="1"/>
      <c r="AC30" s="17"/>
      <c r="AD30" s="17"/>
      <c r="AE30" s="17"/>
      <c r="AF30" s="17"/>
      <c r="AG30" s="17"/>
      <c r="AH30" s="17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x14ac:dyDescent="0.25">
      <c r="A31" s="1"/>
      <c r="B31" s="1"/>
      <c r="C31" s="1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2"/>
      <c r="P31" s="12"/>
      <c r="Q31" s="12"/>
      <c r="R31" s="12"/>
      <c r="S31" s="12"/>
      <c r="T31" s="12"/>
      <c r="U31" s="1"/>
      <c r="V31" s="17"/>
      <c r="W31" s="17"/>
      <c r="X31" s="17"/>
      <c r="Y31" s="17"/>
      <c r="Z31" s="17"/>
      <c r="AA31" s="17"/>
      <c r="AB31" s="1"/>
      <c r="AC31" s="17"/>
      <c r="AD31" s="17"/>
      <c r="AE31" s="17"/>
      <c r="AF31" s="17"/>
      <c r="AG31" s="17"/>
      <c r="AH31" s="17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x14ac:dyDescent="0.25">
      <c r="A32" s="1"/>
      <c r="B32" s="1"/>
      <c r="C32" s="1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2"/>
      <c r="P32" s="12"/>
      <c r="Q32" s="12"/>
      <c r="R32" s="12"/>
      <c r="S32" s="12"/>
      <c r="T32" s="12"/>
      <c r="U32" s="1"/>
      <c r="V32" s="17"/>
      <c r="W32" s="17"/>
      <c r="X32" s="17"/>
      <c r="Y32" s="17"/>
      <c r="Z32" s="17"/>
      <c r="AA32" s="17"/>
      <c r="AB32" s="1"/>
      <c r="AC32" s="17"/>
      <c r="AD32" s="17"/>
      <c r="AE32" s="17"/>
      <c r="AF32" s="17"/>
      <c r="AG32" s="17"/>
      <c r="AH32" s="17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x14ac:dyDescent="0.25">
      <c r="A33" s="1"/>
      <c r="B33" s="1"/>
      <c r="C33" s="1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2"/>
      <c r="P33" s="12"/>
      <c r="Q33" s="12"/>
      <c r="R33" s="12"/>
      <c r="S33" s="12"/>
      <c r="T33" s="12"/>
      <c r="U33" s="1"/>
      <c r="V33" s="17"/>
      <c r="W33" s="17"/>
      <c r="X33" s="17"/>
      <c r="Y33" s="17"/>
      <c r="Z33" s="17"/>
      <c r="AA33" s="17"/>
      <c r="AB33" s="1"/>
      <c r="AC33" s="17"/>
      <c r="AD33" s="17"/>
      <c r="AE33" s="17"/>
      <c r="AF33" s="17"/>
      <c r="AG33" s="17"/>
      <c r="AH33" s="17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x14ac:dyDescent="0.25">
      <c r="A34" s="1"/>
      <c r="B34" s="1"/>
      <c r="C34" s="1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2"/>
      <c r="P34" s="12"/>
      <c r="Q34" s="12"/>
      <c r="R34" s="12"/>
      <c r="S34" s="12"/>
      <c r="T34" s="12"/>
      <c r="U34" s="1"/>
      <c r="V34" s="17"/>
      <c r="W34" s="17"/>
      <c r="X34" s="17"/>
      <c r="Y34" s="17"/>
      <c r="Z34" s="17"/>
      <c r="AA34" s="17"/>
      <c r="AB34" s="1"/>
      <c r="AC34" s="17"/>
      <c r="AD34" s="17"/>
      <c r="AE34" s="17"/>
      <c r="AF34" s="17"/>
      <c r="AG34" s="17"/>
      <c r="AH34" s="17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x14ac:dyDescent="0.25">
      <c r="A35" s="1"/>
      <c r="B35" s="1"/>
      <c r="C35" s="1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2"/>
      <c r="P35" s="12"/>
      <c r="Q35" s="12"/>
      <c r="R35" s="12"/>
      <c r="S35" s="12"/>
      <c r="T35" s="12"/>
      <c r="U35" s="1"/>
      <c r="V35" s="17"/>
      <c r="W35" s="17"/>
      <c r="X35" s="17"/>
      <c r="Y35" s="17"/>
      <c r="Z35" s="17"/>
      <c r="AA35" s="17"/>
      <c r="AB35" s="1"/>
      <c r="AC35" s="17"/>
      <c r="AD35" s="17"/>
      <c r="AE35" s="17"/>
      <c r="AF35" s="17"/>
      <c r="AG35" s="17"/>
      <c r="AH35" s="17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x14ac:dyDescent="0.25">
      <c r="A36" s="1"/>
      <c r="B36" s="1"/>
      <c r="C36" s="1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2"/>
      <c r="P36" s="12"/>
      <c r="Q36" s="12"/>
      <c r="R36" s="12"/>
      <c r="S36" s="12"/>
      <c r="T36" s="12"/>
      <c r="U36" s="1"/>
      <c r="V36" s="17"/>
      <c r="W36" s="17"/>
      <c r="X36" s="17"/>
      <c r="Y36" s="17"/>
      <c r="Z36" s="17"/>
      <c r="AA36" s="17"/>
      <c r="AB36" s="1"/>
      <c r="AC36" s="17"/>
      <c r="AD36" s="17"/>
      <c r="AE36" s="17"/>
      <c r="AF36" s="17"/>
      <c r="AG36" s="17"/>
      <c r="AH36" s="17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x14ac:dyDescent="0.25">
      <c r="A37" s="1"/>
      <c r="B37" s="1"/>
      <c r="C37" s="1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2"/>
      <c r="P37" s="12"/>
      <c r="Q37" s="12"/>
      <c r="R37" s="12"/>
      <c r="S37" s="12"/>
      <c r="T37" s="12"/>
      <c r="U37" s="1"/>
      <c r="V37" s="17"/>
      <c r="W37" s="17"/>
      <c r="X37" s="17"/>
      <c r="Y37" s="17"/>
      <c r="Z37" s="17"/>
      <c r="AA37" s="17"/>
      <c r="AB37" s="1"/>
      <c r="AC37" s="17"/>
      <c r="AD37" s="17"/>
      <c r="AE37" s="17"/>
      <c r="AF37" s="17"/>
      <c r="AG37" s="17"/>
      <c r="AH37" s="17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x14ac:dyDescent="0.25">
      <c r="A38" s="1"/>
      <c r="B38" s="1"/>
      <c r="C38" s="1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2"/>
      <c r="P38" s="12"/>
      <c r="Q38" s="12"/>
      <c r="R38" s="12"/>
      <c r="S38" s="12"/>
      <c r="T38" s="12"/>
      <c r="U38" s="1"/>
      <c r="V38" s="17"/>
      <c r="W38" s="17"/>
      <c r="X38" s="17"/>
      <c r="Y38" s="17"/>
      <c r="Z38" s="17"/>
      <c r="AA38" s="17"/>
      <c r="AB38" s="1"/>
      <c r="AC38" s="17"/>
      <c r="AD38" s="17"/>
      <c r="AE38" s="17"/>
      <c r="AF38" s="17"/>
      <c r="AG38" s="17"/>
      <c r="AH38" s="17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x14ac:dyDescent="0.25">
      <c r="A39" s="1"/>
      <c r="B39" s="1"/>
      <c r="C39" s="1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2"/>
      <c r="P39" s="12"/>
      <c r="Q39" s="12"/>
      <c r="R39" s="12"/>
      <c r="S39" s="12"/>
      <c r="T39" s="12"/>
      <c r="U39" s="1"/>
      <c r="V39" s="17"/>
      <c r="W39" s="17"/>
      <c r="X39" s="17"/>
      <c r="Y39" s="17"/>
      <c r="Z39" s="17"/>
      <c r="AA39" s="17"/>
      <c r="AB39" s="1"/>
      <c r="AC39" s="17"/>
      <c r="AD39" s="17"/>
      <c r="AE39" s="17"/>
      <c r="AF39" s="17"/>
      <c r="AG39" s="17"/>
      <c r="AH39" s="17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x14ac:dyDescent="0.25">
      <c r="A40" s="1"/>
      <c r="B40" s="1"/>
      <c r="C40" s="1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2"/>
      <c r="P40" s="12"/>
      <c r="Q40" s="12"/>
      <c r="R40" s="12"/>
      <c r="S40" s="12"/>
      <c r="T40" s="12"/>
      <c r="U40" s="1"/>
      <c r="V40" s="17"/>
      <c r="W40" s="17"/>
      <c r="X40" s="17"/>
      <c r="Y40" s="17"/>
      <c r="Z40" s="17"/>
      <c r="AA40" s="17"/>
      <c r="AB40" s="1"/>
      <c r="AC40" s="17"/>
      <c r="AD40" s="17"/>
      <c r="AE40" s="17"/>
      <c r="AF40" s="17"/>
      <c r="AG40" s="17"/>
      <c r="AH40" s="17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x14ac:dyDescent="0.25">
      <c r="A41" s="1"/>
      <c r="B41" s="1"/>
      <c r="C41" s="1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2"/>
      <c r="P41" s="12"/>
      <c r="Q41" s="12"/>
      <c r="R41" s="12"/>
      <c r="S41" s="12"/>
      <c r="T41" s="12"/>
      <c r="U41" s="1"/>
      <c r="V41" s="17"/>
      <c r="W41" s="17"/>
      <c r="X41" s="17"/>
      <c r="Y41" s="17"/>
      <c r="Z41" s="17"/>
      <c r="AA41" s="17"/>
      <c r="AB41" s="1"/>
      <c r="AC41" s="17"/>
      <c r="AD41" s="17"/>
      <c r="AE41" s="17"/>
      <c r="AF41" s="17"/>
      <c r="AG41" s="17"/>
      <c r="AH41" s="17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x14ac:dyDescent="0.25">
      <c r="A42" s="1"/>
      <c r="B42" s="1"/>
      <c r="C42" s="1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2"/>
      <c r="P42" s="12"/>
      <c r="Q42" s="12"/>
      <c r="R42" s="12"/>
      <c r="S42" s="12"/>
      <c r="T42" s="12"/>
      <c r="U42" s="1"/>
      <c r="V42" s="17"/>
      <c r="W42" s="17"/>
      <c r="X42" s="17"/>
      <c r="Y42" s="17"/>
      <c r="Z42" s="17"/>
      <c r="AA42" s="17"/>
      <c r="AB42" s="1"/>
      <c r="AC42" s="17"/>
      <c r="AD42" s="17"/>
      <c r="AE42" s="17"/>
      <c r="AF42" s="17"/>
      <c r="AG42" s="17"/>
      <c r="AH42" s="17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x14ac:dyDescent="0.25">
      <c r="A43" s="1"/>
      <c r="B43" s="1"/>
      <c r="C43" s="1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2"/>
      <c r="P43" s="12"/>
      <c r="Q43" s="12"/>
      <c r="R43" s="12"/>
      <c r="S43" s="12"/>
      <c r="T43" s="12"/>
      <c r="U43" s="1"/>
      <c r="V43" s="17"/>
      <c r="W43" s="17"/>
      <c r="X43" s="17"/>
      <c r="Y43" s="17"/>
      <c r="Z43" s="17"/>
      <c r="AA43" s="17"/>
      <c r="AB43" s="1"/>
      <c r="AC43" s="17"/>
      <c r="AD43" s="17"/>
      <c r="AE43" s="17"/>
      <c r="AF43" s="17"/>
      <c r="AG43" s="17"/>
      <c r="AH43" s="17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x14ac:dyDescent="0.25">
      <c r="A44" s="1"/>
      <c r="B44" s="1"/>
      <c r="C44" s="1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2"/>
      <c r="P44" s="12"/>
      <c r="Q44" s="12"/>
      <c r="R44" s="12"/>
      <c r="S44" s="12"/>
      <c r="T44" s="12"/>
      <c r="U44" s="1"/>
      <c r="V44" s="17"/>
      <c r="W44" s="17"/>
      <c r="X44" s="17"/>
      <c r="Y44" s="17"/>
      <c r="Z44" s="17"/>
      <c r="AA44" s="17"/>
      <c r="AB44" s="1"/>
      <c r="AC44" s="17"/>
      <c r="AD44" s="17"/>
      <c r="AE44" s="17"/>
      <c r="AF44" s="17"/>
      <c r="AG44" s="17"/>
      <c r="AH44" s="17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x14ac:dyDescent="0.25">
      <c r="A45" s="1"/>
      <c r="B45" s="1"/>
      <c r="C45" s="1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2"/>
      <c r="P45" s="12"/>
      <c r="Q45" s="12"/>
      <c r="R45" s="12"/>
      <c r="S45" s="12"/>
      <c r="T45" s="12"/>
      <c r="U45" s="1"/>
      <c r="V45" s="17"/>
      <c r="W45" s="17"/>
      <c r="X45" s="17"/>
      <c r="Y45" s="17"/>
      <c r="Z45" s="17"/>
      <c r="AA45" s="17"/>
      <c r="AB45" s="1"/>
      <c r="AC45" s="17"/>
      <c r="AD45" s="17"/>
      <c r="AE45" s="17"/>
      <c r="AF45" s="17"/>
      <c r="AG45" s="17"/>
      <c r="AH45" s="17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x14ac:dyDescent="0.25">
      <c r="A46" s="1"/>
      <c r="B46" s="1"/>
      <c r="C46" s="1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2"/>
      <c r="P46" s="12"/>
      <c r="Q46" s="12"/>
      <c r="R46" s="12"/>
      <c r="S46" s="12"/>
      <c r="T46" s="12"/>
      <c r="U46" s="1"/>
      <c r="V46" s="17"/>
      <c r="W46" s="17"/>
      <c r="X46" s="17"/>
      <c r="Y46" s="17"/>
      <c r="Z46" s="17"/>
      <c r="AA46" s="17"/>
      <c r="AB46" s="1"/>
      <c r="AC46" s="17"/>
      <c r="AD46" s="17"/>
      <c r="AE46" s="17"/>
      <c r="AF46" s="17"/>
      <c r="AG46" s="17"/>
      <c r="AH46" s="17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x14ac:dyDescent="0.25">
      <c r="A47" s="1"/>
      <c r="B47" s="1"/>
      <c r="C47" s="1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2"/>
      <c r="P47" s="12"/>
      <c r="Q47" s="12"/>
      <c r="R47" s="12"/>
      <c r="S47" s="12"/>
      <c r="T47" s="12"/>
      <c r="U47" s="1"/>
      <c r="V47" s="17"/>
      <c r="W47" s="17"/>
      <c r="X47" s="17"/>
      <c r="Y47" s="17"/>
      <c r="Z47" s="17"/>
      <c r="AA47" s="17"/>
      <c r="AB47" s="1"/>
      <c r="AC47" s="17"/>
      <c r="AD47" s="17"/>
      <c r="AE47" s="17"/>
      <c r="AF47" s="17"/>
      <c r="AG47" s="17"/>
      <c r="AH47" s="17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x14ac:dyDescent="0.25">
      <c r="A48" s="1"/>
      <c r="B48" s="1"/>
      <c r="C48" s="1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2"/>
      <c r="P48" s="12"/>
      <c r="Q48" s="12"/>
      <c r="R48" s="12"/>
      <c r="S48" s="12"/>
      <c r="T48" s="12"/>
      <c r="U48" s="1"/>
      <c r="V48" s="17"/>
      <c r="W48" s="17"/>
      <c r="X48" s="17"/>
      <c r="Y48" s="17"/>
      <c r="Z48" s="17"/>
      <c r="AA48" s="17"/>
      <c r="AB48" s="1"/>
      <c r="AC48" s="17"/>
      <c r="AD48" s="17"/>
      <c r="AE48" s="17"/>
      <c r="AF48" s="17"/>
      <c r="AG48" s="17"/>
      <c r="AH48" s="17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x14ac:dyDescent="0.25">
      <c r="A49" s="1"/>
      <c r="B49" s="1"/>
      <c r="C49" s="1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2"/>
      <c r="P49" s="12"/>
      <c r="Q49" s="12"/>
      <c r="R49" s="12"/>
      <c r="S49" s="12"/>
      <c r="T49" s="12"/>
      <c r="U49" s="1"/>
      <c r="V49" s="17"/>
      <c r="W49" s="17"/>
      <c r="X49" s="17"/>
      <c r="Y49" s="17"/>
      <c r="Z49" s="17"/>
      <c r="AA49" s="17"/>
      <c r="AB49" s="1"/>
      <c r="AC49" s="17"/>
      <c r="AD49" s="17"/>
      <c r="AE49" s="17"/>
      <c r="AF49" s="17"/>
      <c r="AG49" s="17"/>
      <c r="AH49" s="17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x14ac:dyDescent="0.25">
      <c r="A50" s="1"/>
      <c r="B50" s="1"/>
      <c r="C50" s="1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2"/>
      <c r="P50" s="12"/>
      <c r="Q50" s="12"/>
      <c r="R50" s="12"/>
      <c r="S50" s="12"/>
      <c r="T50" s="12"/>
      <c r="U50" s="1"/>
      <c r="V50" s="17"/>
      <c r="W50" s="17"/>
      <c r="X50" s="17"/>
      <c r="Y50" s="17"/>
      <c r="Z50" s="17"/>
      <c r="AA50" s="17"/>
      <c r="AB50" s="1"/>
      <c r="AC50" s="17"/>
      <c r="AD50" s="17"/>
      <c r="AE50" s="17"/>
      <c r="AF50" s="17"/>
      <c r="AG50" s="17"/>
      <c r="AH50" s="17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x14ac:dyDescent="0.25">
      <c r="A51" s="1"/>
      <c r="B51" s="1"/>
      <c r="C51" s="1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2"/>
      <c r="P51" s="12"/>
      <c r="Q51" s="12"/>
      <c r="R51" s="12"/>
      <c r="S51" s="12"/>
      <c r="T51" s="12"/>
      <c r="U51" s="1"/>
      <c r="V51" s="17"/>
      <c r="W51" s="17"/>
      <c r="X51" s="17"/>
      <c r="Y51" s="17"/>
      <c r="Z51" s="17"/>
      <c r="AA51" s="17"/>
      <c r="AB51" s="1"/>
      <c r="AC51" s="17"/>
      <c r="AD51" s="17"/>
      <c r="AE51" s="17"/>
      <c r="AF51" s="17"/>
      <c r="AG51" s="17"/>
      <c r="AH51" s="17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x14ac:dyDescent="0.25">
      <c r="A52" s="1"/>
      <c r="B52" s="1"/>
      <c r="C52" s="1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2"/>
      <c r="P52" s="12"/>
      <c r="Q52" s="12"/>
      <c r="R52" s="12"/>
      <c r="S52" s="12"/>
      <c r="T52" s="12"/>
      <c r="U52" s="1"/>
      <c r="V52" s="17"/>
      <c r="W52" s="17"/>
      <c r="X52" s="17"/>
      <c r="Y52" s="17"/>
      <c r="Z52" s="17"/>
      <c r="AA52" s="17"/>
      <c r="AB52" s="1"/>
      <c r="AC52" s="17"/>
      <c r="AD52" s="17"/>
      <c r="AE52" s="17"/>
      <c r="AF52" s="17"/>
      <c r="AG52" s="17"/>
      <c r="AH52" s="17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x14ac:dyDescent="0.25">
      <c r="A53" s="1"/>
      <c r="B53" s="1"/>
      <c r="C53" s="1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2"/>
      <c r="P53" s="12"/>
      <c r="Q53" s="12"/>
      <c r="R53" s="12"/>
      <c r="S53" s="12"/>
      <c r="T53" s="12"/>
      <c r="U53" s="1"/>
      <c r="V53" s="17"/>
      <c r="W53" s="17"/>
      <c r="X53" s="17"/>
      <c r="Y53" s="17"/>
      <c r="Z53" s="17"/>
      <c r="AA53" s="17"/>
      <c r="AB53" s="1"/>
      <c r="AC53" s="17"/>
      <c r="AD53" s="17"/>
      <c r="AE53" s="17"/>
      <c r="AF53" s="17"/>
      <c r="AG53" s="17"/>
      <c r="AH53" s="17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x14ac:dyDescent="0.25">
      <c r="A54" s="1"/>
      <c r="B54" s="1"/>
      <c r="C54" s="1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2"/>
      <c r="P54" s="12"/>
      <c r="Q54" s="12"/>
      <c r="R54" s="12"/>
      <c r="S54" s="12"/>
      <c r="T54" s="12"/>
      <c r="U54" s="1"/>
      <c r="V54" s="17"/>
      <c r="W54" s="17"/>
      <c r="X54" s="17"/>
      <c r="Y54" s="17"/>
      <c r="Z54" s="17"/>
      <c r="AA54" s="17"/>
      <c r="AB54" s="1"/>
      <c r="AC54" s="17"/>
      <c r="AD54" s="17"/>
      <c r="AE54" s="17"/>
      <c r="AF54" s="17"/>
      <c r="AG54" s="17"/>
      <c r="AH54" s="17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x14ac:dyDescent="0.25">
      <c r="A55" s="1"/>
      <c r="B55" s="1"/>
      <c r="C55" s="1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2"/>
      <c r="P55" s="12"/>
      <c r="Q55" s="12"/>
      <c r="R55" s="12"/>
      <c r="S55" s="12"/>
      <c r="T55" s="12"/>
      <c r="U55" s="1"/>
      <c r="V55" s="17"/>
      <c r="W55" s="17"/>
      <c r="X55" s="17"/>
      <c r="Y55" s="17"/>
      <c r="Z55" s="17"/>
      <c r="AA55" s="17"/>
      <c r="AB55" s="1"/>
      <c r="AC55" s="17"/>
      <c r="AD55" s="17"/>
      <c r="AE55" s="17"/>
      <c r="AF55" s="17"/>
      <c r="AG55" s="17"/>
      <c r="AH55" s="17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x14ac:dyDescent="0.25">
      <c r="A56" s="1"/>
      <c r="B56" s="1"/>
      <c r="C56" s="1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2"/>
      <c r="P56" s="12"/>
      <c r="Q56" s="12"/>
      <c r="R56" s="12"/>
      <c r="S56" s="12"/>
      <c r="T56" s="12"/>
      <c r="U56" s="1"/>
      <c r="V56" s="17"/>
      <c r="W56" s="17"/>
      <c r="X56" s="17"/>
      <c r="Y56" s="17"/>
      <c r="Z56" s="17"/>
      <c r="AA56" s="17"/>
      <c r="AB56" s="1"/>
      <c r="AC56" s="17"/>
      <c r="AD56" s="17"/>
      <c r="AE56" s="17"/>
      <c r="AF56" s="17"/>
      <c r="AG56" s="17"/>
      <c r="AH56" s="17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x14ac:dyDescent="0.25">
      <c r="A57" s="1"/>
      <c r="B57" s="1"/>
      <c r="C57" s="1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2"/>
      <c r="P57" s="12"/>
      <c r="Q57" s="12"/>
      <c r="R57" s="12"/>
      <c r="S57" s="12"/>
      <c r="T57" s="12"/>
      <c r="U57" s="1"/>
      <c r="V57" s="17"/>
      <c r="W57" s="17"/>
      <c r="X57" s="17"/>
      <c r="Y57" s="17"/>
      <c r="Z57" s="17"/>
      <c r="AA57" s="17"/>
      <c r="AB57" s="1"/>
      <c r="AC57" s="17"/>
      <c r="AD57" s="17"/>
      <c r="AE57" s="17"/>
      <c r="AF57" s="17"/>
      <c r="AG57" s="17"/>
      <c r="AH57" s="17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x14ac:dyDescent="0.25">
      <c r="A58" s="1"/>
      <c r="B58" s="1"/>
      <c r="C58" s="1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2"/>
      <c r="P58" s="12"/>
      <c r="Q58" s="12"/>
      <c r="R58" s="12"/>
      <c r="S58" s="12"/>
      <c r="T58" s="12"/>
      <c r="U58" s="1"/>
      <c r="V58" s="17"/>
      <c r="W58" s="17"/>
      <c r="X58" s="17"/>
      <c r="Y58" s="17"/>
      <c r="Z58" s="17"/>
      <c r="AA58" s="17"/>
      <c r="AB58" s="1"/>
      <c r="AC58" s="17"/>
      <c r="AD58" s="17"/>
      <c r="AE58" s="17"/>
      <c r="AF58" s="17"/>
      <c r="AG58" s="17"/>
      <c r="AH58" s="17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x14ac:dyDescent="0.25">
      <c r="A59" s="1"/>
      <c r="B59" s="1"/>
      <c r="C59" s="1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2"/>
      <c r="P59" s="12"/>
      <c r="Q59" s="12"/>
      <c r="R59" s="12"/>
      <c r="S59" s="12"/>
      <c r="T59" s="12"/>
      <c r="U59" s="1"/>
      <c r="V59" s="17"/>
      <c r="W59" s="17"/>
      <c r="X59" s="17"/>
      <c r="Y59" s="17"/>
      <c r="Z59" s="17"/>
      <c r="AA59" s="17"/>
      <c r="AB59" s="1"/>
      <c r="AC59" s="17"/>
      <c r="AD59" s="17"/>
      <c r="AE59" s="17"/>
      <c r="AF59" s="17"/>
      <c r="AG59" s="17"/>
      <c r="AH59" s="17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x14ac:dyDescent="0.25">
      <c r="A60" s="1"/>
      <c r="B60" s="1"/>
      <c r="C60" s="1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2"/>
      <c r="P60" s="12"/>
      <c r="Q60" s="12"/>
      <c r="R60" s="12"/>
      <c r="S60" s="12"/>
      <c r="T60" s="12"/>
      <c r="U60" s="1"/>
      <c r="V60" s="17"/>
      <c r="W60" s="17"/>
      <c r="X60" s="17"/>
      <c r="Y60" s="17"/>
      <c r="Z60" s="17"/>
      <c r="AA60" s="17"/>
      <c r="AB60" s="1"/>
      <c r="AC60" s="17"/>
      <c r="AD60" s="17"/>
      <c r="AE60" s="17"/>
      <c r="AF60" s="17"/>
      <c r="AG60" s="17"/>
      <c r="AH60" s="17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x14ac:dyDescent="0.25">
      <c r="A61" s="1"/>
      <c r="B61" s="1"/>
      <c r="C61" s="1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2"/>
      <c r="P61" s="12"/>
      <c r="Q61" s="12"/>
      <c r="R61" s="12"/>
      <c r="S61" s="12"/>
      <c r="T61" s="12"/>
      <c r="U61" s="1"/>
      <c r="V61" s="17"/>
      <c r="W61" s="17"/>
      <c r="X61" s="17"/>
      <c r="Y61" s="17"/>
      <c r="Z61" s="17"/>
      <c r="AA61" s="17"/>
      <c r="AB61" s="1"/>
      <c r="AC61" s="17"/>
      <c r="AD61" s="17"/>
      <c r="AE61" s="17"/>
      <c r="AF61" s="17"/>
      <c r="AG61" s="17"/>
      <c r="AH61" s="17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x14ac:dyDescent="0.25">
      <c r="A62" s="1"/>
      <c r="B62" s="1"/>
      <c r="C62" s="1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2"/>
      <c r="P62" s="12"/>
      <c r="Q62" s="12"/>
      <c r="R62" s="12"/>
      <c r="S62" s="12"/>
      <c r="T62" s="12"/>
      <c r="U62" s="1"/>
      <c r="V62" s="17"/>
      <c r="W62" s="17"/>
      <c r="X62" s="17"/>
      <c r="Y62" s="17"/>
      <c r="Z62" s="17"/>
      <c r="AA62" s="17"/>
      <c r="AB62" s="1"/>
      <c r="AC62" s="17"/>
      <c r="AD62" s="17"/>
      <c r="AE62" s="17"/>
      <c r="AF62" s="17"/>
      <c r="AG62" s="17"/>
      <c r="AH62" s="17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x14ac:dyDescent="0.25">
      <c r="A63" s="1"/>
      <c r="B63" s="1"/>
      <c r="C63" s="1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2"/>
      <c r="P63" s="12"/>
      <c r="Q63" s="12"/>
      <c r="R63" s="12"/>
      <c r="S63" s="12"/>
      <c r="T63" s="12"/>
      <c r="U63" s="1"/>
      <c r="V63" s="17"/>
      <c r="W63" s="17"/>
      <c r="X63" s="17"/>
      <c r="Y63" s="17"/>
      <c r="Z63" s="17"/>
      <c r="AA63" s="17"/>
      <c r="AB63" s="1"/>
      <c r="AC63" s="17"/>
      <c r="AD63" s="17"/>
      <c r="AE63" s="17"/>
      <c r="AF63" s="17"/>
      <c r="AG63" s="17"/>
      <c r="AH63" s="17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x14ac:dyDescent="0.25">
      <c r="A64" s="1"/>
      <c r="B64" s="1"/>
      <c r="C64" s="1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2"/>
      <c r="P64" s="12"/>
      <c r="Q64" s="12"/>
      <c r="R64" s="12"/>
      <c r="S64" s="12"/>
      <c r="T64" s="12"/>
      <c r="U64" s="1"/>
      <c r="V64" s="17"/>
      <c r="W64" s="17"/>
      <c r="X64" s="17"/>
      <c r="Y64" s="17"/>
      <c r="Z64" s="17"/>
      <c r="AA64" s="17"/>
      <c r="AB64" s="1"/>
      <c r="AC64" s="17"/>
      <c r="AD64" s="17"/>
      <c r="AE64" s="17"/>
      <c r="AF64" s="17"/>
      <c r="AG64" s="17"/>
      <c r="AH64" s="17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x14ac:dyDescent="0.25">
      <c r="A65" s="1"/>
      <c r="B65" s="1"/>
      <c r="C65" s="1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2"/>
      <c r="P65" s="12"/>
      <c r="Q65" s="12"/>
      <c r="R65" s="12"/>
      <c r="S65" s="12"/>
      <c r="T65" s="12"/>
      <c r="U65" s="1"/>
      <c r="V65" s="17"/>
      <c r="W65" s="17"/>
      <c r="X65" s="17"/>
      <c r="Y65" s="17"/>
      <c r="Z65" s="17"/>
      <c r="AA65" s="17"/>
      <c r="AB65" s="1"/>
      <c r="AC65" s="17"/>
      <c r="AD65" s="17"/>
      <c r="AE65" s="17"/>
      <c r="AF65" s="17"/>
      <c r="AG65" s="17"/>
      <c r="AH65" s="17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x14ac:dyDescent="0.25">
      <c r="A66" s="1"/>
      <c r="B66" s="1"/>
      <c r="C66" s="1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2"/>
      <c r="P66" s="12"/>
      <c r="Q66" s="12"/>
      <c r="R66" s="12"/>
      <c r="S66" s="12"/>
      <c r="T66" s="12"/>
      <c r="U66" s="1"/>
      <c r="V66" s="17"/>
      <c r="W66" s="17"/>
      <c r="X66" s="17"/>
      <c r="Y66" s="17"/>
      <c r="Z66" s="17"/>
      <c r="AA66" s="17"/>
      <c r="AB66" s="1"/>
      <c r="AC66" s="17"/>
      <c r="AD66" s="17"/>
      <c r="AE66" s="17"/>
      <c r="AF66" s="17"/>
      <c r="AG66" s="17"/>
      <c r="AH66" s="17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x14ac:dyDescent="0.25">
      <c r="A67" s="1"/>
      <c r="B67" s="1"/>
      <c r="C67" s="1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2"/>
      <c r="P67" s="12"/>
      <c r="Q67" s="12"/>
      <c r="R67" s="12"/>
      <c r="S67" s="12"/>
      <c r="T67" s="12"/>
      <c r="U67" s="1"/>
      <c r="V67" s="17"/>
      <c r="W67" s="17"/>
      <c r="X67" s="17"/>
      <c r="Y67" s="17"/>
      <c r="Z67" s="17"/>
      <c r="AA67" s="17"/>
      <c r="AB67" s="1"/>
      <c r="AC67" s="17"/>
      <c r="AD67" s="17"/>
      <c r="AE67" s="17"/>
      <c r="AF67" s="17"/>
      <c r="AG67" s="17"/>
      <c r="AH67" s="17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x14ac:dyDescent="0.25">
      <c r="A68" s="1"/>
      <c r="B68" s="1"/>
      <c r="C68" s="1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2"/>
      <c r="P68" s="12"/>
      <c r="Q68" s="12"/>
      <c r="R68" s="12"/>
      <c r="S68" s="12"/>
      <c r="T68" s="12"/>
      <c r="U68" s="1"/>
      <c r="V68" s="17"/>
      <c r="W68" s="17"/>
      <c r="X68" s="17"/>
      <c r="Y68" s="17"/>
      <c r="Z68" s="17"/>
      <c r="AA68" s="17"/>
      <c r="AB68" s="1"/>
      <c r="AC68" s="17"/>
      <c r="AD68" s="17"/>
      <c r="AE68" s="17"/>
      <c r="AF68" s="17"/>
      <c r="AG68" s="17"/>
      <c r="AH68" s="17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x14ac:dyDescent="0.25">
      <c r="A69" s="1"/>
      <c r="B69" s="1"/>
      <c r="C69" s="1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2"/>
      <c r="P69" s="12"/>
      <c r="Q69" s="12"/>
      <c r="R69" s="12"/>
      <c r="S69" s="12"/>
      <c r="T69" s="12"/>
      <c r="U69" s="1"/>
      <c r="V69" s="17"/>
      <c r="W69" s="17"/>
      <c r="X69" s="17"/>
      <c r="Y69" s="17"/>
      <c r="Z69" s="17"/>
      <c r="AA69" s="17"/>
      <c r="AB69" s="1"/>
      <c r="AC69" s="17"/>
      <c r="AD69" s="17"/>
      <c r="AE69" s="17"/>
      <c r="AF69" s="17"/>
      <c r="AG69" s="17"/>
      <c r="AH69" s="17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 x14ac:dyDescent="0.25">
      <c r="A70" s="1"/>
      <c r="B70" s="1"/>
      <c r="C70" s="1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2"/>
      <c r="P70" s="12"/>
      <c r="Q70" s="12"/>
      <c r="R70" s="12"/>
      <c r="S70" s="12"/>
      <c r="T70" s="12"/>
      <c r="U70" s="1"/>
      <c r="V70" s="17"/>
      <c r="W70" s="17"/>
      <c r="X70" s="17"/>
      <c r="Y70" s="17"/>
      <c r="Z70" s="17"/>
      <c r="AA70" s="17"/>
      <c r="AB70" s="1"/>
      <c r="AC70" s="17"/>
      <c r="AD70" s="17"/>
      <c r="AE70" s="17"/>
      <c r="AF70" s="17"/>
      <c r="AG70" s="17"/>
      <c r="AH70" s="17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x14ac:dyDescent="0.25">
      <c r="A71" s="1"/>
      <c r="B71" s="1"/>
      <c r="C71" s="1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2"/>
      <c r="P71" s="12"/>
      <c r="Q71" s="12"/>
      <c r="R71" s="12"/>
      <c r="S71" s="12"/>
      <c r="T71" s="12"/>
      <c r="U71" s="1"/>
      <c r="V71" s="17"/>
      <c r="W71" s="17"/>
      <c r="X71" s="17"/>
      <c r="Y71" s="17"/>
      <c r="Z71" s="17"/>
      <c r="AA71" s="17"/>
      <c r="AB71" s="1"/>
      <c r="AC71" s="17"/>
      <c r="AD71" s="17"/>
      <c r="AE71" s="17"/>
      <c r="AF71" s="17"/>
      <c r="AG71" s="17"/>
      <c r="AH71" s="17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x14ac:dyDescent="0.25">
      <c r="A72" s="1"/>
      <c r="B72" s="1"/>
      <c r="C72" s="1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2"/>
      <c r="P72" s="12"/>
      <c r="Q72" s="12"/>
      <c r="R72" s="12"/>
      <c r="S72" s="12"/>
      <c r="T72" s="12"/>
      <c r="U72" s="1"/>
      <c r="V72" s="17"/>
      <c r="W72" s="17"/>
      <c r="X72" s="17"/>
      <c r="Y72" s="17"/>
      <c r="Z72" s="17"/>
      <c r="AA72" s="17"/>
      <c r="AB72" s="1"/>
      <c r="AC72" s="17"/>
      <c r="AD72" s="17"/>
      <c r="AE72" s="17"/>
      <c r="AF72" s="17"/>
      <c r="AG72" s="17"/>
      <c r="AH72" s="17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x14ac:dyDescent="0.25">
      <c r="A73" s="1"/>
      <c r="B73" s="1"/>
      <c r="C73" s="1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2"/>
      <c r="P73" s="12"/>
      <c r="Q73" s="12"/>
      <c r="R73" s="12"/>
      <c r="S73" s="12"/>
      <c r="T73" s="12"/>
      <c r="U73" s="1"/>
      <c r="V73" s="17"/>
      <c r="W73" s="17"/>
      <c r="X73" s="17"/>
      <c r="Y73" s="17"/>
      <c r="Z73" s="17"/>
      <c r="AA73" s="17"/>
      <c r="AB73" s="1"/>
      <c r="AC73" s="17"/>
      <c r="AD73" s="17"/>
      <c r="AE73" s="17"/>
      <c r="AF73" s="17"/>
      <c r="AG73" s="17"/>
      <c r="AH73" s="17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x14ac:dyDescent="0.25">
      <c r="A74" s="1"/>
      <c r="B74" s="1"/>
      <c r="C74" s="1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2"/>
      <c r="P74" s="12"/>
      <c r="Q74" s="12"/>
      <c r="R74" s="12"/>
      <c r="S74" s="12"/>
      <c r="T74" s="12"/>
      <c r="U74" s="1"/>
      <c r="V74" s="17"/>
      <c r="W74" s="17"/>
      <c r="X74" s="17"/>
      <c r="Y74" s="17"/>
      <c r="Z74" s="17"/>
      <c r="AA74" s="17"/>
      <c r="AB74" s="1"/>
      <c r="AC74" s="17"/>
      <c r="AD74" s="17"/>
      <c r="AE74" s="17"/>
      <c r="AF74" s="17"/>
      <c r="AG74" s="17"/>
      <c r="AH74" s="17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 x14ac:dyDescent="0.25">
      <c r="A75" s="1"/>
      <c r="B75" s="1"/>
      <c r="C75" s="1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2"/>
      <c r="P75" s="12"/>
      <c r="Q75" s="12"/>
      <c r="R75" s="12"/>
      <c r="S75" s="12"/>
      <c r="T75" s="12"/>
      <c r="U75" s="1"/>
      <c r="V75" s="17"/>
      <c r="W75" s="17"/>
      <c r="X75" s="17"/>
      <c r="Y75" s="17"/>
      <c r="Z75" s="17"/>
      <c r="AA75" s="17"/>
      <c r="AB75" s="1"/>
      <c r="AC75" s="17"/>
      <c r="AD75" s="17"/>
      <c r="AE75" s="17"/>
      <c r="AF75" s="17"/>
      <c r="AG75" s="17"/>
      <c r="AH75" s="17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 x14ac:dyDescent="0.25">
      <c r="A76" s="1"/>
      <c r="B76" s="1"/>
      <c r="C76" s="1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2"/>
      <c r="P76" s="12"/>
      <c r="Q76" s="12"/>
      <c r="R76" s="12"/>
      <c r="S76" s="12"/>
      <c r="T76" s="12"/>
      <c r="U76" s="1"/>
      <c r="V76" s="17"/>
      <c r="W76" s="17"/>
      <c r="X76" s="17"/>
      <c r="Y76" s="17"/>
      <c r="Z76" s="17"/>
      <c r="AA76" s="17"/>
      <c r="AB76" s="1"/>
      <c r="AC76" s="17"/>
      <c r="AD76" s="17"/>
      <c r="AE76" s="17"/>
      <c r="AF76" s="17"/>
      <c r="AG76" s="17"/>
      <c r="AH76" s="17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x14ac:dyDescent="0.25">
      <c r="A77" s="1"/>
      <c r="B77" s="1"/>
      <c r="C77" s="1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2"/>
      <c r="P77" s="12"/>
      <c r="Q77" s="12"/>
      <c r="R77" s="12"/>
      <c r="S77" s="12"/>
      <c r="T77" s="12"/>
      <c r="U77" s="1"/>
      <c r="V77" s="17"/>
      <c r="W77" s="17"/>
      <c r="X77" s="17"/>
      <c r="Y77" s="17"/>
      <c r="Z77" s="17"/>
      <c r="AA77" s="17"/>
      <c r="AB77" s="1"/>
      <c r="AC77" s="17"/>
      <c r="AD77" s="17"/>
      <c r="AE77" s="17"/>
      <c r="AF77" s="17"/>
      <c r="AG77" s="17"/>
      <c r="AH77" s="17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 x14ac:dyDescent="0.25">
      <c r="A78" s="1"/>
      <c r="B78" s="1"/>
      <c r="C78" s="1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2"/>
      <c r="P78" s="12"/>
      <c r="Q78" s="12"/>
      <c r="R78" s="12"/>
      <c r="S78" s="12"/>
      <c r="T78" s="12"/>
      <c r="U78" s="1"/>
      <c r="V78" s="17"/>
      <c r="W78" s="17"/>
      <c r="X78" s="17"/>
      <c r="Y78" s="17"/>
      <c r="Z78" s="17"/>
      <c r="AA78" s="17"/>
      <c r="AB78" s="1"/>
      <c r="AC78" s="17"/>
      <c r="AD78" s="17"/>
      <c r="AE78" s="17"/>
      <c r="AF78" s="17"/>
      <c r="AG78" s="17"/>
      <c r="AH78" s="17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 x14ac:dyDescent="0.25">
      <c r="A79" s="1"/>
      <c r="B79" s="1"/>
      <c r="C79" s="1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2"/>
      <c r="P79" s="12"/>
      <c r="Q79" s="12"/>
      <c r="R79" s="12"/>
      <c r="S79" s="12"/>
      <c r="T79" s="12"/>
      <c r="U79" s="1"/>
      <c r="V79" s="17"/>
      <c r="W79" s="17"/>
      <c r="X79" s="17"/>
      <c r="Y79" s="17"/>
      <c r="Z79" s="17"/>
      <c r="AA79" s="17"/>
      <c r="AB79" s="1"/>
      <c r="AC79" s="17"/>
      <c r="AD79" s="17"/>
      <c r="AE79" s="17"/>
      <c r="AF79" s="17"/>
      <c r="AG79" s="17"/>
      <c r="AH79" s="17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 x14ac:dyDescent="0.25">
      <c r="A80" s="1"/>
      <c r="B80" s="1"/>
      <c r="C80" s="1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2"/>
      <c r="P80" s="12"/>
      <c r="Q80" s="12"/>
      <c r="R80" s="12"/>
      <c r="S80" s="12"/>
      <c r="T80" s="12"/>
      <c r="U80" s="1"/>
      <c r="V80" s="17"/>
      <c r="W80" s="17"/>
      <c r="X80" s="17"/>
      <c r="Y80" s="17"/>
      <c r="Z80" s="17"/>
      <c r="AA80" s="17"/>
      <c r="AB80" s="1"/>
      <c r="AC80" s="17"/>
      <c r="AD80" s="17"/>
      <c r="AE80" s="17"/>
      <c r="AF80" s="17"/>
      <c r="AG80" s="17"/>
      <c r="AH80" s="17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x14ac:dyDescent="0.25">
      <c r="A81" s="1"/>
      <c r="B81" s="1"/>
      <c r="C81" s="1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2"/>
      <c r="P81" s="12"/>
      <c r="Q81" s="12"/>
      <c r="R81" s="12"/>
      <c r="S81" s="12"/>
      <c r="T81" s="12"/>
      <c r="U81" s="1"/>
      <c r="V81" s="17"/>
      <c r="W81" s="17"/>
      <c r="X81" s="17"/>
      <c r="Y81" s="17"/>
      <c r="Z81" s="17"/>
      <c r="AA81" s="17"/>
      <c r="AB81" s="1"/>
      <c r="AC81" s="17"/>
      <c r="AD81" s="17"/>
      <c r="AE81" s="17"/>
      <c r="AF81" s="17"/>
      <c r="AG81" s="17"/>
      <c r="AH81" s="17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x14ac:dyDescent="0.25">
      <c r="A82" s="1"/>
      <c r="B82" s="1"/>
      <c r="C82" s="1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2"/>
      <c r="P82" s="12"/>
      <c r="Q82" s="12"/>
      <c r="R82" s="12"/>
      <c r="S82" s="12"/>
      <c r="T82" s="12"/>
      <c r="U82" s="1"/>
      <c r="V82" s="17"/>
      <c r="W82" s="17"/>
      <c r="X82" s="17"/>
      <c r="Y82" s="17"/>
      <c r="Z82" s="17"/>
      <c r="AA82" s="17"/>
      <c r="AB82" s="1"/>
      <c r="AC82" s="17"/>
      <c r="AD82" s="17"/>
      <c r="AE82" s="17"/>
      <c r="AF82" s="17"/>
      <c r="AG82" s="17"/>
      <c r="AH82" s="17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x14ac:dyDescent="0.25">
      <c r="A83" s="1"/>
      <c r="B83" s="1"/>
      <c r="C83" s="1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2"/>
      <c r="P83" s="12"/>
      <c r="Q83" s="12"/>
      <c r="R83" s="12"/>
      <c r="S83" s="12"/>
      <c r="T83" s="12"/>
      <c r="U83" s="1"/>
      <c r="V83" s="17"/>
      <c r="W83" s="17"/>
      <c r="X83" s="17"/>
      <c r="Y83" s="17"/>
      <c r="Z83" s="17"/>
      <c r="AA83" s="17"/>
      <c r="AB83" s="1"/>
      <c r="AC83" s="17"/>
      <c r="AD83" s="17"/>
      <c r="AE83" s="17"/>
      <c r="AF83" s="17"/>
      <c r="AG83" s="17"/>
      <c r="AH83" s="17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x14ac:dyDescent="0.25">
      <c r="A84" s="1"/>
      <c r="B84" s="1"/>
      <c r="C84" s="1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2"/>
      <c r="P84" s="12"/>
      <c r="Q84" s="12"/>
      <c r="R84" s="12"/>
      <c r="S84" s="12"/>
      <c r="T84" s="12"/>
      <c r="U84" s="1"/>
      <c r="V84" s="17"/>
      <c r="W84" s="17"/>
      <c r="X84" s="17"/>
      <c r="Y84" s="17"/>
      <c r="Z84" s="17"/>
      <c r="AA84" s="17"/>
      <c r="AB84" s="1"/>
      <c r="AC84" s="17"/>
      <c r="AD84" s="17"/>
      <c r="AE84" s="17"/>
      <c r="AF84" s="17"/>
      <c r="AG84" s="17"/>
      <c r="AH84" s="17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x14ac:dyDescent="0.25">
      <c r="A85" s="1"/>
      <c r="B85" s="1"/>
      <c r="C85" s="1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2"/>
      <c r="P85" s="12"/>
      <c r="Q85" s="12"/>
      <c r="R85" s="12"/>
      <c r="S85" s="12"/>
      <c r="T85" s="12"/>
      <c r="U85" s="1"/>
      <c r="V85" s="17"/>
      <c r="W85" s="17"/>
      <c r="X85" s="17"/>
      <c r="Y85" s="17"/>
      <c r="Z85" s="17"/>
      <c r="AA85" s="17"/>
      <c r="AB85" s="1"/>
      <c r="AC85" s="17"/>
      <c r="AD85" s="17"/>
      <c r="AE85" s="17"/>
      <c r="AF85" s="17"/>
      <c r="AG85" s="17"/>
      <c r="AH85" s="17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x14ac:dyDescent="0.25">
      <c r="A86" s="1"/>
      <c r="B86" s="1"/>
      <c r="C86" s="1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2"/>
      <c r="P86" s="12"/>
      <c r="Q86" s="12"/>
      <c r="R86" s="12"/>
      <c r="S86" s="12"/>
      <c r="T86" s="12"/>
      <c r="U86" s="1"/>
      <c r="V86" s="17"/>
      <c r="W86" s="17"/>
      <c r="X86" s="17"/>
      <c r="Y86" s="17"/>
      <c r="Z86" s="17"/>
      <c r="AA86" s="17"/>
      <c r="AB86" s="1"/>
      <c r="AC86" s="17"/>
      <c r="AD86" s="17"/>
      <c r="AE86" s="17"/>
      <c r="AF86" s="17"/>
      <c r="AG86" s="17"/>
      <c r="AH86" s="17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x14ac:dyDescent="0.25">
      <c r="A87" s="1"/>
      <c r="B87" s="1"/>
      <c r="C87" s="1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2"/>
      <c r="P87" s="12"/>
      <c r="Q87" s="12"/>
      <c r="R87" s="12"/>
      <c r="S87" s="12"/>
      <c r="T87" s="12"/>
      <c r="U87" s="1"/>
      <c r="V87" s="17"/>
      <c r="W87" s="17"/>
      <c r="X87" s="17"/>
      <c r="Y87" s="17"/>
      <c r="Z87" s="17"/>
      <c r="AA87" s="17"/>
      <c r="AB87" s="1"/>
      <c r="AC87" s="17"/>
      <c r="AD87" s="17"/>
      <c r="AE87" s="17"/>
      <c r="AF87" s="17"/>
      <c r="AG87" s="17"/>
      <c r="AH87" s="17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x14ac:dyDescent="0.25">
      <c r="A88" s="1"/>
      <c r="B88" s="1"/>
      <c r="C88" s="1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2"/>
      <c r="P88" s="12"/>
      <c r="Q88" s="12"/>
      <c r="R88" s="12"/>
      <c r="S88" s="12"/>
      <c r="T88" s="12"/>
      <c r="U88" s="1"/>
      <c r="V88" s="17"/>
      <c r="W88" s="17"/>
      <c r="X88" s="17"/>
      <c r="Y88" s="17"/>
      <c r="Z88" s="17"/>
      <c r="AA88" s="17"/>
      <c r="AB88" s="1"/>
      <c r="AC88" s="17"/>
      <c r="AD88" s="17"/>
      <c r="AE88" s="17"/>
      <c r="AF88" s="17"/>
      <c r="AG88" s="17"/>
      <c r="AH88" s="17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x14ac:dyDescent="0.25">
      <c r="A89" s="1"/>
      <c r="B89" s="1"/>
      <c r="C89" s="1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2"/>
      <c r="P89" s="12"/>
      <c r="Q89" s="12"/>
      <c r="R89" s="12"/>
      <c r="S89" s="12"/>
      <c r="T89" s="12"/>
      <c r="U89" s="1"/>
      <c r="V89" s="17"/>
      <c r="W89" s="17"/>
      <c r="X89" s="17"/>
      <c r="Y89" s="17"/>
      <c r="Z89" s="17"/>
      <c r="AA89" s="17"/>
      <c r="AB89" s="1"/>
      <c r="AC89" s="17"/>
      <c r="AD89" s="17"/>
      <c r="AE89" s="17"/>
      <c r="AF89" s="17"/>
      <c r="AG89" s="17"/>
      <c r="AH89" s="17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x14ac:dyDescent="0.25">
      <c r="A90" s="1"/>
      <c r="B90" s="1"/>
      <c r="C90" s="1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2"/>
      <c r="P90" s="12"/>
      <c r="Q90" s="12"/>
      <c r="R90" s="12"/>
      <c r="S90" s="12"/>
      <c r="T90" s="12"/>
      <c r="U90" s="1"/>
      <c r="V90" s="17"/>
      <c r="W90" s="17"/>
      <c r="X90" s="17"/>
      <c r="Y90" s="17"/>
      <c r="Z90" s="17"/>
      <c r="AA90" s="17"/>
      <c r="AB90" s="1"/>
      <c r="AC90" s="17"/>
      <c r="AD90" s="17"/>
      <c r="AE90" s="17"/>
      <c r="AF90" s="17"/>
      <c r="AG90" s="17"/>
      <c r="AH90" s="17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x14ac:dyDescent="0.25">
      <c r="A91" s="1"/>
      <c r="B91" s="1"/>
      <c r="C91" s="1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2"/>
      <c r="P91" s="12"/>
      <c r="Q91" s="12"/>
      <c r="R91" s="12"/>
      <c r="S91" s="12"/>
      <c r="T91" s="12"/>
      <c r="U91" s="1"/>
      <c r="V91" s="17"/>
      <c r="W91" s="17"/>
      <c r="X91" s="17"/>
      <c r="Y91" s="17"/>
      <c r="Z91" s="17"/>
      <c r="AA91" s="17"/>
      <c r="AB91" s="1"/>
      <c r="AC91" s="17"/>
      <c r="AD91" s="17"/>
      <c r="AE91" s="17"/>
      <c r="AF91" s="17"/>
      <c r="AG91" s="17"/>
      <c r="AH91" s="17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x14ac:dyDescent="0.25">
      <c r="A92" s="1"/>
      <c r="B92" s="1"/>
      <c r="C92" s="1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2"/>
      <c r="P92" s="12"/>
      <c r="Q92" s="12"/>
      <c r="R92" s="12"/>
      <c r="S92" s="12"/>
      <c r="T92" s="12"/>
      <c r="U92" s="1"/>
      <c r="V92" s="17"/>
      <c r="W92" s="17"/>
      <c r="X92" s="17"/>
      <c r="Y92" s="17"/>
      <c r="Z92" s="17"/>
      <c r="AA92" s="17"/>
      <c r="AB92" s="1"/>
      <c r="AC92" s="17"/>
      <c r="AD92" s="17"/>
      <c r="AE92" s="17"/>
      <c r="AF92" s="17"/>
      <c r="AG92" s="17"/>
      <c r="AH92" s="17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x14ac:dyDescent="0.25">
      <c r="A93" s="1"/>
      <c r="B93" s="1"/>
      <c r="C93" s="1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2"/>
      <c r="P93" s="12"/>
      <c r="Q93" s="12"/>
      <c r="R93" s="12"/>
      <c r="S93" s="12"/>
      <c r="T93" s="12"/>
      <c r="U93" s="1"/>
      <c r="V93" s="17"/>
      <c r="W93" s="17"/>
      <c r="X93" s="17"/>
      <c r="Y93" s="17"/>
      <c r="Z93" s="17"/>
      <c r="AA93" s="17"/>
      <c r="AB93" s="1"/>
      <c r="AC93" s="17"/>
      <c r="AD93" s="17"/>
      <c r="AE93" s="17"/>
      <c r="AF93" s="17"/>
      <c r="AG93" s="17"/>
      <c r="AH93" s="17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x14ac:dyDescent="0.25">
      <c r="A94" s="1"/>
      <c r="B94" s="1"/>
      <c r="C94" s="1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2"/>
      <c r="P94" s="12"/>
      <c r="Q94" s="12"/>
      <c r="R94" s="12"/>
      <c r="S94" s="12"/>
      <c r="T94" s="12"/>
      <c r="U94" s="1"/>
      <c r="V94" s="17"/>
      <c r="W94" s="17"/>
      <c r="X94" s="17"/>
      <c r="Y94" s="17"/>
      <c r="Z94" s="17"/>
      <c r="AA94" s="17"/>
      <c r="AB94" s="1"/>
      <c r="AC94" s="17"/>
      <c r="AD94" s="17"/>
      <c r="AE94" s="17"/>
      <c r="AF94" s="17"/>
      <c r="AG94" s="17"/>
      <c r="AH94" s="17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x14ac:dyDescent="0.25">
      <c r="A95" s="1"/>
      <c r="B95" s="1"/>
      <c r="C95" s="1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2"/>
      <c r="P95" s="12"/>
      <c r="Q95" s="12"/>
      <c r="R95" s="12"/>
      <c r="S95" s="12"/>
      <c r="T95" s="12"/>
      <c r="U95" s="1"/>
      <c r="V95" s="17"/>
      <c r="W95" s="17"/>
      <c r="X95" s="17"/>
      <c r="Y95" s="17"/>
      <c r="Z95" s="17"/>
      <c r="AA95" s="17"/>
      <c r="AB95" s="1"/>
      <c r="AC95" s="17"/>
      <c r="AD95" s="17"/>
      <c r="AE95" s="17"/>
      <c r="AF95" s="17"/>
      <c r="AG95" s="17"/>
      <c r="AH95" s="17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x14ac:dyDescent="0.25">
      <c r="A96" s="1"/>
      <c r="B96" s="1"/>
      <c r="C96" s="1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2"/>
      <c r="P96" s="12"/>
      <c r="Q96" s="12"/>
      <c r="R96" s="12"/>
      <c r="S96" s="12"/>
      <c r="T96" s="12"/>
      <c r="U96" s="1"/>
      <c r="V96" s="17"/>
      <c r="W96" s="17"/>
      <c r="X96" s="17"/>
      <c r="Y96" s="17"/>
      <c r="Z96" s="17"/>
      <c r="AA96" s="17"/>
      <c r="AB96" s="1"/>
      <c r="AC96" s="17"/>
      <c r="AD96" s="17"/>
      <c r="AE96" s="17"/>
      <c r="AF96" s="17"/>
      <c r="AG96" s="17"/>
      <c r="AH96" s="17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 x14ac:dyDescent="0.25">
      <c r="A97" s="1"/>
      <c r="B97" s="1"/>
      <c r="C97" s="1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2"/>
      <c r="P97" s="12"/>
      <c r="Q97" s="12"/>
      <c r="R97" s="12"/>
      <c r="S97" s="12"/>
      <c r="T97" s="12"/>
      <c r="U97" s="1"/>
      <c r="V97" s="17"/>
      <c r="W97" s="17"/>
      <c r="X97" s="17"/>
      <c r="Y97" s="17"/>
      <c r="Z97" s="17"/>
      <c r="AA97" s="17"/>
      <c r="AB97" s="1"/>
      <c r="AC97" s="17"/>
      <c r="AD97" s="17"/>
      <c r="AE97" s="17"/>
      <c r="AF97" s="17"/>
      <c r="AG97" s="17"/>
      <c r="AH97" s="17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 x14ac:dyDescent="0.25">
      <c r="A98" s="1"/>
      <c r="B98" s="1"/>
      <c r="C98" s="1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2"/>
      <c r="P98" s="12"/>
      <c r="Q98" s="12"/>
      <c r="R98" s="12"/>
      <c r="S98" s="12"/>
      <c r="T98" s="12"/>
      <c r="U98" s="1"/>
      <c r="V98" s="17"/>
      <c r="W98" s="17"/>
      <c r="X98" s="17"/>
      <c r="Y98" s="17"/>
      <c r="Z98" s="17"/>
      <c r="AA98" s="17"/>
      <c r="AB98" s="1"/>
      <c r="AC98" s="17"/>
      <c r="AD98" s="17"/>
      <c r="AE98" s="17"/>
      <c r="AF98" s="17"/>
      <c r="AG98" s="17"/>
      <c r="AH98" s="17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 x14ac:dyDescent="0.25">
      <c r="A99" s="1"/>
      <c r="B99" s="1"/>
      <c r="C99" s="1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2"/>
      <c r="P99" s="12"/>
      <c r="Q99" s="12"/>
      <c r="R99" s="12"/>
      <c r="S99" s="12"/>
      <c r="T99" s="12"/>
      <c r="U99" s="1"/>
      <c r="V99" s="17"/>
      <c r="W99" s="17"/>
      <c r="X99" s="17"/>
      <c r="Y99" s="17"/>
      <c r="Z99" s="17"/>
      <c r="AA99" s="17"/>
      <c r="AB99" s="1"/>
      <c r="AC99" s="17"/>
      <c r="AD99" s="17"/>
      <c r="AE99" s="17"/>
      <c r="AF99" s="17"/>
      <c r="AG99" s="17"/>
      <c r="AH99" s="17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 x14ac:dyDescent="0.25">
      <c r="A100" s="1"/>
      <c r="B100" s="1"/>
      <c r="C100" s="1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2"/>
      <c r="P100" s="12"/>
      <c r="Q100" s="12"/>
      <c r="R100" s="12"/>
      <c r="S100" s="12"/>
      <c r="T100" s="12"/>
      <c r="U100" s="1"/>
      <c r="V100" s="17"/>
      <c r="W100" s="17"/>
      <c r="X100" s="17"/>
      <c r="Y100" s="17"/>
      <c r="Z100" s="17"/>
      <c r="AA100" s="17"/>
      <c r="AB100" s="1"/>
      <c r="AC100" s="17"/>
      <c r="AD100" s="17"/>
      <c r="AE100" s="17"/>
      <c r="AF100" s="17"/>
      <c r="AG100" s="17"/>
      <c r="AH100" s="17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 x14ac:dyDescent="0.25">
      <c r="A101" s="1"/>
      <c r="B101" s="1"/>
      <c r="C101" s="1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2"/>
      <c r="P101" s="12"/>
      <c r="Q101" s="12"/>
      <c r="R101" s="12"/>
      <c r="S101" s="12"/>
      <c r="T101" s="12"/>
      <c r="U101" s="1"/>
      <c r="V101" s="17"/>
      <c r="W101" s="17"/>
      <c r="X101" s="17"/>
      <c r="Y101" s="17"/>
      <c r="Z101" s="17"/>
      <c r="AA101" s="17"/>
      <c r="AB101" s="1"/>
      <c r="AC101" s="17"/>
      <c r="AD101" s="17"/>
      <c r="AE101" s="17"/>
      <c r="AF101" s="17"/>
      <c r="AG101" s="17"/>
      <c r="AH101" s="17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 x14ac:dyDescent="0.25">
      <c r="A102" s="1"/>
      <c r="B102" s="1"/>
      <c r="C102" s="1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2"/>
      <c r="P102" s="12"/>
      <c r="Q102" s="12"/>
      <c r="R102" s="12"/>
      <c r="S102" s="12"/>
      <c r="T102" s="12"/>
      <c r="U102" s="1"/>
      <c r="V102" s="17"/>
      <c r="W102" s="17"/>
      <c r="X102" s="17"/>
      <c r="Y102" s="17"/>
      <c r="Z102" s="17"/>
      <c r="AA102" s="17"/>
      <c r="AB102" s="1"/>
      <c r="AC102" s="17"/>
      <c r="AD102" s="17"/>
      <c r="AE102" s="17"/>
      <c r="AF102" s="17"/>
      <c r="AG102" s="17"/>
      <c r="AH102" s="17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 x14ac:dyDescent="0.25">
      <c r="A103" s="1"/>
      <c r="B103" s="1"/>
      <c r="C103" s="1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2"/>
      <c r="P103" s="12"/>
      <c r="Q103" s="12"/>
      <c r="R103" s="12"/>
      <c r="S103" s="12"/>
      <c r="T103" s="12"/>
      <c r="U103" s="1"/>
      <c r="V103" s="17"/>
      <c r="W103" s="17"/>
      <c r="X103" s="17"/>
      <c r="Y103" s="17"/>
      <c r="Z103" s="17"/>
      <c r="AA103" s="17"/>
      <c r="AB103" s="1"/>
      <c r="AC103" s="17"/>
      <c r="AD103" s="17"/>
      <c r="AE103" s="17"/>
      <c r="AF103" s="17"/>
      <c r="AG103" s="17"/>
      <c r="AH103" s="17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 x14ac:dyDescent="0.25">
      <c r="A104" s="1"/>
      <c r="B104" s="1"/>
      <c r="C104" s="1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2"/>
      <c r="P104" s="12"/>
      <c r="Q104" s="12"/>
      <c r="R104" s="12"/>
      <c r="S104" s="12"/>
      <c r="T104" s="12"/>
      <c r="U104" s="1"/>
      <c r="V104" s="17"/>
      <c r="W104" s="17"/>
      <c r="X104" s="17"/>
      <c r="Y104" s="17"/>
      <c r="Z104" s="17"/>
      <c r="AA104" s="17"/>
      <c r="AB104" s="1"/>
      <c r="AC104" s="17"/>
      <c r="AD104" s="17"/>
      <c r="AE104" s="17"/>
      <c r="AF104" s="17"/>
      <c r="AG104" s="17"/>
      <c r="AH104" s="17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 x14ac:dyDescent="0.25">
      <c r="A105" s="1"/>
      <c r="B105" s="1"/>
      <c r="C105" s="1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2"/>
      <c r="P105" s="12"/>
      <c r="Q105" s="12"/>
      <c r="R105" s="12"/>
      <c r="S105" s="12"/>
      <c r="T105" s="12"/>
      <c r="U105" s="1"/>
      <c r="V105" s="17"/>
      <c r="W105" s="17"/>
      <c r="X105" s="17"/>
      <c r="Y105" s="17"/>
      <c r="Z105" s="17"/>
      <c r="AA105" s="17"/>
      <c r="AB105" s="1"/>
      <c r="AC105" s="17"/>
      <c r="AD105" s="17"/>
      <c r="AE105" s="17"/>
      <c r="AF105" s="17"/>
      <c r="AG105" s="17"/>
      <c r="AH105" s="17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 x14ac:dyDescent="0.25">
      <c r="A106" s="1"/>
      <c r="B106" s="1"/>
      <c r="C106" s="1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2"/>
      <c r="P106" s="12"/>
      <c r="Q106" s="12"/>
      <c r="R106" s="12"/>
      <c r="S106" s="12"/>
      <c r="T106" s="12"/>
      <c r="U106" s="1"/>
      <c r="V106" s="17"/>
      <c r="W106" s="17"/>
      <c r="X106" s="17"/>
      <c r="Y106" s="17"/>
      <c r="Z106" s="17"/>
      <c r="AA106" s="17"/>
      <c r="AB106" s="1"/>
      <c r="AC106" s="17"/>
      <c r="AD106" s="17"/>
      <c r="AE106" s="17"/>
      <c r="AF106" s="17"/>
      <c r="AG106" s="17"/>
      <c r="AH106" s="17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 x14ac:dyDescent="0.25">
      <c r="A107" s="1"/>
      <c r="B107" s="1"/>
      <c r="C107" s="1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2"/>
      <c r="P107" s="12"/>
      <c r="Q107" s="12"/>
      <c r="R107" s="12"/>
      <c r="S107" s="12"/>
      <c r="T107" s="12"/>
      <c r="U107" s="1"/>
      <c r="V107" s="17"/>
      <c r="W107" s="17"/>
      <c r="X107" s="17"/>
      <c r="Y107" s="17"/>
      <c r="Z107" s="17"/>
      <c r="AA107" s="17"/>
      <c r="AB107" s="1"/>
      <c r="AC107" s="17"/>
      <c r="AD107" s="17"/>
      <c r="AE107" s="17"/>
      <c r="AF107" s="17"/>
      <c r="AG107" s="17"/>
      <c r="AH107" s="17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 x14ac:dyDescent="0.25">
      <c r="A108" s="1"/>
      <c r="B108" s="1"/>
      <c r="C108" s="1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2"/>
      <c r="P108" s="12"/>
      <c r="Q108" s="12"/>
      <c r="R108" s="12"/>
      <c r="S108" s="12"/>
      <c r="T108" s="12"/>
      <c r="U108" s="1"/>
      <c r="V108" s="17"/>
      <c r="W108" s="17"/>
      <c r="X108" s="17"/>
      <c r="Y108" s="17"/>
      <c r="Z108" s="17"/>
      <c r="AA108" s="17"/>
      <c r="AB108" s="1"/>
      <c r="AC108" s="17"/>
      <c r="AD108" s="17"/>
      <c r="AE108" s="17"/>
      <c r="AF108" s="17"/>
      <c r="AG108" s="17"/>
      <c r="AH108" s="17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 x14ac:dyDescent="0.25">
      <c r="A109" s="1"/>
      <c r="B109" s="1"/>
      <c r="C109" s="1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2"/>
      <c r="P109" s="12"/>
      <c r="Q109" s="12"/>
      <c r="R109" s="12"/>
      <c r="S109" s="12"/>
      <c r="T109" s="12"/>
      <c r="U109" s="1"/>
      <c r="V109" s="17"/>
      <c r="W109" s="17"/>
      <c r="X109" s="17"/>
      <c r="Y109" s="17"/>
      <c r="Z109" s="17"/>
      <c r="AA109" s="17"/>
      <c r="AB109" s="1"/>
      <c r="AC109" s="17"/>
      <c r="AD109" s="17"/>
      <c r="AE109" s="17"/>
      <c r="AF109" s="17"/>
      <c r="AG109" s="17"/>
      <c r="AH109" s="17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 x14ac:dyDescent="0.25">
      <c r="A110" s="1"/>
      <c r="B110" s="1"/>
      <c r="C110" s="1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2"/>
      <c r="P110" s="12"/>
      <c r="Q110" s="12"/>
      <c r="R110" s="12"/>
      <c r="S110" s="12"/>
      <c r="T110" s="12"/>
      <c r="U110" s="1"/>
      <c r="V110" s="17"/>
      <c r="W110" s="17"/>
      <c r="X110" s="17"/>
      <c r="Y110" s="17"/>
      <c r="Z110" s="17"/>
      <c r="AA110" s="17"/>
      <c r="AB110" s="1"/>
      <c r="AC110" s="17"/>
      <c r="AD110" s="17"/>
      <c r="AE110" s="17"/>
      <c r="AF110" s="17"/>
      <c r="AG110" s="17"/>
      <c r="AH110" s="17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 x14ac:dyDescent="0.25">
      <c r="A111" s="1"/>
      <c r="B111" s="1"/>
      <c r="C111" s="1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2"/>
      <c r="P111" s="12"/>
      <c r="Q111" s="12"/>
      <c r="R111" s="12"/>
      <c r="S111" s="12"/>
      <c r="T111" s="12"/>
      <c r="U111" s="1"/>
      <c r="V111" s="17"/>
      <c r="W111" s="17"/>
      <c r="X111" s="17"/>
      <c r="Y111" s="17"/>
      <c r="Z111" s="17"/>
      <c r="AA111" s="17"/>
      <c r="AB111" s="1"/>
      <c r="AC111" s="17"/>
      <c r="AD111" s="17"/>
      <c r="AE111" s="17"/>
      <c r="AF111" s="17"/>
      <c r="AG111" s="17"/>
      <c r="AH111" s="17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 x14ac:dyDescent="0.25">
      <c r="A112" s="1"/>
      <c r="B112" s="1"/>
      <c r="C112" s="1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2"/>
      <c r="P112" s="12"/>
      <c r="Q112" s="12"/>
      <c r="R112" s="12"/>
      <c r="S112" s="12"/>
      <c r="T112" s="12"/>
      <c r="U112" s="1"/>
      <c r="V112" s="17"/>
      <c r="W112" s="17"/>
      <c r="X112" s="17"/>
      <c r="Y112" s="17"/>
      <c r="Z112" s="17"/>
      <c r="AA112" s="17"/>
      <c r="AB112" s="1"/>
      <c r="AC112" s="17"/>
      <c r="AD112" s="17"/>
      <c r="AE112" s="17"/>
      <c r="AF112" s="17"/>
      <c r="AG112" s="17"/>
      <c r="AH112" s="17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x14ac:dyDescent="0.25">
      <c r="A113" s="1"/>
      <c r="B113" s="1"/>
      <c r="C113" s="1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2"/>
      <c r="P113" s="12"/>
      <c r="Q113" s="12"/>
      <c r="R113" s="12"/>
      <c r="S113" s="12"/>
      <c r="T113" s="12"/>
      <c r="U113" s="1"/>
      <c r="V113" s="17"/>
      <c r="W113" s="17"/>
      <c r="X113" s="17"/>
      <c r="Y113" s="17"/>
      <c r="Z113" s="17"/>
      <c r="AA113" s="17"/>
      <c r="AB113" s="1"/>
      <c r="AC113" s="17"/>
      <c r="AD113" s="17"/>
      <c r="AE113" s="17"/>
      <c r="AF113" s="17"/>
      <c r="AG113" s="17"/>
      <c r="AH113" s="17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 x14ac:dyDescent="0.25">
      <c r="A114" s="1"/>
      <c r="B114" s="1"/>
      <c r="C114" s="1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2"/>
      <c r="P114" s="12"/>
      <c r="Q114" s="12"/>
      <c r="R114" s="12"/>
      <c r="S114" s="12"/>
      <c r="T114" s="12"/>
      <c r="U114" s="1"/>
      <c r="V114" s="17"/>
      <c r="W114" s="17"/>
      <c r="X114" s="17"/>
      <c r="Y114" s="17"/>
      <c r="Z114" s="17"/>
      <c r="AA114" s="17"/>
      <c r="AB114" s="1"/>
      <c r="AC114" s="17"/>
      <c r="AD114" s="17"/>
      <c r="AE114" s="17"/>
      <c r="AF114" s="17"/>
      <c r="AG114" s="17"/>
      <c r="AH114" s="17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 x14ac:dyDescent="0.25">
      <c r="A115" s="1"/>
      <c r="B115" s="1"/>
      <c r="C115" s="1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2"/>
      <c r="P115" s="12"/>
      <c r="Q115" s="12"/>
      <c r="R115" s="12"/>
      <c r="S115" s="12"/>
      <c r="T115" s="12"/>
      <c r="U115" s="1"/>
      <c r="V115" s="17"/>
      <c r="W115" s="17"/>
      <c r="X115" s="17"/>
      <c r="Y115" s="17"/>
      <c r="Z115" s="17"/>
      <c r="AA115" s="17"/>
      <c r="AB115" s="1"/>
      <c r="AC115" s="17"/>
      <c r="AD115" s="17"/>
      <c r="AE115" s="17"/>
      <c r="AF115" s="17"/>
      <c r="AG115" s="17"/>
      <c r="AH115" s="17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 x14ac:dyDescent="0.25">
      <c r="A116" s="1"/>
      <c r="B116" s="1"/>
      <c r="C116" s="1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2"/>
      <c r="P116" s="12"/>
      <c r="Q116" s="12"/>
      <c r="R116" s="12"/>
      <c r="S116" s="12"/>
      <c r="T116" s="12"/>
      <c r="U116" s="1"/>
      <c r="V116" s="17"/>
      <c r="W116" s="17"/>
      <c r="X116" s="17"/>
      <c r="Y116" s="17"/>
      <c r="Z116" s="17"/>
      <c r="AA116" s="17"/>
      <c r="AB116" s="1"/>
      <c r="AC116" s="17"/>
      <c r="AD116" s="17"/>
      <c r="AE116" s="17"/>
      <c r="AF116" s="17"/>
      <c r="AG116" s="17"/>
      <c r="AH116" s="17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 x14ac:dyDescent="0.25">
      <c r="A117" s="1"/>
      <c r="B117" s="1"/>
      <c r="C117" s="1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2"/>
      <c r="P117" s="12"/>
      <c r="Q117" s="12"/>
      <c r="R117" s="12"/>
      <c r="S117" s="12"/>
      <c r="T117" s="12"/>
      <c r="U117" s="1"/>
      <c r="V117" s="17"/>
      <c r="W117" s="17"/>
      <c r="X117" s="17"/>
      <c r="Y117" s="17"/>
      <c r="Z117" s="17"/>
      <c r="AA117" s="17"/>
      <c r="AB117" s="1"/>
      <c r="AC117" s="17"/>
      <c r="AD117" s="17"/>
      <c r="AE117" s="17"/>
      <c r="AF117" s="17"/>
      <c r="AG117" s="17"/>
      <c r="AH117" s="17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x14ac:dyDescent="0.25">
      <c r="A118" s="1"/>
      <c r="B118" s="1"/>
      <c r="C118" s="1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2"/>
      <c r="P118" s="12"/>
      <c r="Q118" s="12"/>
      <c r="R118" s="12"/>
      <c r="S118" s="12"/>
      <c r="T118" s="12"/>
      <c r="U118" s="1"/>
      <c r="V118" s="17"/>
      <c r="W118" s="17"/>
      <c r="X118" s="17"/>
      <c r="Y118" s="17"/>
      <c r="Z118" s="17"/>
      <c r="AA118" s="17"/>
      <c r="AB118" s="1"/>
      <c r="AC118" s="17"/>
      <c r="AD118" s="17"/>
      <c r="AE118" s="17"/>
      <c r="AF118" s="17"/>
      <c r="AG118" s="17"/>
      <c r="AH118" s="17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 x14ac:dyDescent="0.25">
      <c r="A119" s="1"/>
      <c r="B119" s="1"/>
      <c r="C119" s="1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2"/>
      <c r="P119" s="12"/>
      <c r="Q119" s="12"/>
      <c r="R119" s="12"/>
      <c r="S119" s="12"/>
      <c r="T119" s="12"/>
      <c r="U119" s="1"/>
      <c r="V119" s="17"/>
      <c r="W119" s="17"/>
      <c r="X119" s="17"/>
      <c r="Y119" s="17"/>
      <c r="Z119" s="17"/>
      <c r="AA119" s="17"/>
      <c r="AB119" s="1"/>
      <c r="AC119" s="17"/>
      <c r="AD119" s="17"/>
      <c r="AE119" s="17"/>
      <c r="AF119" s="17"/>
      <c r="AG119" s="17"/>
      <c r="AH119" s="17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 x14ac:dyDescent="0.25">
      <c r="A120" s="1"/>
      <c r="B120" s="1"/>
      <c r="C120" s="1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2"/>
      <c r="P120" s="12"/>
      <c r="Q120" s="12"/>
      <c r="R120" s="12"/>
      <c r="S120" s="12"/>
      <c r="T120" s="12"/>
      <c r="U120" s="1"/>
      <c r="V120" s="17"/>
      <c r="W120" s="17"/>
      <c r="X120" s="17"/>
      <c r="Y120" s="17"/>
      <c r="Z120" s="17"/>
      <c r="AA120" s="17"/>
      <c r="AB120" s="1"/>
      <c r="AC120" s="17"/>
      <c r="AD120" s="17"/>
      <c r="AE120" s="17"/>
      <c r="AF120" s="17"/>
      <c r="AG120" s="17"/>
      <c r="AH120" s="17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 x14ac:dyDescent="0.25">
      <c r="A121" s="1"/>
      <c r="B121" s="1"/>
      <c r="C121" s="1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2"/>
      <c r="P121" s="12"/>
      <c r="Q121" s="12"/>
      <c r="R121" s="12"/>
      <c r="S121" s="12"/>
      <c r="T121" s="12"/>
      <c r="U121" s="1"/>
      <c r="V121" s="17"/>
      <c r="W121" s="17"/>
      <c r="X121" s="17"/>
      <c r="Y121" s="17"/>
      <c r="Z121" s="17"/>
      <c r="AA121" s="17"/>
      <c r="AB121" s="1"/>
      <c r="AC121" s="17"/>
      <c r="AD121" s="17"/>
      <c r="AE121" s="17"/>
      <c r="AF121" s="17"/>
      <c r="AG121" s="17"/>
      <c r="AH121" s="17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 x14ac:dyDescent="0.25">
      <c r="A122" s="1"/>
      <c r="B122" s="1"/>
      <c r="C122" s="1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2"/>
      <c r="P122" s="12"/>
      <c r="Q122" s="12"/>
      <c r="R122" s="12"/>
      <c r="S122" s="12"/>
      <c r="T122" s="12"/>
      <c r="U122" s="1"/>
      <c r="V122" s="17"/>
      <c r="W122" s="17"/>
      <c r="X122" s="17"/>
      <c r="Y122" s="17"/>
      <c r="Z122" s="17"/>
      <c r="AA122" s="17"/>
      <c r="AB122" s="1"/>
      <c r="AC122" s="17"/>
      <c r="AD122" s="17"/>
      <c r="AE122" s="17"/>
      <c r="AF122" s="17"/>
      <c r="AG122" s="17"/>
      <c r="AH122" s="17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 x14ac:dyDescent="0.25">
      <c r="A123" s="1"/>
      <c r="B123" s="1"/>
      <c r="C123" s="1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2"/>
      <c r="P123" s="12"/>
      <c r="Q123" s="12"/>
      <c r="R123" s="12"/>
      <c r="S123" s="12"/>
      <c r="T123" s="12"/>
      <c r="U123" s="1"/>
      <c r="V123" s="17"/>
      <c r="W123" s="17"/>
      <c r="X123" s="17"/>
      <c r="Y123" s="17"/>
      <c r="Z123" s="17"/>
      <c r="AA123" s="17"/>
      <c r="AB123" s="1"/>
      <c r="AC123" s="17"/>
      <c r="AD123" s="17"/>
      <c r="AE123" s="17"/>
      <c r="AF123" s="17"/>
      <c r="AG123" s="17"/>
      <c r="AH123" s="17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 x14ac:dyDescent="0.25">
      <c r="A124" s="1"/>
      <c r="B124" s="1"/>
      <c r="C124" s="1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2"/>
      <c r="P124" s="12"/>
      <c r="Q124" s="12"/>
      <c r="R124" s="12"/>
      <c r="S124" s="12"/>
      <c r="T124" s="12"/>
      <c r="U124" s="1"/>
      <c r="V124" s="17"/>
      <c r="W124" s="17"/>
      <c r="X124" s="17"/>
      <c r="Y124" s="17"/>
      <c r="Z124" s="17"/>
      <c r="AA124" s="17"/>
      <c r="AB124" s="1"/>
      <c r="AC124" s="17"/>
      <c r="AD124" s="17"/>
      <c r="AE124" s="17"/>
      <c r="AF124" s="17"/>
      <c r="AG124" s="17"/>
      <c r="AH124" s="17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 x14ac:dyDescent="0.25">
      <c r="A125" s="1"/>
      <c r="B125" s="1"/>
      <c r="C125" s="1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2"/>
      <c r="P125" s="12"/>
      <c r="Q125" s="12"/>
      <c r="R125" s="12"/>
      <c r="S125" s="12"/>
      <c r="T125" s="12"/>
      <c r="U125" s="1"/>
      <c r="V125" s="17"/>
      <c r="W125" s="17"/>
      <c r="X125" s="17"/>
      <c r="Y125" s="17"/>
      <c r="Z125" s="17"/>
      <c r="AA125" s="17"/>
      <c r="AB125" s="1"/>
      <c r="AC125" s="17"/>
      <c r="AD125" s="17"/>
      <c r="AE125" s="17"/>
      <c r="AF125" s="17"/>
      <c r="AG125" s="17"/>
      <c r="AH125" s="17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 x14ac:dyDescent="0.25">
      <c r="A126" s="1"/>
      <c r="B126" s="1"/>
      <c r="C126" s="1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2"/>
      <c r="P126" s="12"/>
      <c r="Q126" s="12"/>
      <c r="R126" s="12"/>
      <c r="S126" s="12"/>
      <c r="T126" s="12"/>
      <c r="U126" s="1"/>
      <c r="V126" s="17"/>
      <c r="W126" s="17"/>
      <c r="X126" s="17"/>
      <c r="Y126" s="17"/>
      <c r="Z126" s="17"/>
      <c r="AA126" s="17"/>
      <c r="AB126" s="1"/>
      <c r="AC126" s="17"/>
      <c r="AD126" s="17"/>
      <c r="AE126" s="17"/>
      <c r="AF126" s="17"/>
      <c r="AG126" s="17"/>
      <c r="AH126" s="17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 x14ac:dyDescent="0.25">
      <c r="A127" s="1"/>
      <c r="B127" s="1"/>
      <c r="C127" s="1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2"/>
      <c r="P127" s="12"/>
      <c r="Q127" s="12"/>
      <c r="R127" s="12"/>
      <c r="S127" s="12"/>
      <c r="T127" s="12"/>
      <c r="U127" s="1"/>
      <c r="V127" s="17"/>
      <c r="W127" s="17"/>
      <c r="X127" s="17"/>
      <c r="Y127" s="17"/>
      <c r="Z127" s="17"/>
      <c r="AA127" s="17"/>
      <c r="AB127" s="1"/>
      <c r="AC127" s="17"/>
      <c r="AD127" s="17"/>
      <c r="AE127" s="17"/>
      <c r="AF127" s="17"/>
      <c r="AG127" s="17"/>
      <c r="AH127" s="17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 x14ac:dyDescent="0.25">
      <c r="A128" s="1"/>
      <c r="B128" s="1"/>
      <c r="C128" s="1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2"/>
      <c r="P128" s="12"/>
      <c r="Q128" s="12"/>
      <c r="R128" s="12"/>
      <c r="S128" s="12"/>
      <c r="T128" s="12"/>
      <c r="U128" s="1"/>
      <c r="V128" s="17"/>
      <c r="W128" s="17"/>
      <c r="X128" s="17"/>
      <c r="Y128" s="17"/>
      <c r="Z128" s="17"/>
      <c r="AA128" s="17"/>
      <c r="AB128" s="1"/>
      <c r="AC128" s="17"/>
      <c r="AD128" s="17"/>
      <c r="AE128" s="17"/>
      <c r="AF128" s="17"/>
      <c r="AG128" s="17"/>
      <c r="AH128" s="17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 x14ac:dyDescent="0.25">
      <c r="A129" s="1"/>
      <c r="B129" s="1"/>
      <c r="C129" s="1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2"/>
      <c r="P129" s="12"/>
      <c r="Q129" s="12"/>
      <c r="R129" s="12"/>
      <c r="S129" s="12"/>
      <c r="T129" s="12"/>
      <c r="U129" s="1"/>
      <c r="V129" s="17"/>
      <c r="W129" s="17"/>
      <c r="X129" s="17"/>
      <c r="Y129" s="17"/>
      <c r="Z129" s="17"/>
      <c r="AA129" s="17"/>
      <c r="AB129" s="1"/>
      <c r="AC129" s="17"/>
      <c r="AD129" s="17"/>
      <c r="AE129" s="17"/>
      <c r="AF129" s="17"/>
      <c r="AG129" s="17"/>
      <c r="AH129" s="17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 x14ac:dyDescent="0.25">
      <c r="A130" s="1"/>
      <c r="B130" s="1"/>
      <c r="C130" s="1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2"/>
      <c r="P130" s="12"/>
      <c r="Q130" s="12"/>
      <c r="R130" s="12"/>
      <c r="S130" s="12"/>
      <c r="T130" s="12"/>
      <c r="U130" s="1"/>
      <c r="V130" s="17"/>
      <c r="W130" s="17"/>
      <c r="X130" s="17"/>
      <c r="Y130" s="17"/>
      <c r="Z130" s="17"/>
      <c r="AA130" s="17"/>
      <c r="AB130" s="1"/>
      <c r="AC130" s="17"/>
      <c r="AD130" s="17"/>
      <c r="AE130" s="17"/>
      <c r="AF130" s="17"/>
      <c r="AG130" s="17"/>
      <c r="AH130" s="17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 x14ac:dyDescent="0.25">
      <c r="A131" s="1"/>
      <c r="B131" s="1"/>
      <c r="C131" s="1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2"/>
      <c r="P131" s="12"/>
      <c r="Q131" s="12"/>
      <c r="R131" s="12"/>
      <c r="S131" s="12"/>
      <c r="T131" s="12"/>
      <c r="U131" s="1"/>
      <c r="V131" s="17"/>
      <c r="W131" s="17"/>
      <c r="X131" s="17"/>
      <c r="Y131" s="17"/>
      <c r="Z131" s="17"/>
      <c r="AA131" s="17"/>
      <c r="AB131" s="1"/>
      <c r="AC131" s="17"/>
      <c r="AD131" s="17"/>
      <c r="AE131" s="17"/>
      <c r="AF131" s="17"/>
      <c r="AG131" s="17"/>
      <c r="AH131" s="17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 x14ac:dyDescent="0.25">
      <c r="A132" s="1"/>
      <c r="B132" s="1"/>
      <c r="C132" s="1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2"/>
      <c r="P132" s="12"/>
      <c r="Q132" s="12"/>
      <c r="R132" s="12"/>
      <c r="S132" s="12"/>
      <c r="T132" s="12"/>
      <c r="U132" s="1"/>
      <c r="V132" s="17"/>
      <c r="W132" s="17"/>
      <c r="X132" s="17"/>
      <c r="Y132" s="17"/>
      <c r="Z132" s="17"/>
      <c r="AA132" s="17"/>
      <c r="AB132" s="1"/>
      <c r="AC132" s="17"/>
      <c r="AD132" s="17"/>
      <c r="AE132" s="17"/>
      <c r="AF132" s="17"/>
      <c r="AG132" s="17"/>
      <c r="AH132" s="17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 x14ac:dyDescent="0.25">
      <c r="A133" s="1"/>
      <c r="B133" s="1"/>
      <c r="C133" s="1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2"/>
      <c r="P133" s="12"/>
      <c r="Q133" s="12"/>
      <c r="R133" s="12"/>
      <c r="S133" s="12"/>
      <c r="T133" s="12"/>
      <c r="U133" s="1"/>
      <c r="V133" s="17"/>
      <c r="W133" s="17"/>
      <c r="X133" s="17"/>
      <c r="Y133" s="17"/>
      <c r="Z133" s="17"/>
      <c r="AA133" s="17"/>
      <c r="AB133" s="1"/>
      <c r="AC133" s="17"/>
      <c r="AD133" s="17"/>
      <c r="AE133" s="17"/>
      <c r="AF133" s="17"/>
      <c r="AG133" s="17"/>
      <c r="AH133" s="17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 x14ac:dyDescent="0.25">
      <c r="A134" s="1"/>
      <c r="B134" s="1"/>
      <c r="C134" s="1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2"/>
      <c r="P134" s="12"/>
      <c r="Q134" s="12"/>
      <c r="R134" s="12"/>
      <c r="S134" s="12"/>
      <c r="T134" s="12"/>
      <c r="U134" s="1"/>
      <c r="V134" s="17"/>
      <c r="W134" s="17"/>
      <c r="X134" s="17"/>
      <c r="Y134" s="17"/>
      <c r="Z134" s="17"/>
      <c r="AA134" s="17"/>
      <c r="AB134" s="1"/>
      <c r="AC134" s="17"/>
      <c r="AD134" s="17"/>
      <c r="AE134" s="17"/>
      <c r="AF134" s="17"/>
      <c r="AG134" s="17"/>
      <c r="AH134" s="17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 x14ac:dyDescent="0.25">
      <c r="A135" s="1"/>
      <c r="B135" s="1"/>
      <c r="C135" s="1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2"/>
      <c r="P135" s="12"/>
      <c r="Q135" s="12"/>
      <c r="R135" s="12"/>
      <c r="S135" s="12"/>
      <c r="T135" s="12"/>
      <c r="U135" s="1"/>
      <c r="V135" s="17"/>
      <c r="W135" s="17"/>
      <c r="X135" s="17"/>
      <c r="Y135" s="17"/>
      <c r="Z135" s="17"/>
      <c r="AA135" s="17"/>
      <c r="AB135" s="1"/>
      <c r="AC135" s="17"/>
      <c r="AD135" s="17"/>
      <c r="AE135" s="17"/>
      <c r="AF135" s="17"/>
      <c r="AG135" s="17"/>
      <c r="AH135" s="17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 x14ac:dyDescent="0.25">
      <c r="A136" s="1"/>
      <c r="B136" s="1"/>
      <c r="C136" s="1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2"/>
      <c r="P136" s="12"/>
      <c r="Q136" s="12"/>
      <c r="R136" s="12"/>
      <c r="S136" s="12"/>
      <c r="T136" s="12"/>
      <c r="U136" s="1"/>
      <c r="V136" s="17"/>
      <c r="W136" s="17"/>
      <c r="X136" s="17"/>
      <c r="Y136" s="17"/>
      <c r="Z136" s="17"/>
      <c r="AA136" s="17"/>
      <c r="AB136" s="1"/>
      <c r="AC136" s="17"/>
      <c r="AD136" s="17"/>
      <c r="AE136" s="17"/>
      <c r="AF136" s="17"/>
      <c r="AG136" s="17"/>
      <c r="AH136" s="17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 x14ac:dyDescent="0.25">
      <c r="A137" s="1"/>
      <c r="B137" s="1"/>
      <c r="C137" s="1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2"/>
      <c r="P137" s="12"/>
      <c r="Q137" s="12"/>
      <c r="R137" s="12"/>
      <c r="S137" s="12"/>
      <c r="T137" s="12"/>
      <c r="U137" s="1"/>
      <c r="V137" s="17"/>
      <c r="W137" s="17"/>
      <c r="X137" s="17"/>
      <c r="Y137" s="17"/>
      <c r="Z137" s="17"/>
      <c r="AA137" s="17"/>
      <c r="AB137" s="1"/>
      <c r="AC137" s="17"/>
      <c r="AD137" s="17"/>
      <c r="AE137" s="17"/>
      <c r="AF137" s="17"/>
      <c r="AG137" s="17"/>
      <c r="AH137" s="17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 x14ac:dyDescent="0.25">
      <c r="A138" s="1"/>
      <c r="B138" s="1"/>
      <c r="C138" s="1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2"/>
      <c r="P138" s="12"/>
      <c r="Q138" s="12"/>
      <c r="R138" s="12"/>
      <c r="S138" s="12"/>
      <c r="T138" s="12"/>
      <c r="U138" s="1"/>
      <c r="V138" s="17"/>
      <c r="W138" s="17"/>
      <c r="X138" s="17"/>
      <c r="Y138" s="17"/>
      <c r="Z138" s="17"/>
      <c r="AA138" s="17"/>
      <c r="AB138" s="1"/>
      <c r="AC138" s="17"/>
      <c r="AD138" s="17"/>
      <c r="AE138" s="17"/>
      <c r="AF138" s="17"/>
      <c r="AG138" s="17"/>
      <c r="AH138" s="17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 x14ac:dyDescent="0.25">
      <c r="A139" s="1"/>
      <c r="B139" s="1"/>
      <c r="C139" s="1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2"/>
      <c r="P139" s="12"/>
      <c r="Q139" s="12"/>
      <c r="R139" s="12"/>
      <c r="S139" s="12"/>
      <c r="T139" s="12"/>
      <c r="U139" s="1"/>
      <c r="V139" s="17"/>
      <c r="W139" s="17"/>
      <c r="X139" s="17"/>
      <c r="Y139" s="17"/>
      <c r="Z139" s="17"/>
      <c r="AA139" s="17"/>
      <c r="AB139" s="1"/>
      <c r="AC139" s="17"/>
      <c r="AD139" s="17"/>
      <c r="AE139" s="17"/>
      <c r="AF139" s="17"/>
      <c r="AG139" s="17"/>
      <c r="AH139" s="17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 x14ac:dyDescent="0.25">
      <c r="A140" s="1"/>
      <c r="B140" s="1"/>
      <c r="C140" s="1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2"/>
      <c r="P140" s="12"/>
      <c r="Q140" s="12"/>
      <c r="R140" s="12"/>
      <c r="S140" s="12"/>
      <c r="T140" s="12"/>
      <c r="U140" s="1"/>
      <c r="V140" s="17"/>
      <c r="W140" s="17"/>
      <c r="X140" s="17"/>
      <c r="Y140" s="17"/>
      <c r="Z140" s="17"/>
      <c r="AA140" s="17"/>
      <c r="AB140" s="1"/>
      <c r="AC140" s="17"/>
      <c r="AD140" s="17"/>
      <c r="AE140" s="17"/>
      <c r="AF140" s="17"/>
      <c r="AG140" s="17"/>
      <c r="AH140" s="17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 x14ac:dyDescent="0.25">
      <c r="A141" s="1"/>
      <c r="B141" s="1"/>
      <c r="C141" s="1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2"/>
      <c r="P141" s="12"/>
      <c r="Q141" s="12"/>
      <c r="R141" s="12"/>
      <c r="S141" s="12"/>
      <c r="T141" s="12"/>
      <c r="U141" s="1"/>
      <c r="V141" s="17"/>
      <c r="W141" s="17"/>
      <c r="X141" s="17"/>
      <c r="Y141" s="17"/>
      <c r="Z141" s="17"/>
      <c r="AA141" s="17"/>
      <c r="AB141" s="1"/>
      <c r="AC141" s="17"/>
      <c r="AD141" s="17"/>
      <c r="AE141" s="17"/>
      <c r="AF141" s="17"/>
      <c r="AG141" s="17"/>
      <c r="AH141" s="17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 x14ac:dyDescent="0.25">
      <c r="A142" s="1"/>
      <c r="B142" s="1"/>
      <c r="C142" s="1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2"/>
      <c r="P142" s="12"/>
      <c r="Q142" s="12"/>
      <c r="R142" s="12"/>
      <c r="S142" s="12"/>
      <c r="T142" s="12"/>
      <c r="U142" s="1"/>
      <c r="V142" s="17"/>
      <c r="W142" s="17"/>
      <c r="X142" s="17"/>
      <c r="Y142" s="17"/>
      <c r="Z142" s="17"/>
      <c r="AA142" s="17"/>
      <c r="AB142" s="1"/>
      <c r="AC142" s="17"/>
      <c r="AD142" s="17"/>
      <c r="AE142" s="17"/>
      <c r="AF142" s="17"/>
      <c r="AG142" s="17"/>
      <c r="AH142" s="17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 x14ac:dyDescent="0.25">
      <c r="A143" s="1"/>
      <c r="B143" s="1"/>
      <c r="C143" s="1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2"/>
      <c r="P143" s="12"/>
      <c r="Q143" s="12"/>
      <c r="R143" s="12"/>
      <c r="S143" s="12"/>
      <c r="T143" s="12"/>
      <c r="U143" s="1"/>
      <c r="V143" s="17"/>
      <c r="W143" s="17"/>
      <c r="X143" s="17"/>
      <c r="Y143" s="17"/>
      <c r="Z143" s="17"/>
      <c r="AA143" s="17"/>
      <c r="AB143" s="1"/>
      <c r="AC143" s="17"/>
      <c r="AD143" s="17"/>
      <c r="AE143" s="17"/>
      <c r="AF143" s="17"/>
      <c r="AG143" s="17"/>
      <c r="AH143" s="17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 x14ac:dyDescent="0.25">
      <c r="A144" s="1"/>
      <c r="B144" s="1"/>
      <c r="C144" s="1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2"/>
      <c r="P144" s="12"/>
      <c r="Q144" s="12"/>
      <c r="R144" s="12"/>
      <c r="S144" s="12"/>
      <c r="T144" s="12"/>
      <c r="U144" s="1"/>
      <c r="V144" s="17"/>
      <c r="W144" s="17"/>
      <c r="X144" s="17"/>
      <c r="Y144" s="17"/>
      <c r="Z144" s="17"/>
      <c r="AA144" s="17"/>
      <c r="AB144" s="1"/>
      <c r="AC144" s="17"/>
      <c r="AD144" s="17"/>
      <c r="AE144" s="17"/>
      <c r="AF144" s="17"/>
      <c r="AG144" s="17"/>
      <c r="AH144" s="17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 x14ac:dyDescent="0.25">
      <c r="A145" s="1"/>
      <c r="B145" s="1"/>
      <c r="C145" s="1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2"/>
      <c r="P145" s="12"/>
      <c r="Q145" s="12"/>
      <c r="R145" s="12"/>
      <c r="S145" s="12"/>
      <c r="T145" s="12"/>
      <c r="U145" s="1"/>
      <c r="V145" s="17"/>
      <c r="W145" s="17"/>
      <c r="X145" s="17"/>
      <c r="Y145" s="17"/>
      <c r="Z145" s="17"/>
      <c r="AA145" s="17"/>
      <c r="AB145" s="1"/>
      <c r="AC145" s="17"/>
      <c r="AD145" s="17"/>
      <c r="AE145" s="17"/>
      <c r="AF145" s="17"/>
      <c r="AG145" s="17"/>
      <c r="AH145" s="17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 x14ac:dyDescent="0.25">
      <c r="A146" s="1"/>
      <c r="B146" s="1"/>
      <c r="C146" s="1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2"/>
      <c r="P146" s="12"/>
      <c r="Q146" s="12"/>
      <c r="R146" s="12"/>
      <c r="S146" s="12"/>
      <c r="T146" s="12"/>
      <c r="U146" s="1"/>
      <c r="V146" s="17"/>
      <c r="W146" s="17"/>
      <c r="X146" s="17"/>
      <c r="Y146" s="17"/>
      <c r="Z146" s="17"/>
      <c r="AA146" s="17"/>
      <c r="AB146" s="1"/>
      <c r="AC146" s="17"/>
      <c r="AD146" s="17"/>
      <c r="AE146" s="17"/>
      <c r="AF146" s="17"/>
      <c r="AG146" s="17"/>
      <c r="AH146" s="17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 x14ac:dyDescent="0.25">
      <c r="A147" s="1"/>
      <c r="B147" s="1"/>
      <c r="C147" s="1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2"/>
      <c r="P147" s="12"/>
      <c r="Q147" s="12"/>
      <c r="R147" s="12"/>
      <c r="S147" s="12"/>
      <c r="T147" s="12"/>
      <c r="U147" s="1"/>
      <c r="V147" s="17"/>
      <c r="W147" s="17"/>
      <c r="X147" s="17"/>
      <c r="Y147" s="17"/>
      <c r="Z147" s="17"/>
      <c r="AA147" s="17"/>
      <c r="AB147" s="1"/>
      <c r="AC147" s="17"/>
      <c r="AD147" s="17"/>
      <c r="AE147" s="17"/>
      <c r="AF147" s="17"/>
      <c r="AG147" s="17"/>
      <c r="AH147" s="17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 x14ac:dyDescent="0.25">
      <c r="A148" s="1"/>
      <c r="B148" s="1"/>
      <c r="C148" s="1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2"/>
      <c r="P148" s="12"/>
      <c r="Q148" s="12"/>
      <c r="R148" s="12"/>
      <c r="S148" s="12"/>
      <c r="T148" s="12"/>
      <c r="U148" s="1"/>
      <c r="V148" s="17"/>
      <c r="W148" s="17"/>
      <c r="X148" s="17"/>
      <c r="Y148" s="17"/>
      <c r="Z148" s="17"/>
      <c r="AA148" s="17"/>
      <c r="AB148" s="1"/>
      <c r="AC148" s="17"/>
      <c r="AD148" s="17"/>
      <c r="AE148" s="17"/>
      <c r="AF148" s="17"/>
      <c r="AG148" s="17"/>
      <c r="AH148" s="17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 x14ac:dyDescent="0.25">
      <c r="A149" s="1"/>
      <c r="B149" s="1"/>
      <c r="C149" s="1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2"/>
      <c r="P149" s="12"/>
      <c r="Q149" s="12"/>
      <c r="R149" s="12"/>
      <c r="S149" s="12"/>
      <c r="T149" s="12"/>
      <c r="U149" s="1"/>
      <c r="V149" s="17"/>
      <c r="W149" s="17"/>
      <c r="X149" s="17"/>
      <c r="Y149" s="17"/>
      <c r="Z149" s="17"/>
      <c r="AA149" s="17"/>
      <c r="AB149" s="1"/>
      <c r="AC149" s="17"/>
      <c r="AD149" s="17"/>
      <c r="AE149" s="17"/>
      <c r="AF149" s="17"/>
      <c r="AG149" s="17"/>
      <c r="AH149" s="17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 x14ac:dyDescent="0.25">
      <c r="A150" s="1"/>
      <c r="B150" s="1"/>
      <c r="C150" s="1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2"/>
      <c r="P150" s="12"/>
      <c r="Q150" s="12"/>
      <c r="R150" s="12"/>
      <c r="S150" s="12"/>
      <c r="T150" s="12"/>
      <c r="U150" s="1"/>
      <c r="V150" s="17"/>
      <c r="W150" s="17"/>
      <c r="X150" s="17"/>
      <c r="Y150" s="17"/>
      <c r="Z150" s="17"/>
      <c r="AA150" s="17"/>
      <c r="AB150" s="1"/>
      <c r="AC150" s="17"/>
      <c r="AD150" s="17"/>
      <c r="AE150" s="17"/>
      <c r="AF150" s="17"/>
      <c r="AG150" s="17"/>
      <c r="AH150" s="17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 x14ac:dyDescent="0.25">
      <c r="A151" s="1"/>
      <c r="B151" s="1"/>
      <c r="C151" s="1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2"/>
      <c r="P151" s="12"/>
      <c r="Q151" s="12"/>
      <c r="R151" s="12"/>
      <c r="S151" s="12"/>
      <c r="T151" s="12"/>
      <c r="U151" s="1"/>
      <c r="V151" s="17"/>
      <c r="W151" s="17"/>
      <c r="X151" s="17"/>
      <c r="Y151" s="17"/>
      <c r="Z151" s="17"/>
      <c r="AA151" s="17"/>
      <c r="AB151" s="1"/>
      <c r="AC151" s="17"/>
      <c r="AD151" s="17"/>
      <c r="AE151" s="17"/>
      <c r="AF151" s="17"/>
      <c r="AG151" s="17"/>
      <c r="AH151" s="17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 x14ac:dyDescent="0.25">
      <c r="A152" s="1"/>
      <c r="B152" s="1"/>
      <c r="C152" s="1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2"/>
      <c r="P152" s="12"/>
      <c r="Q152" s="12"/>
      <c r="R152" s="12"/>
      <c r="S152" s="12"/>
      <c r="T152" s="12"/>
      <c r="U152" s="1"/>
      <c r="V152" s="17"/>
      <c r="W152" s="17"/>
      <c r="X152" s="17"/>
      <c r="Y152" s="17"/>
      <c r="Z152" s="17"/>
      <c r="AA152" s="17"/>
      <c r="AB152" s="1"/>
      <c r="AC152" s="17"/>
      <c r="AD152" s="17"/>
      <c r="AE152" s="17"/>
      <c r="AF152" s="17"/>
      <c r="AG152" s="17"/>
      <c r="AH152" s="17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 x14ac:dyDescent="0.25">
      <c r="A153" s="1"/>
      <c r="B153" s="1"/>
      <c r="C153" s="1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2"/>
      <c r="P153" s="12"/>
      <c r="Q153" s="12"/>
      <c r="R153" s="12"/>
      <c r="S153" s="12"/>
      <c r="T153" s="12"/>
      <c r="U153" s="1"/>
      <c r="V153" s="17"/>
      <c r="W153" s="17"/>
      <c r="X153" s="17"/>
      <c r="Y153" s="17"/>
      <c r="Z153" s="17"/>
      <c r="AA153" s="17"/>
      <c r="AB153" s="1"/>
      <c r="AC153" s="17"/>
      <c r="AD153" s="17"/>
      <c r="AE153" s="17"/>
      <c r="AF153" s="17"/>
      <c r="AG153" s="17"/>
      <c r="AH153" s="17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 x14ac:dyDescent="0.25">
      <c r="A154" s="1"/>
      <c r="B154" s="1"/>
      <c r="C154" s="1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2"/>
      <c r="P154" s="12"/>
      <c r="Q154" s="12"/>
      <c r="R154" s="12"/>
      <c r="S154" s="12"/>
      <c r="T154" s="12"/>
      <c r="U154" s="1"/>
      <c r="V154" s="17"/>
      <c r="W154" s="17"/>
      <c r="X154" s="17"/>
      <c r="Y154" s="17"/>
      <c r="Z154" s="17"/>
      <c r="AA154" s="17"/>
      <c r="AB154" s="1"/>
      <c r="AC154" s="17"/>
      <c r="AD154" s="17"/>
      <c r="AE154" s="17"/>
      <c r="AF154" s="17"/>
      <c r="AG154" s="17"/>
      <c r="AH154" s="17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 x14ac:dyDescent="0.25">
      <c r="A155" s="1"/>
      <c r="B155" s="1"/>
      <c r="C155" s="1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2"/>
      <c r="P155" s="12"/>
      <c r="Q155" s="12"/>
      <c r="R155" s="12"/>
      <c r="S155" s="12"/>
      <c r="T155" s="12"/>
      <c r="U155" s="1"/>
      <c r="V155" s="17"/>
      <c r="W155" s="17"/>
      <c r="X155" s="17"/>
      <c r="Y155" s="17"/>
      <c r="Z155" s="17"/>
      <c r="AA155" s="17"/>
      <c r="AB155" s="1"/>
      <c r="AC155" s="17"/>
      <c r="AD155" s="17"/>
      <c r="AE155" s="17"/>
      <c r="AF155" s="17"/>
      <c r="AG155" s="17"/>
      <c r="AH155" s="17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 x14ac:dyDescent="0.25">
      <c r="A156" s="1"/>
      <c r="B156" s="1"/>
      <c r="C156" s="1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2"/>
      <c r="P156" s="12"/>
      <c r="Q156" s="12"/>
      <c r="R156" s="12"/>
      <c r="S156" s="12"/>
      <c r="T156" s="12"/>
      <c r="U156" s="1"/>
      <c r="V156" s="17"/>
      <c r="W156" s="17"/>
      <c r="X156" s="17"/>
      <c r="Y156" s="17"/>
      <c r="Z156" s="17"/>
      <c r="AA156" s="17"/>
      <c r="AB156" s="1"/>
      <c r="AC156" s="17"/>
      <c r="AD156" s="17"/>
      <c r="AE156" s="17"/>
      <c r="AF156" s="17"/>
      <c r="AG156" s="17"/>
      <c r="AH156" s="17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 x14ac:dyDescent="0.25">
      <c r="A157" s="1"/>
      <c r="B157" s="1"/>
      <c r="C157" s="1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2"/>
      <c r="P157" s="12"/>
      <c r="Q157" s="12"/>
      <c r="R157" s="12"/>
      <c r="S157" s="12"/>
      <c r="T157" s="12"/>
      <c r="U157" s="1"/>
      <c r="V157" s="17"/>
      <c r="W157" s="17"/>
      <c r="X157" s="17"/>
      <c r="Y157" s="17"/>
      <c r="Z157" s="17"/>
      <c r="AA157" s="17"/>
      <c r="AB157" s="1"/>
      <c r="AC157" s="17"/>
      <c r="AD157" s="17"/>
      <c r="AE157" s="17"/>
      <c r="AF157" s="17"/>
      <c r="AG157" s="17"/>
      <c r="AH157" s="17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 x14ac:dyDescent="0.25">
      <c r="A158" s="1"/>
      <c r="B158" s="1"/>
      <c r="C158" s="1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2"/>
      <c r="P158" s="12"/>
      <c r="Q158" s="12"/>
      <c r="R158" s="12"/>
      <c r="S158" s="12"/>
      <c r="T158" s="12"/>
      <c r="U158" s="1"/>
      <c r="V158" s="17"/>
      <c r="W158" s="17"/>
      <c r="X158" s="17"/>
      <c r="Y158" s="17"/>
      <c r="Z158" s="17"/>
      <c r="AA158" s="17"/>
      <c r="AB158" s="1"/>
      <c r="AC158" s="17"/>
      <c r="AD158" s="17"/>
      <c r="AE158" s="17"/>
      <c r="AF158" s="17"/>
      <c r="AG158" s="17"/>
      <c r="AH158" s="17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 x14ac:dyDescent="0.25">
      <c r="A159" s="1"/>
      <c r="B159" s="1"/>
      <c r="C159" s="1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2"/>
      <c r="P159" s="12"/>
      <c r="Q159" s="12"/>
      <c r="R159" s="12"/>
      <c r="S159" s="12"/>
      <c r="T159" s="12"/>
      <c r="U159" s="1"/>
      <c r="V159" s="17"/>
      <c r="W159" s="17"/>
      <c r="X159" s="17"/>
      <c r="Y159" s="17"/>
      <c r="Z159" s="17"/>
      <c r="AA159" s="17"/>
      <c r="AB159" s="1"/>
      <c r="AC159" s="17"/>
      <c r="AD159" s="17"/>
      <c r="AE159" s="17"/>
      <c r="AF159" s="17"/>
      <c r="AG159" s="17"/>
      <c r="AH159" s="17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 x14ac:dyDescent="0.25">
      <c r="A160" s="1"/>
      <c r="B160" s="1"/>
      <c r="C160" s="1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2"/>
      <c r="P160" s="12"/>
      <c r="Q160" s="12"/>
      <c r="R160" s="12"/>
      <c r="S160" s="12"/>
      <c r="T160" s="12"/>
      <c r="U160" s="1"/>
      <c r="V160" s="17"/>
      <c r="W160" s="17"/>
      <c r="X160" s="17"/>
      <c r="Y160" s="17"/>
      <c r="Z160" s="17"/>
      <c r="AA160" s="17"/>
      <c r="AB160" s="1"/>
      <c r="AC160" s="17"/>
      <c r="AD160" s="17"/>
      <c r="AE160" s="17"/>
      <c r="AF160" s="17"/>
      <c r="AG160" s="17"/>
      <c r="AH160" s="17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 x14ac:dyDescent="0.25">
      <c r="A161" s="1"/>
      <c r="B161" s="1"/>
      <c r="C161" s="1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2"/>
      <c r="P161" s="12"/>
      <c r="Q161" s="12"/>
      <c r="R161" s="12"/>
      <c r="S161" s="12"/>
      <c r="T161" s="12"/>
      <c r="U161" s="1"/>
      <c r="V161" s="17"/>
      <c r="W161" s="17"/>
      <c r="X161" s="17"/>
      <c r="Y161" s="17"/>
      <c r="Z161" s="17"/>
      <c r="AA161" s="17"/>
      <c r="AB161" s="1"/>
      <c r="AC161" s="17"/>
      <c r="AD161" s="17"/>
      <c r="AE161" s="17"/>
      <c r="AF161" s="17"/>
      <c r="AG161" s="17"/>
      <c r="AH161" s="17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 x14ac:dyDescent="0.25">
      <c r="A162" s="1"/>
      <c r="B162" s="1"/>
      <c r="C162" s="1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2"/>
      <c r="P162" s="12"/>
      <c r="Q162" s="12"/>
      <c r="R162" s="12"/>
      <c r="S162" s="12"/>
      <c r="T162" s="12"/>
      <c r="U162" s="1"/>
      <c r="V162" s="17"/>
      <c r="W162" s="17"/>
      <c r="X162" s="17"/>
      <c r="Y162" s="17"/>
      <c r="Z162" s="17"/>
      <c r="AA162" s="17"/>
      <c r="AB162" s="1"/>
      <c r="AC162" s="17"/>
      <c r="AD162" s="17"/>
      <c r="AE162" s="17"/>
      <c r="AF162" s="17"/>
      <c r="AG162" s="17"/>
      <c r="AH162" s="17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 x14ac:dyDescent="0.25">
      <c r="A163" s="1"/>
      <c r="B163" s="1"/>
      <c r="C163" s="1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2"/>
      <c r="P163" s="12"/>
      <c r="Q163" s="12"/>
      <c r="R163" s="12"/>
      <c r="S163" s="12"/>
      <c r="T163" s="12"/>
      <c r="U163" s="1"/>
      <c r="V163" s="17"/>
      <c r="W163" s="17"/>
      <c r="X163" s="17"/>
      <c r="Y163" s="17"/>
      <c r="Z163" s="17"/>
      <c r="AA163" s="17"/>
      <c r="AB163" s="1"/>
      <c r="AC163" s="17"/>
      <c r="AD163" s="17"/>
      <c r="AE163" s="17"/>
      <c r="AF163" s="17"/>
      <c r="AG163" s="17"/>
      <c r="AH163" s="17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 x14ac:dyDescent="0.25">
      <c r="A164" s="1"/>
      <c r="B164" s="1"/>
      <c r="C164" s="1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2"/>
      <c r="P164" s="12"/>
      <c r="Q164" s="12"/>
      <c r="R164" s="12"/>
      <c r="S164" s="12"/>
      <c r="T164" s="12"/>
      <c r="U164" s="1"/>
      <c r="V164" s="17"/>
      <c r="W164" s="17"/>
      <c r="X164" s="17"/>
      <c r="Y164" s="17"/>
      <c r="Z164" s="17"/>
      <c r="AA164" s="17"/>
      <c r="AB164" s="1"/>
      <c r="AC164" s="17"/>
      <c r="AD164" s="17"/>
      <c r="AE164" s="17"/>
      <c r="AF164" s="17"/>
      <c r="AG164" s="17"/>
      <c r="AH164" s="17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 x14ac:dyDescent="0.25">
      <c r="A165" s="1"/>
      <c r="B165" s="1"/>
      <c r="C165" s="1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2"/>
      <c r="P165" s="12"/>
      <c r="Q165" s="12"/>
      <c r="R165" s="12"/>
      <c r="S165" s="12"/>
      <c r="T165" s="12"/>
      <c r="U165" s="1"/>
      <c r="V165" s="17"/>
      <c r="W165" s="17"/>
      <c r="X165" s="17"/>
      <c r="Y165" s="17"/>
      <c r="Z165" s="17"/>
      <c r="AA165" s="17"/>
      <c r="AB165" s="1"/>
      <c r="AC165" s="17"/>
      <c r="AD165" s="17"/>
      <c r="AE165" s="17"/>
      <c r="AF165" s="17"/>
      <c r="AG165" s="17"/>
      <c r="AH165" s="17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 x14ac:dyDescent="0.25">
      <c r="A166" s="1"/>
      <c r="B166" s="1"/>
      <c r="C166" s="1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2"/>
      <c r="P166" s="12"/>
      <c r="Q166" s="12"/>
      <c r="R166" s="12"/>
      <c r="S166" s="12"/>
      <c r="T166" s="12"/>
      <c r="U166" s="1"/>
      <c r="V166" s="17"/>
      <c r="W166" s="17"/>
      <c r="X166" s="17"/>
      <c r="Y166" s="17"/>
      <c r="Z166" s="17"/>
      <c r="AA166" s="17"/>
      <c r="AB166" s="1"/>
      <c r="AC166" s="17"/>
      <c r="AD166" s="17"/>
      <c r="AE166" s="17"/>
      <c r="AF166" s="17"/>
      <c r="AG166" s="17"/>
      <c r="AH166" s="17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 x14ac:dyDescent="0.25">
      <c r="A167" s="1"/>
      <c r="B167" s="1"/>
      <c r="C167" s="1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2"/>
      <c r="P167" s="12"/>
      <c r="Q167" s="12"/>
      <c r="R167" s="12"/>
      <c r="S167" s="12"/>
      <c r="T167" s="12"/>
      <c r="U167" s="1"/>
      <c r="V167" s="17"/>
      <c r="W167" s="17"/>
      <c r="X167" s="17"/>
      <c r="Y167" s="17"/>
      <c r="Z167" s="17"/>
      <c r="AA167" s="17"/>
      <c r="AB167" s="1"/>
      <c r="AC167" s="17"/>
      <c r="AD167" s="17"/>
      <c r="AE167" s="17"/>
      <c r="AF167" s="17"/>
      <c r="AG167" s="17"/>
      <c r="AH167" s="17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 x14ac:dyDescent="0.25">
      <c r="A168" s="1"/>
      <c r="B168" s="1"/>
      <c r="C168" s="1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2"/>
      <c r="P168" s="12"/>
      <c r="Q168" s="12"/>
      <c r="R168" s="12"/>
      <c r="S168" s="12"/>
      <c r="T168" s="12"/>
      <c r="U168" s="1"/>
      <c r="V168" s="17"/>
      <c r="W168" s="17"/>
      <c r="X168" s="17"/>
      <c r="Y168" s="17"/>
      <c r="Z168" s="17"/>
      <c r="AA168" s="17"/>
      <c r="AB168" s="1"/>
      <c r="AC168" s="17"/>
      <c r="AD168" s="17"/>
      <c r="AE168" s="17"/>
      <c r="AF168" s="17"/>
      <c r="AG168" s="17"/>
      <c r="AH168" s="17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 x14ac:dyDescent="0.25">
      <c r="A169" s="1"/>
      <c r="B169" s="1"/>
      <c r="C169" s="1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2"/>
      <c r="P169" s="12"/>
      <c r="Q169" s="12"/>
      <c r="R169" s="12"/>
      <c r="S169" s="12"/>
      <c r="T169" s="12"/>
      <c r="U169" s="1"/>
      <c r="V169" s="17"/>
      <c r="W169" s="17"/>
      <c r="X169" s="17"/>
      <c r="Y169" s="17"/>
      <c r="Z169" s="17"/>
      <c r="AA169" s="17"/>
      <c r="AB169" s="1"/>
      <c r="AC169" s="17"/>
      <c r="AD169" s="17"/>
      <c r="AE169" s="17"/>
      <c r="AF169" s="17"/>
      <c r="AG169" s="17"/>
      <c r="AH169" s="17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 x14ac:dyDescent="0.25">
      <c r="A170" s="1"/>
      <c r="B170" s="1"/>
      <c r="C170" s="1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2"/>
      <c r="P170" s="12"/>
      <c r="Q170" s="12"/>
      <c r="R170" s="12"/>
      <c r="S170" s="12"/>
      <c r="T170" s="12"/>
      <c r="U170" s="1"/>
      <c r="V170" s="17"/>
      <c r="W170" s="17"/>
      <c r="X170" s="17"/>
      <c r="Y170" s="17"/>
      <c r="Z170" s="17"/>
      <c r="AA170" s="17"/>
      <c r="AB170" s="1"/>
      <c r="AC170" s="17"/>
      <c r="AD170" s="17"/>
      <c r="AE170" s="17"/>
      <c r="AF170" s="17"/>
      <c r="AG170" s="17"/>
      <c r="AH170" s="17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 x14ac:dyDescent="0.25">
      <c r="A171" s="1"/>
      <c r="B171" s="1"/>
      <c r="C171" s="1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2"/>
      <c r="P171" s="12"/>
      <c r="Q171" s="12"/>
      <c r="R171" s="12"/>
      <c r="S171" s="12"/>
      <c r="T171" s="12"/>
      <c r="U171" s="1"/>
      <c r="V171" s="17"/>
      <c r="W171" s="17"/>
      <c r="X171" s="17"/>
      <c r="Y171" s="17"/>
      <c r="Z171" s="17"/>
      <c r="AA171" s="17"/>
      <c r="AB171" s="1"/>
      <c r="AC171" s="17"/>
      <c r="AD171" s="17"/>
      <c r="AE171" s="17"/>
      <c r="AF171" s="17"/>
      <c r="AG171" s="17"/>
      <c r="AH171" s="17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 x14ac:dyDescent="0.25">
      <c r="A172" s="1"/>
      <c r="B172" s="1"/>
      <c r="C172" s="1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2"/>
      <c r="P172" s="12"/>
      <c r="Q172" s="12"/>
      <c r="R172" s="12"/>
      <c r="S172" s="12"/>
      <c r="T172" s="12"/>
      <c r="U172" s="1"/>
      <c r="V172" s="17"/>
      <c r="W172" s="17"/>
      <c r="X172" s="17"/>
      <c r="Y172" s="17"/>
      <c r="Z172" s="17"/>
      <c r="AA172" s="17"/>
      <c r="AB172" s="1"/>
      <c r="AC172" s="17"/>
      <c r="AD172" s="17"/>
      <c r="AE172" s="17"/>
      <c r="AF172" s="17"/>
      <c r="AG172" s="17"/>
      <c r="AH172" s="17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 x14ac:dyDescent="0.25">
      <c r="A173" s="1"/>
      <c r="B173" s="1"/>
      <c r="C173" s="1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2"/>
      <c r="P173" s="12"/>
      <c r="Q173" s="12"/>
      <c r="R173" s="12"/>
      <c r="S173" s="12"/>
      <c r="T173" s="12"/>
      <c r="U173" s="1"/>
      <c r="V173" s="17"/>
      <c r="W173" s="17"/>
      <c r="X173" s="17"/>
      <c r="Y173" s="17"/>
      <c r="Z173" s="17"/>
      <c r="AA173" s="17"/>
      <c r="AB173" s="1"/>
      <c r="AC173" s="17"/>
      <c r="AD173" s="17"/>
      <c r="AE173" s="17"/>
      <c r="AF173" s="17"/>
      <c r="AG173" s="17"/>
      <c r="AH173" s="17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 x14ac:dyDescent="0.25">
      <c r="A174" s="1"/>
      <c r="B174" s="1"/>
      <c r="C174" s="1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2"/>
      <c r="P174" s="12"/>
      <c r="Q174" s="12"/>
      <c r="R174" s="12"/>
      <c r="S174" s="12"/>
      <c r="T174" s="12"/>
      <c r="U174" s="1"/>
      <c r="V174" s="17"/>
      <c r="W174" s="17"/>
      <c r="X174" s="17"/>
      <c r="Y174" s="17"/>
      <c r="Z174" s="17"/>
      <c r="AA174" s="17"/>
      <c r="AB174" s="1"/>
      <c r="AC174" s="17"/>
      <c r="AD174" s="17"/>
      <c r="AE174" s="17"/>
      <c r="AF174" s="17"/>
      <c r="AG174" s="17"/>
      <c r="AH174" s="17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 x14ac:dyDescent="0.25">
      <c r="A175" s="1"/>
      <c r="B175" s="1"/>
      <c r="C175" s="1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2"/>
      <c r="P175" s="12"/>
      <c r="Q175" s="12"/>
      <c r="R175" s="12"/>
      <c r="S175" s="12"/>
      <c r="T175" s="12"/>
      <c r="U175" s="1"/>
      <c r="V175" s="17"/>
      <c r="W175" s="17"/>
      <c r="X175" s="17"/>
      <c r="Y175" s="17"/>
      <c r="Z175" s="17"/>
      <c r="AA175" s="17"/>
      <c r="AB175" s="1"/>
      <c r="AC175" s="17"/>
      <c r="AD175" s="17"/>
      <c r="AE175" s="17"/>
      <c r="AF175" s="17"/>
      <c r="AG175" s="17"/>
      <c r="AH175" s="17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 x14ac:dyDescent="0.25">
      <c r="A176" s="1"/>
      <c r="B176" s="1"/>
      <c r="C176" s="1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2"/>
      <c r="P176" s="12"/>
      <c r="Q176" s="12"/>
      <c r="R176" s="12"/>
      <c r="S176" s="12"/>
      <c r="T176" s="12"/>
      <c r="U176" s="1"/>
      <c r="V176" s="17"/>
      <c r="W176" s="17"/>
      <c r="X176" s="17"/>
      <c r="Y176" s="17"/>
      <c r="Z176" s="17"/>
      <c r="AA176" s="17"/>
      <c r="AB176" s="1"/>
      <c r="AC176" s="17"/>
      <c r="AD176" s="17"/>
      <c r="AE176" s="17"/>
      <c r="AF176" s="17"/>
      <c r="AG176" s="17"/>
      <c r="AH176" s="17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 x14ac:dyDescent="0.25">
      <c r="A177" s="1"/>
      <c r="B177" s="1"/>
      <c r="C177" s="1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2"/>
      <c r="P177" s="12"/>
      <c r="Q177" s="12"/>
      <c r="R177" s="12"/>
      <c r="S177" s="12"/>
      <c r="T177" s="12"/>
      <c r="U177" s="1"/>
      <c r="V177" s="17"/>
      <c r="W177" s="17"/>
      <c r="X177" s="17"/>
      <c r="Y177" s="17"/>
      <c r="Z177" s="17"/>
      <c r="AA177" s="17"/>
      <c r="AB177" s="1"/>
      <c r="AC177" s="17"/>
      <c r="AD177" s="17"/>
      <c r="AE177" s="17"/>
      <c r="AF177" s="17"/>
      <c r="AG177" s="17"/>
      <c r="AH177" s="17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 x14ac:dyDescent="0.25">
      <c r="A178" s="1"/>
      <c r="B178" s="1"/>
      <c r="C178" s="1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2"/>
      <c r="P178" s="12"/>
      <c r="Q178" s="12"/>
      <c r="R178" s="12"/>
      <c r="S178" s="12"/>
      <c r="T178" s="12"/>
      <c r="U178" s="1"/>
      <c r="V178" s="17"/>
      <c r="W178" s="17"/>
      <c r="X178" s="17"/>
      <c r="Y178" s="17"/>
      <c r="Z178" s="17"/>
      <c r="AA178" s="17"/>
      <c r="AB178" s="1"/>
      <c r="AC178" s="17"/>
      <c r="AD178" s="17"/>
      <c r="AE178" s="17"/>
      <c r="AF178" s="17"/>
      <c r="AG178" s="17"/>
      <c r="AH178" s="17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 x14ac:dyDescent="0.25">
      <c r="A179" s="1"/>
      <c r="B179" s="1"/>
      <c r="C179" s="1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2"/>
      <c r="P179" s="12"/>
      <c r="Q179" s="12"/>
      <c r="R179" s="12"/>
      <c r="S179" s="12"/>
      <c r="T179" s="12"/>
      <c r="U179" s="1"/>
      <c r="V179" s="17"/>
      <c r="W179" s="17"/>
      <c r="X179" s="17"/>
      <c r="Y179" s="17"/>
      <c r="Z179" s="17"/>
      <c r="AA179" s="17"/>
      <c r="AB179" s="1"/>
      <c r="AC179" s="17"/>
      <c r="AD179" s="17"/>
      <c r="AE179" s="17"/>
      <c r="AF179" s="17"/>
      <c r="AG179" s="17"/>
      <c r="AH179" s="17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 x14ac:dyDescent="0.25">
      <c r="A180" s="1"/>
      <c r="B180" s="1"/>
      <c r="C180" s="1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2"/>
      <c r="P180" s="12"/>
      <c r="Q180" s="12"/>
      <c r="R180" s="12"/>
      <c r="S180" s="12"/>
      <c r="T180" s="12"/>
      <c r="U180" s="1"/>
      <c r="V180" s="17"/>
      <c r="W180" s="17"/>
      <c r="X180" s="17"/>
      <c r="Y180" s="17"/>
      <c r="Z180" s="17"/>
      <c r="AA180" s="17"/>
      <c r="AB180" s="1"/>
      <c r="AC180" s="17"/>
      <c r="AD180" s="17"/>
      <c r="AE180" s="17"/>
      <c r="AF180" s="17"/>
      <c r="AG180" s="17"/>
      <c r="AH180" s="17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 x14ac:dyDescent="0.25">
      <c r="A181" s="1"/>
      <c r="B181" s="1"/>
      <c r="C181" s="1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2"/>
      <c r="P181" s="12"/>
      <c r="Q181" s="12"/>
      <c r="R181" s="12"/>
      <c r="S181" s="12"/>
      <c r="T181" s="12"/>
      <c r="U181" s="1"/>
      <c r="V181" s="17"/>
      <c r="W181" s="17"/>
      <c r="X181" s="17"/>
      <c r="Y181" s="17"/>
      <c r="Z181" s="17"/>
      <c r="AA181" s="17"/>
      <c r="AB181" s="1"/>
      <c r="AC181" s="17"/>
      <c r="AD181" s="17"/>
      <c r="AE181" s="17"/>
      <c r="AF181" s="17"/>
      <c r="AG181" s="17"/>
      <c r="AH181" s="17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 x14ac:dyDescent="0.25">
      <c r="A182" s="1"/>
      <c r="B182" s="1"/>
      <c r="C182" s="1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2"/>
      <c r="P182" s="12"/>
      <c r="Q182" s="12"/>
      <c r="R182" s="12"/>
      <c r="S182" s="12"/>
      <c r="T182" s="12"/>
      <c r="U182" s="1"/>
      <c r="V182" s="17"/>
      <c r="W182" s="17"/>
      <c r="X182" s="17"/>
      <c r="Y182" s="17"/>
      <c r="Z182" s="17"/>
      <c r="AA182" s="17"/>
      <c r="AB182" s="1"/>
      <c r="AC182" s="17"/>
      <c r="AD182" s="17"/>
      <c r="AE182" s="17"/>
      <c r="AF182" s="17"/>
      <c r="AG182" s="17"/>
      <c r="AH182" s="17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 x14ac:dyDescent="0.25">
      <c r="A183" s="1"/>
      <c r="B183" s="1"/>
      <c r="C183" s="1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2"/>
      <c r="P183" s="12"/>
      <c r="Q183" s="12"/>
      <c r="R183" s="12"/>
      <c r="S183" s="12"/>
      <c r="T183" s="12"/>
      <c r="U183" s="1"/>
      <c r="V183" s="17"/>
      <c r="W183" s="17"/>
      <c r="X183" s="17"/>
      <c r="Y183" s="17"/>
      <c r="Z183" s="17"/>
      <c r="AA183" s="17"/>
      <c r="AB183" s="1"/>
      <c r="AC183" s="17"/>
      <c r="AD183" s="17"/>
      <c r="AE183" s="17"/>
      <c r="AF183" s="17"/>
      <c r="AG183" s="17"/>
      <c r="AH183" s="17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 x14ac:dyDescent="0.25">
      <c r="A184" s="1"/>
      <c r="B184" s="1"/>
      <c r="C184" s="1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2"/>
      <c r="P184" s="12"/>
      <c r="Q184" s="12"/>
      <c r="R184" s="12"/>
      <c r="S184" s="12"/>
      <c r="T184" s="12"/>
      <c r="U184" s="1"/>
      <c r="V184" s="17"/>
      <c r="W184" s="17"/>
      <c r="X184" s="17"/>
      <c r="Y184" s="17"/>
      <c r="Z184" s="17"/>
      <c r="AA184" s="17"/>
      <c r="AB184" s="1"/>
      <c r="AC184" s="17"/>
      <c r="AD184" s="17"/>
      <c r="AE184" s="17"/>
      <c r="AF184" s="17"/>
      <c r="AG184" s="17"/>
      <c r="AH184" s="17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 x14ac:dyDescent="0.25">
      <c r="A185" s="1"/>
      <c r="B185" s="1"/>
      <c r="C185" s="1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2"/>
      <c r="P185" s="12"/>
      <c r="Q185" s="12"/>
      <c r="R185" s="12"/>
      <c r="S185" s="12"/>
      <c r="T185" s="12"/>
      <c r="U185" s="1"/>
      <c r="V185" s="17"/>
      <c r="W185" s="17"/>
      <c r="X185" s="17"/>
      <c r="Y185" s="17"/>
      <c r="Z185" s="17"/>
      <c r="AA185" s="17"/>
      <c r="AB185" s="1"/>
      <c r="AC185" s="17"/>
      <c r="AD185" s="17"/>
      <c r="AE185" s="17"/>
      <c r="AF185" s="17"/>
      <c r="AG185" s="17"/>
      <c r="AH185" s="17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 x14ac:dyDescent="0.25">
      <c r="A186" s="1"/>
      <c r="B186" s="1"/>
      <c r="C186" s="1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2"/>
      <c r="P186" s="12"/>
      <c r="Q186" s="12"/>
      <c r="R186" s="12"/>
      <c r="S186" s="12"/>
      <c r="T186" s="12"/>
      <c r="U186" s="1"/>
      <c r="V186" s="17"/>
      <c r="W186" s="17"/>
      <c r="X186" s="17"/>
      <c r="Y186" s="17"/>
      <c r="Z186" s="17"/>
      <c r="AA186" s="17"/>
      <c r="AB186" s="1"/>
      <c r="AC186" s="17"/>
      <c r="AD186" s="17"/>
      <c r="AE186" s="17"/>
      <c r="AF186" s="17"/>
      <c r="AG186" s="17"/>
      <c r="AH186" s="17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 x14ac:dyDescent="0.25">
      <c r="A187" s="1"/>
      <c r="B187" s="1"/>
      <c r="C187" s="1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2"/>
      <c r="P187" s="12"/>
      <c r="Q187" s="12"/>
      <c r="R187" s="12"/>
      <c r="S187" s="12"/>
      <c r="T187" s="12"/>
      <c r="U187" s="1"/>
      <c r="V187" s="17"/>
      <c r="W187" s="17"/>
      <c r="X187" s="17"/>
      <c r="Y187" s="17"/>
      <c r="Z187" s="17"/>
      <c r="AA187" s="17"/>
      <c r="AB187" s="1"/>
      <c r="AC187" s="17"/>
      <c r="AD187" s="17"/>
      <c r="AE187" s="17"/>
      <c r="AF187" s="17"/>
      <c r="AG187" s="17"/>
      <c r="AH187" s="17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 x14ac:dyDescent="0.25">
      <c r="A188" s="1"/>
      <c r="B188" s="1"/>
      <c r="C188" s="1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2"/>
      <c r="P188" s="12"/>
      <c r="Q188" s="12"/>
      <c r="R188" s="12"/>
      <c r="S188" s="12"/>
      <c r="T188" s="12"/>
      <c r="U188" s="1"/>
      <c r="V188" s="17"/>
      <c r="W188" s="17"/>
      <c r="X188" s="17"/>
      <c r="Y188" s="17"/>
      <c r="Z188" s="17"/>
      <c r="AA188" s="17"/>
      <c r="AB188" s="1"/>
      <c r="AC188" s="17"/>
      <c r="AD188" s="17"/>
      <c r="AE188" s="17"/>
      <c r="AF188" s="17"/>
      <c r="AG188" s="17"/>
      <c r="AH188" s="17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 x14ac:dyDescent="0.25">
      <c r="A189" s="1"/>
      <c r="B189" s="1"/>
      <c r="C189" s="1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2"/>
      <c r="P189" s="12"/>
      <c r="Q189" s="12"/>
      <c r="R189" s="12"/>
      <c r="S189" s="12"/>
      <c r="T189" s="12"/>
      <c r="U189" s="1"/>
      <c r="V189" s="17"/>
      <c r="W189" s="17"/>
      <c r="X189" s="17"/>
      <c r="Y189" s="17"/>
      <c r="Z189" s="17"/>
      <c r="AA189" s="17"/>
      <c r="AB189" s="1"/>
      <c r="AC189" s="17"/>
      <c r="AD189" s="17"/>
      <c r="AE189" s="17"/>
      <c r="AF189" s="17"/>
      <c r="AG189" s="17"/>
      <c r="AH189" s="17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 x14ac:dyDescent="0.25">
      <c r="A190" s="1"/>
      <c r="B190" s="1"/>
      <c r="C190" s="1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2"/>
      <c r="P190" s="12"/>
      <c r="Q190" s="12"/>
      <c r="R190" s="12"/>
      <c r="S190" s="12"/>
      <c r="T190" s="12"/>
      <c r="U190" s="1"/>
      <c r="V190" s="17"/>
      <c r="W190" s="17"/>
      <c r="X190" s="17"/>
      <c r="Y190" s="17"/>
      <c r="Z190" s="17"/>
      <c r="AA190" s="17"/>
      <c r="AB190" s="1"/>
      <c r="AC190" s="17"/>
      <c r="AD190" s="17"/>
      <c r="AE190" s="17"/>
      <c r="AF190" s="17"/>
      <c r="AG190" s="17"/>
      <c r="AH190" s="17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 x14ac:dyDescent="0.25">
      <c r="A191" s="1"/>
      <c r="B191" s="1"/>
      <c r="C191" s="1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2"/>
      <c r="P191" s="12"/>
      <c r="Q191" s="12"/>
      <c r="R191" s="12"/>
      <c r="S191" s="12"/>
      <c r="T191" s="12"/>
      <c r="U191" s="1"/>
      <c r="V191" s="17"/>
      <c r="W191" s="17"/>
      <c r="X191" s="17"/>
      <c r="Y191" s="17"/>
      <c r="Z191" s="17"/>
      <c r="AA191" s="17"/>
      <c r="AB191" s="1"/>
      <c r="AC191" s="17"/>
      <c r="AD191" s="17"/>
      <c r="AE191" s="17"/>
      <c r="AF191" s="17"/>
      <c r="AG191" s="17"/>
      <c r="AH191" s="17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 x14ac:dyDescent="0.25">
      <c r="A192" s="1"/>
      <c r="B192" s="1"/>
      <c r="C192" s="1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2"/>
      <c r="P192" s="12"/>
      <c r="Q192" s="12"/>
      <c r="R192" s="12"/>
      <c r="S192" s="12"/>
      <c r="T192" s="12"/>
      <c r="U192" s="1"/>
      <c r="V192" s="17"/>
      <c r="W192" s="17"/>
      <c r="X192" s="17"/>
      <c r="Y192" s="17"/>
      <c r="Z192" s="17"/>
      <c r="AA192" s="17"/>
      <c r="AB192" s="1"/>
      <c r="AC192" s="17"/>
      <c r="AD192" s="17"/>
      <c r="AE192" s="17"/>
      <c r="AF192" s="17"/>
      <c r="AG192" s="17"/>
      <c r="AH192" s="17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 x14ac:dyDescent="0.25">
      <c r="A193" s="1"/>
      <c r="B193" s="1"/>
      <c r="C193" s="1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2"/>
      <c r="P193" s="12"/>
      <c r="Q193" s="12"/>
      <c r="R193" s="12"/>
      <c r="S193" s="12"/>
      <c r="T193" s="12"/>
      <c r="U193" s="1"/>
      <c r="V193" s="17"/>
      <c r="W193" s="17"/>
      <c r="X193" s="17"/>
      <c r="Y193" s="17"/>
      <c r="Z193" s="17"/>
      <c r="AA193" s="17"/>
      <c r="AB193" s="1"/>
      <c r="AC193" s="17"/>
      <c r="AD193" s="17"/>
      <c r="AE193" s="17"/>
      <c r="AF193" s="17"/>
      <c r="AG193" s="17"/>
      <c r="AH193" s="17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 x14ac:dyDescent="0.25">
      <c r="A194" s="1"/>
      <c r="B194" s="1"/>
      <c r="C194" s="1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2"/>
      <c r="P194" s="12"/>
      <c r="Q194" s="12"/>
      <c r="R194" s="12"/>
      <c r="S194" s="12"/>
      <c r="T194" s="12"/>
      <c r="U194" s="1"/>
      <c r="V194" s="17"/>
      <c r="W194" s="17"/>
      <c r="X194" s="17"/>
      <c r="Y194" s="17"/>
      <c r="Z194" s="17"/>
      <c r="AA194" s="17"/>
      <c r="AB194" s="1"/>
      <c r="AC194" s="17"/>
      <c r="AD194" s="17"/>
      <c r="AE194" s="17"/>
      <c r="AF194" s="17"/>
      <c r="AG194" s="17"/>
      <c r="AH194" s="17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 x14ac:dyDescent="0.25">
      <c r="A195" s="1"/>
      <c r="B195" s="1"/>
      <c r="C195" s="1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2"/>
      <c r="P195" s="12"/>
      <c r="Q195" s="12"/>
      <c r="R195" s="12"/>
      <c r="S195" s="12"/>
      <c r="T195" s="12"/>
      <c r="U195" s="1"/>
      <c r="V195" s="17"/>
      <c r="W195" s="17"/>
      <c r="X195" s="17"/>
      <c r="Y195" s="17"/>
      <c r="Z195" s="17"/>
      <c r="AA195" s="17"/>
      <c r="AB195" s="1"/>
      <c r="AC195" s="17"/>
      <c r="AD195" s="17"/>
      <c r="AE195" s="17"/>
      <c r="AF195" s="17"/>
      <c r="AG195" s="17"/>
      <c r="AH195" s="17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 x14ac:dyDescent="0.25">
      <c r="A196" s="1"/>
      <c r="B196" s="1"/>
      <c r="C196" s="1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2"/>
      <c r="P196" s="12"/>
      <c r="Q196" s="12"/>
      <c r="R196" s="12"/>
      <c r="S196" s="12"/>
      <c r="T196" s="12"/>
      <c r="U196" s="1"/>
      <c r="V196" s="17"/>
      <c r="W196" s="17"/>
      <c r="X196" s="17"/>
      <c r="Y196" s="17"/>
      <c r="Z196" s="17"/>
      <c r="AA196" s="17"/>
      <c r="AB196" s="1"/>
      <c r="AC196" s="17"/>
      <c r="AD196" s="17"/>
      <c r="AE196" s="17"/>
      <c r="AF196" s="17"/>
      <c r="AG196" s="17"/>
      <c r="AH196" s="17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 x14ac:dyDescent="0.25">
      <c r="A197" s="1"/>
      <c r="B197" s="1"/>
      <c r="C197" s="1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2"/>
      <c r="P197" s="12"/>
      <c r="Q197" s="12"/>
      <c r="R197" s="12"/>
      <c r="S197" s="12"/>
      <c r="T197" s="12"/>
      <c r="U197" s="1"/>
      <c r="V197" s="17"/>
      <c r="W197" s="17"/>
      <c r="X197" s="17"/>
      <c r="Y197" s="17"/>
      <c r="Z197" s="17"/>
      <c r="AA197" s="17"/>
      <c r="AB197" s="1"/>
      <c r="AC197" s="17"/>
      <c r="AD197" s="17"/>
      <c r="AE197" s="17"/>
      <c r="AF197" s="17"/>
      <c r="AG197" s="17"/>
      <c r="AH197" s="17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 x14ac:dyDescent="0.25">
      <c r="A198" s="1"/>
      <c r="B198" s="1"/>
      <c r="C198" s="1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2"/>
      <c r="P198" s="12"/>
      <c r="Q198" s="12"/>
      <c r="R198" s="12"/>
      <c r="S198" s="12"/>
      <c r="T198" s="12"/>
      <c r="U198" s="1"/>
      <c r="V198" s="17"/>
      <c r="W198" s="17"/>
      <c r="X198" s="17"/>
      <c r="Y198" s="17"/>
      <c r="Z198" s="17"/>
      <c r="AA198" s="17"/>
      <c r="AB198" s="1"/>
      <c r="AC198" s="17"/>
      <c r="AD198" s="17"/>
      <c r="AE198" s="17"/>
      <c r="AF198" s="17"/>
      <c r="AG198" s="17"/>
      <c r="AH198" s="17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 x14ac:dyDescent="0.25">
      <c r="A199" s="1"/>
      <c r="B199" s="1"/>
      <c r="C199" s="1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2"/>
      <c r="P199" s="12"/>
      <c r="Q199" s="12"/>
      <c r="R199" s="12"/>
      <c r="S199" s="12"/>
      <c r="T199" s="12"/>
      <c r="U199" s="1"/>
      <c r="V199" s="17"/>
      <c r="W199" s="17"/>
      <c r="X199" s="17"/>
      <c r="Y199" s="17"/>
      <c r="Z199" s="17"/>
      <c r="AA199" s="17"/>
      <c r="AB199" s="1"/>
      <c r="AC199" s="17"/>
      <c r="AD199" s="17"/>
      <c r="AE199" s="17"/>
      <c r="AF199" s="17"/>
      <c r="AG199" s="17"/>
      <c r="AH199" s="17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 x14ac:dyDescent="0.25">
      <c r="A200" s="1"/>
      <c r="B200" s="1"/>
      <c r="C200" s="1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2"/>
      <c r="P200" s="12"/>
      <c r="Q200" s="12"/>
      <c r="R200" s="12"/>
      <c r="S200" s="12"/>
      <c r="T200" s="12"/>
      <c r="U200" s="1"/>
      <c r="V200" s="17"/>
      <c r="W200" s="17"/>
      <c r="X200" s="17"/>
      <c r="Y200" s="17"/>
      <c r="Z200" s="17"/>
      <c r="AA200" s="17"/>
      <c r="AB200" s="1"/>
      <c r="AC200" s="17"/>
      <c r="AD200" s="17"/>
      <c r="AE200" s="17"/>
      <c r="AF200" s="17"/>
      <c r="AG200" s="17"/>
      <c r="AH200" s="17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 x14ac:dyDescent="0.25">
      <c r="A201" s="1"/>
      <c r="B201" s="1"/>
      <c r="C201" s="1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2"/>
      <c r="P201" s="12"/>
      <c r="Q201" s="12"/>
      <c r="R201" s="12"/>
      <c r="S201" s="12"/>
      <c r="T201" s="12"/>
      <c r="U201" s="1"/>
      <c r="V201" s="17"/>
      <c r="W201" s="17"/>
      <c r="X201" s="17"/>
      <c r="Y201" s="17"/>
      <c r="Z201" s="17"/>
      <c r="AA201" s="17"/>
      <c r="AB201" s="1"/>
      <c r="AC201" s="17"/>
      <c r="AD201" s="17"/>
      <c r="AE201" s="17"/>
      <c r="AF201" s="17"/>
      <c r="AG201" s="17"/>
      <c r="AH201" s="17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 x14ac:dyDescent="0.25">
      <c r="A202" s="1"/>
      <c r="B202" s="1"/>
      <c r="C202" s="1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2"/>
      <c r="P202" s="12"/>
      <c r="Q202" s="12"/>
      <c r="R202" s="12"/>
      <c r="S202" s="12"/>
      <c r="T202" s="12"/>
      <c r="U202" s="1"/>
      <c r="V202" s="17"/>
      <c r="W202" s="17"/>
      <c r="X202" s="17"/>
      <c r="Y202" s="17"/>
      <c r="Z202" s="17"/>
      <c r="AA202" s="17"/>
      <c r="AB202" s="1"/>
      <c r="AC202" s="17"/>
      <c r="AD202" s="17"/>
      <c r="AE202" s="17"/>
      <c r="AF202" s="17"/>
      <c r="AG202" s="17"/>
      <c r="AH202" s="17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 x14ac:dyDescent="0.25">
      <c r="A203" s="1"/>
      <c r="B203" s="1"/>
      <c r="C203" s="1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2"/>
      <c r="P203" s="12"/>
      <c r="Q203" s="12"/>
      <c r="R203" s="12"/>
      <c r="S203" s="12"/>
      <c r="T203" s="12"/>
      <c r="U203" s="1"/>
      <c r="V203" s="17"/>
      <c r="W203" s="17"/>
      <c r="X203" s="17"/>
      <c r="Y203" s="17"/>
      <c r="Z203" s="17"/>
      <c r="AA203" s="17"/>
      <c r="AB203" s="1"/>
      <c r="AC203" s="17"/>
      <c r="AD203" s="17"/>
      <c r="AE203" s="17"/>
      <c r="AF203" s="17"/>
      <c r="AG203" s="17"/>
      <c r="AH203" s="17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 x14ac:dyDescent="0.25">
      <c r="A204" s="1"/>
      <c r="B204" s="1"/>
      <c r="C204" s="1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2"/>
      <c r="P204" s="12"/>
      <c r="Q204" s="12"/>
      <c r="R204" s="12"/>
      <c r="S204" s="12"/>
      <c r="T204" s="12"/>
      <c r="U204" s="1"/>
      <c r="V204" s="17"/>
      <c r="W204" s="17"/>
      <c r="X204" s="17"/>
      <c r="Y204" s="17"/>
      <c r="Z204" s="17"/>
      <c r="AA204" s="17"/>
      <c r="AB204" s="1"/>
      <c r="AC204" s="17"/>
      <c r="AD204" s="17"/>
      <c r="AE204" s="17"/>
      <c r="AF204" s="17"/>
      <c r="AG204" s="17"/>
      <c r="AH204" s="17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 x14ac:dyDescent="0.25">
      <c r="A205" s="1"/>
      <c r="B205" s="1"/>
      <c r="C205" s="1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2"/>
      <c r="P205" s="12"/>
      <c r="Q205" s="12"/>
      <c r="R205" s="12"/>
      <c r="S205" s="12"/>
      <c r="T205" s="12"/>
      <c r="U205" s="1"/>
      <c r="V205" s="17"/>
      <c r="W205" s="17"/>
      <c r="X205" s="17"/>
      <c r="Y205" s="17"/>
      <c r="Z205" s="17"/>
      <c r="AA205" s="17"/>
      <c r="AB205" s="1"/>
      <c r="AC205" s="17"/>
      <c r="AD205" s="17"/>
      <c r="AE205" s="17"/>
      <c r="AF205" s="17"/>
      <c r="AG205" s="17"/>
      <c r="AH205" s="17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 x14ac:dyDescent="0.25">
      <c r="A206" s="1"/>
      <c r="B206" s="1"/>
      <c r="C206" s="1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2"/>
      <c r="P206" s="12"/>
      <c r="Q206" s="12"/>
      <c r="R206" s="12"/>
      <c r="S206" s="12"/>
      <c r="T206" s="12"/>
      <c r="U206" s="1"/>
      <c r="V206" s="17"/>
      <c r="W206" s="17"/>
      <c r="X206" s="17"/>
      <c r="Y206" s="17"/>
      <c r="Z206" s="17"/>
      <c r="AA206" s="17"/>
      <c r="AB206" s="1"/>
      <c r="AC206" s="17"/>
      <c r="AD206" s="17"/>
      <c r="AE206" s="17"/>
      <c r="AF206" s="17"/>
      <c r="AG206" s="17"/>
      <c r="AH206" s="17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 x14ac:dyDescent="0.25">
      <c r="A207" s="1"/>
      <c r="B207" s="1"/>
      <c r="C207" s="1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2"/>
      <c r="P207" s="12"/>
      <c r="Q207" s="12"/>
      <c r="R207" s="12"/>
      <c r="S207" s="12"/>
      <c r="T207" s="12"/>
      <c r="U207" s="1"/>
      <c r="V207" s="17"/>
      <c r="W207" s="17"/>
      <c r="X207" s="17"/>
      <c r="Y207" s="17"/>
      <c r="Z207" s="17"/>
      <c r="AA207" s="17"/>
      <c r="AB207" s="1"/>
      <c r="AC207" s="17"/>
      <c r="AD207" s="17"/>
      <c r="AE207" s="17"/>
      <c r="AF207" s="17"/>
      <c r="AG207" s="17"/>
      <c r="AH207" s="17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 x14ac:dyDescent="0.25">
      <c r="A208" s="1"/>
      <c r="B208" s="1"/>
      <c r="C208" s="1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2"/>
      <c r="P208" s="12"/>
      <c r="Q208" s="12"/>
      <c r="R208" s="12"/>
      <c r="S208" s="12"/>
      <c r="T208" s="12"/>
      <c r="U208" s="1"/>
      <c r="V208" s="17"/>
      <c r="W208" s="17"/>
      <c r="X208" s="17"/>
      <c r="Y208" s="17"/>
      <c r="Z208" s="17"/>
      <c r="AA208" s="17"/>
      <c r="AB208" s="1"/>
      <c r="AC208" s="17"/>
      <c r="AD208" s="17"/>
      <c r="AE208" s="17"/>
      <c r="AF208" s="17"/>
      <c r="AG208" s="17"/>
      <c r="AH208" s="17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x14ac:dyDescent="0.25">
      <c r="A209" s="1"/>
      <c r="B209" s="1"/>
      <c r="C209" s="1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2"/>
      <c r="P209" s="12"/>
      <c r="Q209" s="12"/>
      <c r="R209" s="12"/>
      <c r="S209" s="12"/>
      <c r="T209" s="12"/>
      <c r="U209" s="1"/>
      <c r="V209" s="17"/>
      <c r="W209" s="17"/>
      <c r="X209" s="17"/>
      <c r="Y209" s="17"/>
      <c r="Z209" s="17"/>
      <c r="AA209" s="17"/>
      <c r="AB209" s="1"/>
      <c r="AC209" s="17"/>
      <c r="AD209" s="17"/>
      <c r="AE209" s="17"/>
      <c r="AF209" s="17"/>
      <c r="AG209" s="17"/>
      <c r="AH209" s="17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 x14ac:dyDescent="0.25">
      <c r="A210" s="1"/>
      <c r="B210" s="1"/>
      <c r="C210" s="1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2"/>
      <c r="P210" s="12"/>
      <c r="Q210" s="12"/>
      <c r="R210" s="12"/>
      <c r="S210" s="12"/>
      <c r="T210" s="12"/>
      <c r="U210" s="1"/>
      <c r="V210" s="17"/>
      <c r="W210" s="17"/>
      <c r="X210" s="17"/>
      <c r="Y210" s="17"/>
      <c r="Z210" s="17"/>
      <c r="AA210" s="17"/>
      <c r="AB210" s="1"/>
      <c r="AC210" s="17"/>
      <c r="AD210" s="17"/>
      <c r="AE210" s="17"/>
      <c r="AF210" s="17"/>
      <c r="AG210" s="17"/>
      <c r="AH210" s="17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 x14ac:dyDescent="0.25">
      <c r="A211" s="1"/>
      <c r="B211" s="1"/>
      <c r="C211" s="1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2"/>
      <c r="P211" s="12"/>
      <c r="Q211" s="12"/>
      <c r="R211" s="12"/>
      <c r="S211" s="12"/>
      <c r="T211" s="12"/>
      <c r="U211" s="1"/>
      <c r="V211" s="17"/>
      <c r="W211" s="17"/>
      <c r="X211" s="17"/>
      <c r="Y211" s="17"/>
      <c r="Z211" s="17"/>
      <c r="AA211" s="17"/>
      <c r="AB211" s="1"/>
      <c r="AC211" s="17"/>
      <c r="AD211" s="17"/>
      <c r="AE211" s="17"/>
      <c r="AF211" s="17"/>
      <c r="AG211" s="17"/>
      <c r="AH211" s="17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 x14ac:dyDescent="0.25">
      <c r="A212" s="1"/>
      <c r="B212" s="1"/>
      <c r="C212" s="1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2"/>
      <c r="P212" s="12"/>
      <c r="Q212" s="12"/>
      <c r="R212" s="12"/>
      <c r="S212" s="12"/>
      <c r="T212" s="12"/>
      <c r="U212" s="1"/>
      <c r="V212" s="17"/>
      <c r="W212" s="17"/>
      <c r="X212" s="17"/>
      <c r="Y212" s="17"/>
      <c r="Z212" s="17"/>
      <c r="AA212" s="17"/>
      <c r="AB212" s="1"/>
      <c r="AC212" s="17"/>
      <c r="AD212" s="17"/>
      <c r="AE212" s="17"/>
      <c r="AF212" s="17"/>
      <c r="AG212" s="17"/>
      <c r="AH212" s="17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 x14ac:dyDescent="0.25">
      <c r="A213" s="1"/>
      <c r="B213" s="1"/>
      <c r="C213" s="1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2"/>
      <c r="P213" s="12"/>
      <c r="Q213" s="12"/>
      <c r="R213" s="12"/>
      <c r="S213" s="12"/>
      <c r="T213" s="12"/>
      <c r="U213" s="1"/>
      <c r="V213" s="17"/>
      <c r="W213" s="17"/>
      <c r="X213" s="17"/>
      <c r="Y213" s="17"/>
      <c r="Z213" s="17"/>
      <c r="AA213" s="17"/>
      <c r="AB213" s="1"/>
      <c r="AC213" s="17"/>
      <c r="AD213" s="17"/>
      <c r="AE213" s="17"/>
      <c r="AF213" s="17"/>
      <c r="AG213" s="17"/>
      <c r="AH213" s="17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 x14ac:dyDescent="0.25">
      <c r="A214" s="1"/>
      <c r="B214" s="1"/>
      <c r="C214" s="1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2"/>
      <c r="P214" s="12"/>
      <c r="Q214" s="12"/>
      <c r="R214" s="12"/>
      <c r="S214" s="12"/>
      <c r="T214" s="12"/>
      <c r="U214" s="1"/>
      <c r="V214" s="17"/>
      <c r="W214" s="17"/>
      <c r="X214" s="17"/>
      <c r="Y214" s="17"/>
      <c r="Z214" s="17"/>
      <c r="AA214" s="17"/>
      <c r="AB214" s="1"/>
      <c r="AC214" s="17"/>
      <c r="AD214" s="17"/>
      <c r="AE214" s="17"/>
      <c r="AF214" s="17"/>
      <c r="AG214" s="17"/>
      <c r="AH214" s="17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 x14ac:dyDescent="0.25">
      <c r="A215" s="1"/>
      <c r="B215" s="1"/>
      <c r="C215" s="1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2"/>
      <c r="P215" s="12"/>
      <c r="Q215" s="12"/>
      <c r="R215" s="12"/>
      <c r="S215" s="12"/>
      <c r="T215" s="12"/>
      <c r="U215" s="1"/>
      <c r="V215" s="17"/>
      <c r="W215" s="17"/>
      <c r="X215" s="17"/>
      <c r="Y215" s="17"/>
      <c r="Z215" s="17"/>
      <c r="AA215" s="17"/>
      <c r="AB215" s="1"/>
      <c r="AC215" s="17"/>
      <c r="AD215" s="17"/>
      <c r="AE215" s="17"/>
      <c r="AF215" s="17"/>
      <c r="AG215" s="17"/>
      <c r="AH215" s="17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 x14ac:dyDescent="0.25">
      <c r="A216" s="1"/>
      <c r="B216" s="1"/>
      <c r="C216" s="1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2"/>
      <c r="P216" s="12"/>
      <c r="Q216" s="12"/>
      <c r="R216" s="12"/>
      <c r="S216" s="12"/>
      <c r="T216" s="12"/>
      <c r="U216" s="1"/>
      <c r="V216" s="17"/>
      <c r="W216" s="17"/>
      <c r="X216" s="17"/>
      <c r="Y216" s="17"/>
      <c r="Z216" s="17"/>
      <c r="AA216" s="17"/>
      <c r="AB216" s="1"/>
      <c r="AC216" s="17"/>
      <c r="AD216" s="17"/>
      <c r="AE216" s="17"/>
      <c r="AF216" s="17"/>
      <c r="AG216" s="17"/>
      <c r="AH216" s="17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 x14ac:dyDescent="0.25">
      <c r="A217" s="1"/>
      <c r="B217" s="1"/>
      <c r="C217" s="1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2"/>
      <c r="P217" s="12"/>
      <c r="Q217" s="12"/>
      <c r="R217" s="12"/>
      <c r="S217" s="12"/>
      <c r="T217" s="12"/>
      <c r="U217" s="1"/>
      <c r="V217" s="17"/>
      <c r="W217" s="17"/>
      <c r="X217" s="17"/>
      <c r="Y217" s="17"/>
      <c r="Z217" s="17"/>
      <c r="AA217" s="17"/>
      <c r="AB217" s="1"/>
      <c r="AC217" s="17"/>
      <c r="AD217" s="17"/>
      <c r="AE217" s="17"/>
      <c r="AF217" s="17"/>
      <c r="AG217" s="17"/>
      <c r="AH217" s="17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 x14ac:dyDescent="0.25">
      <c r="A218" s="1"/>
      <c r="B218" s="1"/>
      <c r="C218" s="1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2"/>
      <c r="P218" s="12"/>
      <c r="Q218" s="12"/>
      <c r="R218" s="12"/>
      <c r="S218" s="12"/>
      <c r="T218" s="12"/>
      <c r="U218" s="1"/>
      <c r="V218" s="17"/>
      <c r="W218" s="17"/>
      <c r="X218" s="17"/>
      <c r="Y218" s="17"/>
      <c r="Z218" s="17"/>
      <c r="AA218" s="17"/>
      <c r="AB218" s="1"/>
      <c r="AC218" s="17"/>
      <c r="AD218" s="17"/>
      <c r="AE218" s="17"/>
      <c r="AF218" s="17"/>
      <c r="AG218" s="17"/>
      <c r="AH218" s="17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 x14ac:dyDescent="0.25">
      <c r="A219" s="1"/>
      <c r="B219" s="1"/>
      <c r="C219" s="1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2"/>
      <c r="P219" s="12"/>
      <c r="Q219" s="12"/>
      <c r="R219" s="12"/>
      <c r="S219" s="12"/>
      <c r="T219" s="12"/>
      <c r="U219" s="1"/>
      <c r="V219" s="17"/>
      <c r="W219" s="17"/>
      <c r="X219" s="17"/>
      <c r="Y219" s="17"/>
      <c r="Z219" s="17"/>
      <c r="AA219" s="17"/>
      <c r="AB219" s="1"/>
      <c r="AC219" s="17"/>
      <c r="AD219" s="17"/>
      <c r="AE219" s="17"/>
      <c r="AF219" s="17"/>
      <c r="AG219" s="17"/>
      <c r="AH219" s="17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 x14ac:dyDescent="0.25">
      <c r="A220" s="1"/>
      <c r="B220" s="1"/>
      <c r="C220" s="1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2"/>
      <c r="P220" s="12"/>
      <c r="Q220" s="12"/>
      <c r="R220" s="12"/>
      <c r="S220" s="12"/>
      <c r="T220" s="12"/>
      <c r="U220" s="1"/>
      <c r="V220" s="17"/>
      <c r="W220" s="17"/>
      <c r="X220" s="17"/>
      <c r="Y220" s="17"/>
      <c r="Z220" s="17"/>
      <c r="AA220" s="17"/>
      <c r="AB220" s="1"/>
      <c r="AC220" s="17"/>
      <c r="AD220" s="17"/>
      <c r="AE220" s="17"/>
      <c r="AF220" s="17"/>
      <c r="AG220" s="17"/>
      <c r="AH220" s="17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 x14ac:dyDescent="0.25">
      <c r="A221" s="1"/>
      <c r="B221" s="1"/>
      <c r="C221" s="1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2"/>
      <c r="P221" s="12"/>
      <c r="Q221" s="12"/>
      <c r="R221" s="12"/>
      <c r="S221" s="12"/>
      <c r="T221" s="12"/>
      <c r="U221" s="1"/>
      <c r="V221" s="17"/>
      <c r="W221" s="17"/>
      <c r="X221" s="17"/>
      <c r="Y221" s="17"/>
      <c r="Z221" s="17"/>
      <c r="AA221" s="17"/>
      <c r="AB221" s="1"/>
      <c r="AC221" s="17"/>
      <c r="AD221" s="17"/>
      <c r="AE221" s="17"/>
      <c r="AF221" s="17"/>
      <c r="AG221" s="17"/>
      <c r="AH221" s="17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 x14ac:dyDescent="0.25">
      <c r="A222" s="1"/>
      <c r="B222" s="1"/>
      <c r="C222" s="1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2"/>
      <c r="P222" s="12"/>
      <c r="Q222" s="12"/>
      <c r="R222" s="12"/>
      <c r="S222" s="12"/>
      <c r="T222" s="12"/>
      <c r="U222" s="1"/>
      <c r="V222" s="17"/>
      <c r="W222" s="17"/>
      <c r="X222" s="17"/>
      <c r="Y222" s="17"/>
      <c r="Z222" s="17"/>
      <c r="AA222" s="17"/>
      <c r="AB222" s="1"/>
      <c r="AC222" s="17"/>
      <c r="AD222" s="17"/>
      <c r="AE222" s="17"/>
      <c r="AF222" s="17"/>
      <c r="AG222" s="17"/>
      <c r="AH222" s="17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 x14ac:dyDescent="0.25">
      <c r="A223" s="1"/>
      <c r="B223" s="1"/>
      <c r="C223" s="1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2"/>
      <c r="P223" s="12"/>
      <c r="Q223" s="12"/>
      <c r="R223" s="12"/>
      <c r="S223" s="12"/>
      <c r="T223" s="12"/>
      <c r="U223" s="1"/>
      <c r="V223" s="17"/>
      <c r="W223" s="17"/>
      <c r="X223" s="17"/>
      <c r="Y223" s="17"/>
      <c r="Z223" s="17"/>
      <c r="AA223" s="17"/>
      <c r="AB223" s="1"/>
      <c r="AC223" s="17"/>
      <c r="AD223" s="17"/>
      <c r="AE223" s="17"/>
      <c r="AF223" s="17"/>
      <c r="AG223" s="17"/>
      <c r="AH223" s="17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 x14ac:dyDescent="0.25">
      <c r="A224" s="1"/>
      <c r="B224" s="1"/>
      <c r="C224" s="1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2"/>
      <c r="P224" s="12"/>
      <c r="Q224" s="12"/>
      <c r="R224" s="12"/>
      <c r="S224" s="12"/>
      <c r="T224" s="12"/>
      <c r="U224" s="1"/>
      <c r="V224" s="17"/>
      <c r="W224" s="17"/>
      <c r="X224" s="17"/>
      <c r="Y224" s="17"/>
      <c r="Z224" s="17"/>
      <c r="AA224" s="17"/>
      <c r="AB224" s="1"/>
      <c r="AC224" s="17"/>
      <c r="AD224" s="17"/>
      <c r="AE224" s="17"/>
      <c r="AF224" s="17"/>
      <c r="AG224" s="17"/>
      <c r="AH224" s="17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 x14ac:dyDescent="0.25">
      <c r="A225" s="1"/>
      <c r="B225" s="1"/>
      <c r="C225" s="1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2"/>
      <c r="P225" s="12"/>
      <c r="Q225" s="12"/>
      <c r="R225" s="12"/>
      <c r="S225" s="12"/>
      <c r="T225" s="12"/>
      <c r="U225" s="1"/>
      <c r="V225" s="17"/>
      <c r="W225" s="17"/>
      <c r="X225" s="17"/>
      <c r="Y225" s="17"/>
      <c r="Z225" s="17"/>
      <c r="AA225" s="17"/>
      <c r="AB225" s="1"/>
      <c r="AC225" s="17"/>
      <c r="AD225" s="17"/>
      <c r="AE225" s="17"/>
      <c r="AF225" s="17"/>
      <c r="AG225" s="17"/>
      <c r="AH225" s="17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 x14ac:dyDescent="0.25">
      <c r="A226" s="1"/>
      <c r="B226" s="1"/>
      <c r="C226" s="1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2"/>
      <c r="P226" s="12"/>
      <c r="Q226" s="12"/>
      <c r="R226" s="12"/>
      <c r="S226" s="12"/>
      <c r="T226" s="12"/>
      <c r="U226" s="1"/>
      <c r="V226" s="17"/>
      <c r="W226" s="17"/>
      <c r="X226" s="17"/>
      <c r="Y226" s="17"/>
      <c r="Z226" s="17"/>
      <c r="AA226" s="17"/>
      <c r="AB226" s="1"/>
      <c r="AC226" s="17"/>
      <c r="AD226" s="17"/>
      <c r="AE226" s="17"/>
      <c r="AF226" s="17"/>
      <c r="AG226" s="17"/>
      <c r="AH226" s="17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 x14ac:dyDescent="0.25">
      <c r="A227" s="1"/>
      <c r="B227" s="1"/>
      <c r="C227" s="1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2"/>
      <c r="P227" s="12"/>
      <c r="Q227" s="12"/>
      <c r="R227" s="12"/>
      <c r="S227" s="12"/>
      <c r="T227" s="12"/>
      <c r="U227" s="1"/>
      <c r="V227" s="17"/>
      <c r="W227" s="17"/>
      <c r="X227" s="17"/>
      <c r="Y227" s="17"/>
      <c r="Z227" s="17"/>
      <c r="AA227" s="17"/>
      <c r="AB227" s="1"/>
      <c r="AC227" s="17"/>
      <c r="AD227" s="17"/>
      <c r="AE227" s="17"/>
      <c r="AF227" s="17"/>
      <c r="AG227" s="17"/>
      <c r="AH227" s="17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 x14ac:dyDescent="0.25">
      <c r="A228" s="1"/>
      <c r="B228" s="1"/>
      <c r="C228" s="1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2"/>
      <c r="P228" s="12"/>
      <c r="Q228" s="12"/>
      <c r="R228" s="12"/>
      <c r="S228" s="12"/>
      <c r="T228" s="12"/>
      <c r="U228" s="1"/>
      <c r="V228" s="17"/>
      <c r="W228" s="17"/>
      <c r="X228" s="17"/>
      <c r="Y228" s="17"/>
      <c r="Z228" s="17"/>
      <c r="AA228" s="17"/>
      <c r="AB228" s="1"/>
      <c r="AC228" s="17"/>
      <c r="AD228" s="17"/>
      <c r="AE228" s="17"/>
      <c r="AF228" s="17"/>
      <c r="AG228" s="17"/>
      <c r="AH228" s="17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 x14ac:dyDescent="0.25">
      <c r="A229" s="1"/>
      <c r="B229" s="1"/>
      <c r="C229" s="1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2"/>
      <c r="P229" s="12"/>
      <c r="Q229" s="12"/>
      <c r="R229" s="12"/>
      <c r="S229" s="12"/>
      <c r="T229" s="12"/>
      <c r="U229" s="1"/>
      <c r="V229" s="17"/>
      <c r="W229" s="17"/>
      <c r="X229" s="17"/>
      <c r="Y229" s="17"/>
      <c r="Z229" s="17"/>
      <c r="AA229" s="17"/>
      <c r="AB229" s="1"/>
      <c r="AC229" s="17"/>
      <c r="AD229" s="17"/>
      <c r="AE229" s="17"/>
      <c r="AF229" s="17"/>
      <c r="AG229" s="17"/>
      <c r="AH229" s="17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 x14ac:dyDescent="0.25">
      <c r="A230" s="1"/>
      <c r="B230" s="1"/>
      <c r="C230" s="1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2"/>
      <c r="P230" s="12"/>
      <c r="Q230" s="12"/>
      <c r="R230" s="12"/>
      <c r="S230" s="12"/>
      <c r="T230" s="12"/>
      <c r="U230" s="1"/>
      <c r="V230" s="17"/>
      <c r="W230" s="17"/>
      <c r="X230" s="17"/>
      <c r="Y230" s="17"/>
      <c r="Z230" s="17"/>
      <c r="AA230" s="17"/>
      <c r="AB230" s="1"/>
      <c r="AC230" s="17"/>
      <c r="AD230" s="17"/>
      <c r="AE230" s="17"/>
      <c r="AF230" s="17"/>
      <c r="AG230" s="17"/>
      <c r="AH230" s="17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 x14ac:dyDescent="0.25">
      <c r="A231" s="1"/>
      <c r="B231" s="1"/>
      <c r="C231" s="1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2"/>
      <c r="P231" s="12"/>
      <c r="Q231" s="12"/>
      <c r="R231" s="12"/>
      <c r="S231" s="12"/>
      <c r="T231" s="12"/>
      <c r="U231" s="1"/>
      <c r="V231" s="17"/>
      <c r="W231" s="17"/>
      <c r="X231" s="17"/>
      <c r="Y231" s="17"/>
      <c r="Z231" s="17"/>
      <c r="AA231" s="17"/>
      <c r="AB231" s="1"/>
      <c r="AC231" s="17"/>
      <c r="AD231" s="17"/>
      <c r="AE231" s="17"/>
      <c r="AF231" s="17"/>
      <c r="AG231" s="17"/>
      <c r="AH231" s="17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 x14ac:dyDescent="0.25">
      <c r="A232" s="1"/>
      <c r="B232" s="1"/>
      <c r="C232" s="1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2"/>
      <c r="P232" s="12"/>
      <c r="Q232" s="12"/>
      <c r="R232" s="12"/>
      <c r="S232" s="12"/>
      <c r="T232" s="12"/>
      <c r="U232" s="1"/>
      <c r="V232" s="17"/>
      <c r="W232" s="17"/>
      <c r="X232" s="17"/>
      <c r="Y232" s="17"/>
      <c r="Z232" s="17"/>
      <c r="AA232" s="17"/>
      <c r="AB232" s="1"/>
      <c r="AC232" s="17"/>
      <c r="AD232" s="17"/>
      <c r="AE232" s="17"/>
      <c r="AF232" s="17"/>
      <c r="AG232" s="17"/>
      <c r="AH232" s="17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 x14ac:dyDescent="0.25">
      <c r="A233" s="1"/>
      <c r="B233" s="1"/>
      <c r="C233" s="1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2"/>
      <c r="P233" s="12"/>
      <c r="Q233" s="12"/>
      <c r="R233" s="12"/>
      <c r="S233" s="12"/>
      <c r="T233" s="12"/>
      <c r="U233" s="1"/>
      <c r="V233" s="17"/>
      <c r="W233" s="17"/>
      <c r="X233" s="17"/>
      <c r="Y233" s="17"/>
      <c r="Z233" s="17"/>
      <c r="AA233" s="17"/>
      <c r="AB233" s="1"/>
      <c r="AC233" s="17"/>
      <c r="AD233" s="17"/>
      <c r="AE233" s="17"/>
      <c r="AF233" s="17"/>
      <c r="AG233" s="17"/>
      <c r="AH233" s="17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 x14ac:dyDescent="0.25">
      <c r="A234" s="1"/>
      <c r="B234" s="1"/>
      <c r="C234" s="1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2"/>
      <c r="P234" s="12"/>
      <c r="Q234" s="12"/>
      <c r="R234" s="12"/>
      <c r="S234" s="12"/>
      <c r="T234" s="12"/>
      <c r="U234" s="1"/>
      <c r="V234" s="17"/>
      <c r="W234" s="17"/>
      <c r="X234" s="17"/>
      <c r="Y234" s="17"/>
      <c r="Z234" s="17"/>
      <c r="AA234" s="17"/>
      <c r="AB234" s="1"/>
      <c r="AC234" s="17"/>
      <c r="AD234" s="17"/>
      <c r="AE234" s="17"/>
      <c r="AF234" s="17"/>
      <c r="AG234" s="17"/>
      <c r="AH234" s="17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 x14ac:dyDescent="0.25">
      <c r="A235" s="1"/>
      <c r="B235" s="1"/>
      <c r="C235" s="1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2"/>
      <c r="P235" s="12"/>
      <c r="Q235" s="12"/>
      <c r="R235" s="12"/>
      <c r="S235" s="12"/>
      <c r="T235" s="12"/>
      <c r="U235" s="1"/>
      <c r="V235" s="17"/>
      <c r="W235" s="17"/>
      <c r="X235" s="17"/>
      <c r="Y235" s="17"/>
      <c r="Z235" s="17"/>
      <c r="AA235" s="17"/>
      <c r="AB235" s="1"/>
      <c r="AC235" s="17"/>
      <c r="AD235" s="17"/>
      <c r="AE235" s="17"/>
      <c r="AF235" s="17"/>
      <c r="AG235" s="17"/>
      <c r="AH235" s="17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 x14ac:dyDescent="0.25">
      <c r="A236" s="1"/>
      <c r="B236" s="1"/>
      <c r="C236" s="1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2"/>
      <c r="P236" s="12"/>
      <c r="Q236" s="12"/>
      <c r="R236" s="12"/>
      <c r="S236" s="12"/>
      <c r="T236" s="12"/>
      <c r="U236" s="1"/>
      <c r="V236" s="17"/>
      <c r="W236" s="17"/>
      <c r="X236" s="17"/>
      <c r="Y236" s="17"/>
      <c r="Z236" s="17"/>
      <c r="AA236" s="17"/>
      <c r="AB236" s="1"/>
      <c r="AC236" s="17"/>
      <c r="AD236" s="17"/>
      <c r="AE236" s="17"/>
      <c r="AF236" s="17"/>
      <c r="AG236" s="17"/>
      <c r="AH236" s="17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 x14ac:dyDescent="0.25">
      <c r="A237" s="1"/>
      <c r="B237" s="1"/>
      <c r="C237" s="1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2"/>
      <c r="P237" s="12"/>
      <c r="Q237" s="12"/>
      <c r="R237" s="12"/>
      <c r="S237" s="12"/>
      <c r="T237" s="12"/>
      <c r="U237" s="1"/>
      <c r="V237" s="17"/>
      <c r="W237" s="17"/>
      <c r="X237" s="17"/>
      <c r="Y237" s="17"/>
      <c r="Z237" s="17"/>
      <c r="AA237" s="17"/>
      <c r="AB237" s="1"/>
      <c r="AC237" s="17"/>
      <c r="AD237" s="17"/>
      <c r="AE237" s="17"/>
      <c r="AF237" s="17"/>
      <c r="AG237" s="17"/>
      <c r="AH237" s="17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 x14ac:dyDescent="0.25">
      <c r="A238" s="1"/>
      <c r="B238" s="1"/>
      <c r="C238" s="1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2"/>
      <c r="P238" s="12"/>
      <c r="Q238" s="12"/>
      <c r="R238" s="12"/>
      <c r="S238" s="12"/>
      <c r="T238" s="12"/>
      <c r="U238" s="1"/>
      <c r="V238" s="17"/>
      <c r="W238" s="17"/>
      <c r="X238" s="17"/>
      <c r="Y238" s="17"/>
      <c r="Z238" s="17"/>
      <c r="AA238" s="17"/>
      <c r="AB238" s="1"/>
      <c r="AC238" s="17"/>
      <c r="AD238" s="17"/>
      <c r="AE238" s="17"/>
      <c r="AF238" s="17"/>
      <c r="AG238" s="17"/>
      <c r="AH238" s="17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 x14ac:dyDescent="0.25">
      <c r="A239" s="1"/>
      <c r="B239" s="1"/>
      <c r="C239" s="1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2"/>
      <c r="P239" s="12"/>
      <c r="Q239" s="12"/>
      <c r="R239" s="12"/>
      <c r="S239" s="12"/>
      <c r="T239" s="12"/>
      <c r="U239" s="1"/>
      <c r="V239" s="17"/>
      <c r="W239" s="17"/>
      <c r="X239" s="17"/>
      <c r="Y239" s="17"/>
      <c r="Z239" s="17"/>
      <c r="AA239" s="17"/>
      <c r="AB239" s="1"/>
      <c r="AC239" s="17"/>
      <c r="AD239" s="17"/>
      <c r="AE239" s="17"/>
      <c r="AF239" s="17"/>
      <c r="AG239" s="17"/>
      <c r="AH239" s="17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 x14ac:dyDescent="0.25">
      <c r="A240" s="1"/>
      <c r="B240" s="1"/>
      <c r="C240" s="1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2"/>
      <c r="P240" s="12"/>
      <c r="Q240" s="12"/>
      <c r="R240" s="12"/>
      <c r="S240" s="12"/>
      <c r="T240" s="12"/>
      <c r="U240" s="1"/>
      <c r="V240" s="17"/>
      <c r="W240" s="17"/>
      <c r="X240" s="17"/>
      <c r="Y240" s="17"/>
      <c r="Z240" s="17"/>
      <c r="AA240" s="17"/>
      <c r="AB240" s="1"/>
      <c r="AC240" s="17"/>
      <c r="AD240" s="17"/>
      <c r="AE240" s="17"/>
      <c r="AF240" s="17"/>
      <c r="AG240" s="17"/>
      <c r="AH240" s="17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 x14ac:dyDescent="0.25">
      <c r="A241" s="1"/>
      <c r="B241" s="1"/>
      <c r="C241" s="1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2"/>
      <c r="P241" s="12"/>
      <c r="Q241" s="12"/>
      <c r="R241" s="12"/>
      <c r="S241" s="12"/>
      <c r="T241" s="12"/>
      <c r="U241" s="1"/>
      <c r="V241" s="17"/>
      <c r="W241" s="17"/>
      <c r="X241" s="17"/>
      <c r="Y241" s="17"/>
      <c r="Z241" s="17"/>
      <c r="AA241" s="17"/>
      <c r="AB241" s="1"/>
      <c r="AC241" s="17"/>
      <c r="AD241" s="17"/>
      <c r="AE241" s="17"/>
      <c r="AF241" s="17"/>
      <c r="AG241" s="17"/>
      <c r="AH241" s="17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 x14ac:dyDescent="0.25">
      <c r="A242" s="1"/>
      <c r="B242" s="1"/>
      <c r="C242" s="1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2"/>
      <c r="P242" s="12"/>
      <c r="Q242" s="12"/>
      <c r="R242" s="12"/>
      <c r="S242" s="12"/>
      <c r="T242" s="12"/>
      <c r="U242" s="1"/>
      <c r="V242" s="17"/>
      <c r="W242" s="17"/>
      <c r="X242" s="17"/>
      <c r="Y242" s="17"/>
      <c r="Z242" s="17"/>
      <c r="AA242" s="17"/>
      <c r="AB242" s="1"/>
      <c r="AC242" s="17"/>
      <c r="AD242" s="17"/>
      <c r="AE242" s="17"/>
      <c r="AF242" s="17"/>
      <c r="AG242" s="17"/>
      <c r="AH242" s="17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 x14ac:dyDescent="0.25">
      <c r="A243" s="1"/>
      <c r="B243" s="1"/>
      <c r="C243" s="1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2"/>
      <c r="P243" s="12"/>
      <c r="Q243" s="12"/>
      <c r="R243" s="12"/>
      <c r="S243" s="12"/>
      <c r="T243" s="12"/>
      <c r="U243" s="1"/>
      <c r="V243" s="17"/>
      <c r="W243" s="17"/>
      <c r="X243" s="17"/>
      <c r="Y243" s="17"/>
      <c r="Z243" s="17"/>
      <c r="AA243" s="17"/>
      <c r="AB243" s="1"/>
      <c r="AC243" s="17"/>
      <c r="AD243" s="17"/>
      <c r="AE243" s="17"/>
      <c r="AF243" s="17"/>
      <c r="AG243" s="17"/>
      <c r="AH243" s="17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 x14ac:dyDescent="0.25">
      <c r="A244" s="1"/>
      <c r="B244" s="1"/>
      <c r="C244" s="1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2"/>
      <c r="P244" s="12"/>
      <c r="Q244" s="12"/>
      <c r="R244" s="12"/>
      <c r="S244" s="12"/>
      <c r="T244" s="12"/>
      <c r="U244" s="1"/>
      <c r="V244" s="17"/>
      <c r="W244" s="17"/>
      <c r="X244" s="17"/>
      <c r="Y244" s="17"/>
      <c r="Z244" s="17"/>
      <c r="AA244" s="17"/>
      <c r="AB244" s="1"/>
      <c r="AC244" s="17"/>
      <c r="AD244" s="17"/>
      <c r="AE244" s="17"/>
      <c r="AF244" s="17"/>
      <c r="AG244" s="17"/>
      <c r="AH244" s="17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 x14ac:dyDescent="0.25">
      <c r="A245" s="1"/>
      <c r="B245" s="1"/>
      <c r="C245" s="1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2"/>
      <c r="P245" s="12"/>
      <c r="Q245" s="12"/>
      <c r="R245" s="12"/>
      <c r="S245" s="12"/>
      <c r="T245" s="12"/>
      <c r="U245" s="1"/>
      <c r="V245" s="17"/>
      <c r="W245" s="17"/>
      <c r="X245" s="17"/>
      <c r="Y245" s="17"/>
      <c r="Z245" s="17"/>
      <c r="AA245" s="17"/>
      <c r="AB245" s="1"/>
      <c r="AC245" s="17"/>
      <c r="AD245" s="17"/>
      <c r="AE245" s="17"/>
      <c r="AF245" s="17"/>
      <c r="AG245" s="17"/>
      <c r="AH245" s="17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 x14ac:dyDescent="0.25">
      <c r="A246" s="1"/>
      <c r="B246" s="1"/>
      <c r="C246" s="1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2"/>
      <c r="P246" s="12"/>
      <c r="Q246" s="12"/>
      <c r="R246" s="12"/>
      <c r="S246" s="12"/>
      <c r="T246" s="12"/>
      <c r="U246" s="1"/>
      <c r="V246" s="17"/>
      <c r="W246" s="17"/>
      <c r="X246" s="17"/>
      <c r="Y246" s="17"/>
      <c r="Z246" s="17"/>
      <c r="AA246" s="17"/>
      <c r="AB246" s="1"/>
      <c r="AC246" s="17"/>
      <c r="AD246" s="17"/>
      <c r="AE246" s="17"/>
      <c r="AF246" s="17"/>
      <c r="AG246" s="17"/>
      <c r="AH246" s="17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 x14ac:dyDescent="0.25">
      <c r="A247" s="1"/>
      <c r="B247" s="1"/>
      <c r="C247" s="1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2"/>
      <c r="P247" s="12"/>
      <c r="Q247" s="12"/>
      <c r="R247" s="12"/>
      <c r="S247" s="12"/>
      <c r="T247" s="12"/>
      <c r="U247" s="1"/>
      <c r="V247" s="17"/>
      <c r="W247" s="17"/>
      <c r="X247" s="17"/>
      <c r="Y247" s="17"/>
      <c r="Z247" s="17"/>
      <c r="AA247" s="17"/>
      <c r="AB247" s="1"/>
      <c r="AC247" s="17"/>
      <c r="AD247" s="17"/>
      <c r="AE247" s="17"/>
      <c r="AF247" s="17"/>
      <c r="AG247" s="17"/>
      <c r="AH247" s="17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 x14ac:dyDescent="0.25">
      <c r="A248" s="1"/>
      <c r="B248" s="1"/>
      <c r="C248" s="1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2"/>
      <c r="P248" s="12"/>
      <c r="Q248" s="12"/>
      <c r="R248" s="12"/>
      <c r="S248" s="12"/>
      <c r="T248" s="12"/>
      <c r="U248" s="1"/>
      <c r="V248" s="17"/>
      <c r="W248" s="17"/>
      <c r="X248" s="17"/>
      <c r="Y248" s="17"/>
      <c r="Z248" s="17"/>
      <c r="AA248" s="17"/>
      <c r="AB248" s="1"/>
      <c r="AC248" s="17"/>
      <c r="AD248" s="17"/>
      <c r="AE248" s="17"/>
      <c r="AF248" s="17"/>
      <c r="AG248" s="17"/>
      <c r="AH248" s="17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 x14ac:dyDescent="0.25">
      <c r="A249" s="1"/>
      <c r="B249" s="1"/>
      <c r="C249" s="1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2"/>
      <c r="P249" s="12"/>
      <c r="Q249" s="12"/>
      <c r="R249" s="12"/>
      <c r="S249" s="12"/>
      <c r="T249" s="12"/>
      <c r="U249" s="1"/>
      <c r="V249" s="17"/>
      <c r="W249" s="17"/>
      <c r="X249" s="17"/>
      <c r="Y249" s="17"/>
      <c r="Z249" s="17"/>
      <c r="AA249" s="17"/>
      <c r="AB249" s="1"/>
      <c r="AC249" s="17"/>
      <c r="AD249" s="17"/>
      <c r="AE249" s="17"/>
      <c r="AF249" s="17"/>
      <c r="AG249" s="17"/>
      <c r="AH249" s="17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 x14ac:dyDescent="0.25">
      <c r="A250" s="1"/>
      <c r="B250" s="1"/>
      <c r="C250" s="1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2"/>
      <c r="P250" s="12"/>
      <c r="Q250" s="12"/>
      <c r="R250" s="12"/>
      <c r="S250" s="12"/>
      <c r="T250" s="12"/>
      <c r="U250" s="1"/>
      <c r="V250" s="17"/>
      <c r="W250" s="17"/>
      <c r="X250" s="17"/>
      <c r="Y250" s="17"/>
      <c r="Z250" s="17"/>
      <c r="AA250" s="17"/>
      <c r="AB250" s="1"/>
      <c r="AC250" s="17"/>
      <c r="AD250" s="17"/>
      <c r="AE250" s="17"/>
      <c r="AF250" s="17"/>
      <c r="AG250" s="17"/>
      <c r="AH250" s="17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 x14ac:dyDescent="0.25">
      <c r="A251" s="1"/>
      <c r="B251" s="1"/>
      <c r="C251" s="1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2"/>
      <c r="P251" s="12"/>
      <c r="Q251" s="12"/>
      <c r="R251" s="12"/>
      <c r="S251" s="12"/>
      <c r="T251" s="12"/>
      <c r="U251" s="1"/>
      <c r="V251" s="17"/>
      <c r="W251" s="17"/>
      <c r="X251" s="17"/>
      <c r="Y251" s="17"/>
      <c r="Z251" s="17"/>
      <c r="AA251" s="17"/>
      <c r="AB251" s="1"/>
      <c r="AC251" s="17"/>
      <c r="AD251" s="17"/>
      <c r="AE251" s="17"/>
      <c r="AF251" s="17"/>
      <c r="AG251" s="17"/>
      <c r="AH251" s="17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spans="1:55" x14ac:dyDescent="0.25">
      <c r="A252" s="1"/>
      <c r="B252" s="1"/>
      <c r="C252" s="1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2"/>
      <c r="P252" s="12"/>
      <c r="Q252" s="12"/>
      <c r="R252" s="12"/>
      <c r="S252" s="12"/>
      <c r="T252" s="12"/>
      <c r="U252" s="1"/>
      <c r="V252" s="17"/>
      <c r="W252" s="17"/>
      <c r="X252" s="17"/>
      <c r="Y252" s="17"/>
      <c r="Z252" s="17"/>
      <c r="AA252" s="17"/>
      <c r="AB252" s="1"/>
      <c r="AC252" s="17"/>
      <c r="AD252" s="17"/>
      <c r="AE252" s="17"/>
      <c r="AF252" s="17"/>
      <c r="AG252" s="17"/>
      <c r="AH252" s="17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spans="1:55" x14ac:dyDescent="0.25">
      <c r="A253" s="1"/>
      <c r="B253" s="1"/>
      <c r="C253" s="1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2"/>
      <c r="P253" s="12"/>
      <c r="Q253" s="12"/>
      <c r="R253" s="12"/>
      <c r="S253" s="12"/>
      <c r="T253" s="12"/>
      <c r="U253" s="1"/>
      <c r="V253" s="17"/>
      <c r="W253" s="17"/>
      <c r="X253" s="17"/>
      <c r="Y253" s="17"/>
      <c r="Z253" s="17"/>
      <c r="AA253" s="17"/>
      <c r="AB253" s="1"/>
      <c r="AC253" s="17"/>
      <c r="AD253" s="17"/>
      <c r="AE253" s="17"/>
      <c r="AF253" s="17"/>
      <c r="AG253" s="17"/>
      <c r="AH253" s="17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spans="1:55" x14ac:dyDescent="0.25">
      <c r="A254" s="1"/>
      <c r="B254" s="1"/>
      <c r="C254" s="1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2"/>
      <c r="P254" s="12"/>
      <c r="Q254" s="12"/>
      <c r="R254" s="12"/>
      <c r="S254" s="12"/>
      <c r="T254" s="12"/>
      <c r="U254" s="1"/>
      <c r="V254" s="17"/>
      <c r="W254" s="17"/>
      <c r="X254" s="17"/>
      <c r="Y254" s="17"/>
      <c r="Z254" s="17"/>
      <c r="AA254" s="17"/>
      <c r="AB254" s="1"/>
      <c r="AC254" s="17"/>
      <c r="AD254" s="17"/>
      <c r="AE254" s="17"/>
      <c r="AF254" s="17"/>
      <c r="AG254" s="17"/>
      <c r="AH254" s="17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spans="1:55" x14ac:dyDescent="0.25">
      <c r="A255" s="1"/>
      <c r="B255" s="1"/>
      <c r="C255" s="1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2"/>
      <c r="P255" s="12"/>
      <c r="Q255" s="12"/>
      <c r="R255" s="12"/>
      <c r="S255" s="12"/>
      <c r="T255" s="12"/>
      <c r="U255" s="1"/>
      <c r="V255" s="17"/>
      <c r="W255" s="17"/>
      <c r="X255" s="17"/>
      <c r="Y255" s="17"/>
      <c r="Z255" s="17"/>
      <c r="AA255" s="17"/>
      <c r="AB255" s="1"/>
      <c r="AC255" s="17"/>
      <c r="AD255" s="17"/>
      <c r="AE255" s="17"/>
      <c r="AF255" s="17"/>
      <c r="AG255" s="17"/>
      <c r="AH255" s="17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spans="1:55" x14ac:dyDescent="0.25">
      <c r="A256" s="1"/>
      <c r="B256" s="1"/>
      <c r="C256" s="1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2"/>
      <c r="P256" s="12"/>
      <c r="Q256" s="12"/>
      <c r="R256" s="12"/>
      <c r="S256" s="12"/>
      <c r="T256" s="12"/>
      <c r="U256" s="1"/>
      <c r="V256" s="17"/>
      <c r="W256" s="17"/>
      <c r="X256" s="17"/>
      <c r="Y256" s="17"/>
      <c r="Z256" s="17"/>
      <c r="AA256" s="17"/>
      <c r="AB256" s="1"/>
      <c r="AC256" s="17"/>
      <c r="AD256" s="17"/>
      <c r="AE256" s="17"/>
      <c r="AF256" s="17"/>
      <c r="AG256" s="17"/>
      <c r="AH256" s="17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spans="1:55" x14ac:dyDescent="0.25">
      <c r="A257" s="1"/>
      <c r="B257" s="1"/>
      <c r="C257" s="1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2"/>
      <c r="P257" s="12"/>
      <c r="Q257" s="12"/>
      <c r="R257" s="12"/>
      <c r="S257" s="12"/>
      <c r="T257" s="12"/>
      <c r="U257" s="1"/>
      <c r="V257" s="17"/>
      <c r="W257" s="17"/>
      <c r="X257" s="17"/>
      <c r="Y257" s="17"/>
      <c r="Z257" s="17"/>
      <c r="AA257" s="17"/>
      <c r="AB257" s="1"/>
      <c r="AC257" s="17"/>
      <c r="AD257" s="17"/>
      <c r="AE257" s="17"/>
      <c r="AF257" s="17"/>
      <c r="AG257" s="17"/>
      <c r="AH257" s="17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spans="1:55" x14ac:dyDescent="0.25">
      <c r="A258" s="1"/>
      <c r="B258" s="1"/>
      <c r="C258" s="1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2"/>
      <c r="P258" s="12"/>
      <c r="Q258" s="12"/>
      <c r="R258" s="12"/>
      <c r="S258" s="12"/>
      <c r="T258" s="12"/>
      <c r="U258" s="1"/>
      <c r="V258" s="17"/>
      <c r="W258" s="17"/>
      <c r="X258" s="17"/>
      <c r="Y258" s="17"/>
      <c r="Z258" s="17"/>
      <c r="AA258" s="17"/>
      <c r="AB258" s="1"/>
      <c r="AC258" s="17"/>
      <c r="AD258" s="17"/>
      <c r="AE258" s="17"/>
      <c r="AF258" s="17"/>
      <c r="AG258" s="17"/>
      <c r="AH258" s="17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spans="1:55" x14ac:dyDescent="0.25">
      <c r="A259" s="1"/>
      <c r="B259" s="1"/>
      <c r="C259" s="1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2"/>
      <c r="P259" s="12"/>
      <c r="Q259" s="12"/>
      <c r="R259" s="12"/>
      <c r="S259" s="12"/>
      <c r="T259" s="12"/>
      <c r="U259" s="1"/>
      <c r="V259" s="17"/>
      <c r="W259" s="17"/>
      <c r="X259" s="17"/>
      <c r="Y259" s="17"/>
      <c r="Z259" s="17"/>
      <c r="AA259" s="17"/>
      <c r="AB259" s="1"/>
      <c r="AC259" s="17"/>
      <c r="AD259" s="17"/>
      <c r="AE259" s="17"/>
      <c r="AF259" s="17"/>
      <c r="AG259" s="17"/>
      <c r="AH259" s="17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spans="1:55" x14ac:dyDescent="0.25">
      <c r="A260" s="1"/>
      <c r="B260" s="1"/>
      <c r="C260" s="1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2"/>
      <c r="P260" s="12"/>
      <c r="Q260" s="12"/>
      <c r="R260" s="12"/>
      <c r="S260" s="12"/>
      <c r="T260" s="12"/>
      <c r="U260" s="1"/>
      <c r="V260" s="17"/>
      <c r="W260" s="17"/>
      <c r="X260" s="17"/>
      <c r="Y260" s="17"/>
      <c r="Z260" s="17"/>
      <c r="AA260" s="17"/>
      <c r="AB260" s="1"/>
      <c r="AC260" s="17"/>
      <c r="AD260" s="17"/>
      <c r="AE260" s="17"/>
      <c r="AF260" s="17"/>
      <c r="AG260" s="17"/>
      <c r="AH260" s="17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spans="1:55" x14ac:dyDescent="0.25">
      <c r="A261" s="1"/>
      <c r="B261" s="1"/>
      <c r="C261" s="1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2"/>
      <c r="P261" s="12"/>
      <c r="Q261" s="12"/>
      <c r="R261" s="12"/>
      <c r="S261" s="12"/>
      <c r="T261" s="12"/>
      <c r="U261" s="1"/>
      <c r="V261" s="17"/>
      <c r="W261" s="17"/>
      <c r="X261" s="17"/>
      <c r="Y261" s="17"/>
      <c r="Z261" s="17"/>
      <c r="AA261" s="17"/>
      <c r="AB261" s="1"/>
      <c r="AC261" s="17"/>
      <c r="AD261" s="17"/>
      <c r="AE261" s="17"/>
      <c r="AF261" s="17"/>
      <c r="AG261" s="17"/>
      <c r="AH261" s="17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spans="1:55" x14ac:dyDescent="0.25">
      <c r="A262" s="1"/>
      <c r="B262" s="1"/>
      <c r="C262" s="1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2"/>
      <c r="P262" s="12"/>
      <c r="Q262" s="12"/>
      <c r="R262" s="12"/>
      <c r="S262" s="12"/>
      <c r="T262" s="12"/>
      <c r="U262" s="1"/>
      <c r="V262" s="17"/>
      <c r="W262" s="17"/>
      <c r="X262" s="17"/>
      <c r="Y262" s="17"/>
      <c r="Z262" s="17"/>
      <c r="AA262" s="17"/>
      <c r="AB262" s="1"/>
      <c r="AC262" s="17"/>
      <c r="AD262" s="17"/>
      <c r="AE262" s="17"/>
      <c r="AF262" s="17"/>
      <c r="AG262" s="17"/>
      <c r="AH262" s="17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spans="1:55" x14ac:dyDescent="0.25">
      <c r="A263" s="1"/>
      <c r="B263" s="1"/>
      <c r="C263" s="1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2"/>
      <c r="P263" s="12"/>
      <c r="Q263" s="12"/>
      <c r="R263" s="12"/>
      <c r="S263" s="12"/>
      <c r="T263" s="12"/>
      <c r="U263" s="1"/>
      <c r="V263" s="17"/>
      <c r="W263" s="17"/>
      <c r="X263" s="17"/>
      <c r="Y263" s="17"/>
      <c r="Z263" s="17"/>
      <c r="AA263" s="17"/>
      <c r="AB263" s="1"/>
      <c r="AC263" s="17"/>
      <c r="AD263" s="17"/>
      <c r="AE263" s="17"/>
      <c r="AF263" s="17"/>
      <c r="AG263" s="17"/>
      <c r="AH263" s="17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spans="1:55" x14ac:dyDescent="0.25">
      <c r="A264" s="1"/>
      <c r="B264" s="1"/>
      <c r="C264" s="1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2"/>
      <c r="P264" s="12"/>
      <c r="Q264" s="12"/>
      <c r="R264" s="12"/>
      <c r="S264" s="12"/>
      <c r="T264" s="12"/>
      <c r="U264" s="1"/>
      <c r="V264" s="17"/>
      <c r="W264" s="17"/>
      <c r="X264" s="17"/>
      <c r="Y264" s="17"/>
      <c r="Z264" s="17"/>
      <c r="AA264" s="17"/>
      <c r="AB264" s="1"/>
      <c r="AC264" s="17"/>
      <c r="AD264" s="17"/>
      <c r="AE264" s="17"/>
      <c r="AF264" s="17"/>
      <c r="AG264" s="17"/>
      <c r="AH264" s="17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spans="1:55" x14ac:dyDescent="0.25">
      <c r="A265" s="1"/>
      <c r="B265" s="1"/>
      <c r="C265" s="1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2"/>
      <c r="P265" s="12"/>
      <c r="Q265" s="12"/>
      <c r="R265" s="12"/>
      <c r="S265" s="12"/>
      <c r="T265" s="12"/>
      <c r="U265" s="1"/>
      <c r="V265" s="17"/>
      <c r="W265" s="17"/>
      <c r="X265" s="17"/>
      <c r="Y265" s="17"/>
      <c r="Z265" s="17"/>
      <c r="AA265" s="17"/>
      <c r="AB265" s="1"/>
      <c r="AC265" s="17"/>
      <c r="AD265" s="17"/>
      <c r="AE265" s="17"/>
      <c r="AF265" s="17"/>
      <c r="AG265" s="17"/>
      <c r="AH265" s="17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spans="1:55" x14ac:dyDescent="0.25">
      <c r="A266" s="1"/>
      <c r="B266" s="1"/>
      <c r="C266" s="1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2"/>
      <c r="P266" s="12"/>
      <c r="Q266" s="12"/>
      <c r="R266" s="12"/>
      <c r="S266" s="12"/>
      <c r="T266" s="12"/>
      <c r="U266" s="1"/>
      <c r="V266" s="17"/>
      <c r="W266" s="17"/>
      <c r="X266" s="17"/>
      <c r="Y266" s="17"/>
      <c r="Z266" s="17"/>
      <c r="AA266" s="17"/>
      <c r="AB266" s="1"/>
      <c r="AC266" s="17"/>
      <c r="AD266" s="17"/>
      <c r="AE266" s="17"/>
      <c r="AF266" s="17"/>
      <c r="AG266" s="17"/>
      <c r="AH266" s="17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spans="1:55" x14ac:dyDescent="0.25">
      <c r="A267" s="1"/>
      <c r="B267" s="1"/>
      <c r="C267" s="1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2"/>
      <c r="P267" s="12"/>
      <c r="Q267" s="12"/>
      <c r="R267" s="12"/>
      <c r="S267" s="12"/>
      <c r="T267" s="12"/>
      <c r="U267" s="1"/>
      <c r="V267" s="17"/>
      <c r="W267" s="17"/>
      <c r="X267" s="17"/>
      <c r="Y267" s="17"/>
      <c r="Z267" s="17"/>
      <c r="AA267" s="17"/>
      <c r="AB267" s="1"/>
      <c r="AC267" s="17"/>
      <c r="AD267" s="17"/>
      <c r="AE267" s="17"/>
      <c r="AF267" s="17"/>
      <c r="AG267" s="17"/>
      <c r="AH267" s="17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spans="1:55" x14ac:dyDescent="0.25">
      <c r="A268" s="1"/>
      <c r="B268" s="1"/>
      <c r="C268" s="1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2"/>
      <c r="P268" s="12"/>
      <c r="Q268" s="12"/>
      <c r="R268" s="12"/>
      <c r="S268" s="12"/>
      <c r="T268" s="12"/>
      <c r="U268" s="1"/>
      <c r="V268" s="17"/>
      <c r="W268" s="17"/>
      <c r="X268" s="17"/>
      <c r="Y268" s="17"/>
      <c r="Z268" s="17"/>
      <c r="AA268" s="17"/>
      <c r="AB268" s="1"/>
      <c r="AC268" s="17"/>
      <c r="AD268" s="17"/>
      <c r="AE268" s="17"/>
      <c r="AF268" s="17"/>
      <c r="AG268" s="17"/>
      <c r="AH268" s="17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spans="1:55" x14ac:dyDescent="0.25">
      <c r="A269" s="1"/>
      <c r="B269" s="1"/>
      <c r="C269" s="1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2"/>
      <c r="P269" s="12"/>
      <c r="Q269" s="12"/>
      <c r="R269" s="12"/>
      <c r="S269" s="12"/>
      <c r="T269" s="12"/>
      <c r="U269" s="1"/>
      <c r="V269" s="17"/>
      <c r="W269" s="17"/>
      <c r="X269" s="17"/>
      <c r="Y269" s="17"/>
      <c r="Z269" s="17"/>
      <c r="AA269" s="17"/>
      <c r="AB269" s="1"/>
      <c r="AC269" s="17"/>
      <c r="AD269" s="17"/>
      <c r="AE269" s="17"/>
      <c r="AF269" s="17"/>
      <c r="AG269" s="17"/>
      <c r="AH269" s="17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spans="1:55" x14ac:dyDescent="0.25">
      <c r="A270" s="1"/>
      <c r="B270" s="1"/>
      <c r="C270" s="1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2"/>
      <c r="P270" s="12"/>
      <c r="Q270" s="12"/>
      <c r="R270" s="12"/>
      <c r="S270" s="12"/>
      <c r="T270" s="12"/>
      <c r="U270" s="1"/>
      <c r="V270" s="17"/>
      <c r="W270" s="17"/>
      <c r="X270" s="17"/>
      <c r="Y270" s="17"/>
      <c r="Z270" s="17"/>
      <c r="AA270" s="17"/>
      <c r="AB270" s="1"/>
      <c r="AC270" s="17"/>
      <c r="AD270" s="17"/>
      <c r="AE270" s="17"/>
      <c r="AF270" s="17"/>
      <c r="AG270" s="17"/>
      <c r="AH270" s="17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spans="1:55" x14ac:dyDescent="0.25">
      <c r="A271" s="1"/>
      <c r="B271" s="1"/>
      <c r="C271" s="1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2"/>
      <c r="P271" s="12"/>
      <c r="Q271" s="12"/>
      <c r="R271" s="12"/>
      <c r="S271" s="12"/>
      <c r="T271" s="12"/>
      <c r="U271" s="1"/>
      <c r="V271" s="17"/>
      <c r="W271" s="17"/>
      <c r="X271" s="17"/>
      <c r="Y271" s="17"/>
      <c r="Z271" s="17"/>
      <c r="AA271" s="17"/>
      <c r="AB271" s="1"/>
      <c r="AC271" s="17"/>
      <c r="AD271" s="17"/>
      <c r="AE271" s="17"/>
      <c r="AF271" s="17"/>
      <c r="AG271" s="17"/>
      <c r="AH271" s="17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spans="1:55" x14ac:dyDescent="0.25">
      <c r="A272" s="1"/>
      <c r="B272" s="1"/>
      <c r="C272" s="1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2"/>
      <c r="P272" s="12"/>
      <c r="Q272" s="12"/>
      <c r="R272" s="12"/>
      <c r="S272" s="12"/>
      <c r="T272" s="12"/>
      <c r="U272" s="1"/>
      <c r="V272" s="17"/>
      <c r="W272" s="17"/>
      <c r="X272" s="17"/>
      <c r="Y272" s="17"/>
      <c r="Z272" s="17"/>
      <c r="AA272" s="17"/>
      <c r="AB272" s="1"/>
      <c r="AC272" s="17"/>
      <c r="AD272" s="17"/>
      <c r="AE272" s="17"/>
      <c r="AF272" s="17"/>
      <c r="AG272" s="17"/>
      <c r="AH272" s="17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spans="1:55" x14ac:dyDescent="0.25">
      <c r="A273" s="1"/>
      <c r="B273" s="1"/>
      <c r="C273" s="1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2"/>
      <c r="P273" s="12"/>
      <c r="Q273" s="12"/>
      <c r="R273" s="12"/>
      <c r="S273" s="12"/>
      <c r="T273" s="12"/>
      <c r="U273" s="1"/>
      <c r="V273" s="17"/>
      <c r="W273" s="17"/>
      <c r="X273" s="17"/>
      <c r="Y273" s="17"/>
      <c r="Z273" s="17"/>
      <c r="AA273" s="17"/>
      <c r="AB273" s="1"/>
      <c r="AC273" s="17"/>
      <c r="AD273" s="17"/>
      <c r="AE273" s="17"/>
      <c r="AF273" s="17"/>
      <c r="AG273" s="17"/>
      <c r="AH273" s="17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spans="1:55" x14ac:dyDescent="0.25">
      <c r="A274" s="1"/>
      <c r="B274" s="1"/>
      <c r="C274" s="1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2"/>
      <c r="P274" s="12"/>
      <c r="Q274" s="12"/>
      <c r="R274" s="12"/>
      <c r="S274" s="12"/>
      <c r="T274" s="12"/>
      <c r="U274" s="1"/>
      <c r="V274" s="17"/>
      <c r="W274" s="17"/>
      <c r="X274" s="17"/>
      <c r="Y274" s="17"/>
      <c r="Z274" s="17"/>
      <c r="AA274" s="17"/>
      <c r="AB274" s="1"/>
      <c r="AC274" s="17"/>
      <c r="AD274" s="17"/>
      <c r="AE274" s="17"/>
      <c r="AF274" s="17"/>
      <c r="AG274" s="17"/>
      <c r="AH274" s="17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spans="1:55" x14ac:dyDescent="0.25">
      <c r="A275" s="1"/>
      <c r="B275" s="1"/>
      <c r="C275" s="1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2"/>
      <c r="P275" s="12"/>
      <c r="Q275" s="12"/>
      <c r="R275" s="12"/>
      <c r="S275" s="12"/>
      <c r="T275" s="12"/>
      <c r="U275" s="1"/>
      <c r="V275" s="17"/>
      <c r="W275" s="17"/>
      <c r="X275" s="17"/>
      <c r="Y275" s="17"/>
      <c r="Z275" s="17"/>
      <c r="AA275" s="17"/>
      <c r="AB275" s="1"/>
      <c r="AC275" s="17"/>
      <c r="AD275" s="17"/>
      <c r="AE275" s="17"/>
      <c r="AF275" s="17"/>
      <c r="AG275" s="17"/>
      <c r="AH275" s="17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spans="1:55" x14ac:dyDescent="0.25">
      <c r="A276" s="1"/>
      <c r="B276" s="1"/>
      <c r="C276" s="1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2"/>
      <c r="P276" s="12"/>
      <c r="Q276" s="12"/>
      <c r="R276" s="12"/>
      <c r="S276" s="12"/>
      <c r="T276" s="12"/>
      <c r="U276" s="1"/>
      <c r="V276" s="17"/>
      <c r="W276" s="17"/>
      <c r="X276" s="17"/>
      <c r="Y276" s="17"/>
      <c r="Z276" s="17"/>
      <c r="AA276" s="17"/>
      <c r="AB276" s="1"/>
      <c r="AC276" s="17"/>
      <c r="AD276" s="17"/>
      <c r="AE276" s="17"/>
      <c r="AF276" s="17"/>
      <c r="AG276" s="17"/>
      <c r="AH276" s="17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spans="1:55" x14ac:dyDescent="0.25">
      <c r="A277" s="1"/>
      <c r="B277" s="1"/>
      <c r="C277" s="1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2"/>
      <c r="P277" s="12"/>
      <c r="Q277" s="12"/>
      <c r="R277" s="12"/>
      <c r="S277" s="12"/>
      <c r="T277" s="12"/>
      <c r="U277" s="1"/>
      <c r="V277" s="17"/>
      <c r="W277" s="17"/>
      <c r="X277" s="17"/>
      <c r="Y277" s="17"/>
      <c r="Z277" s="17"/>
      <c r="AA277" s="17"/>
      <c r="AB277" s="1"/>
      <c r="AC277" s="17"/>
      <c r="AD277" s="17"/>
      <c r="AE277" s="17"/>
      <c r="AF277" s="17"/>
      <c r="AG277" s="17"/>
      <c r="AH277" s="17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spans="1:55" x14ac:dyDescent="0.25">
      <c r="A278" s="1"/>
      <c r="B278" s="1"/>
      <c r="C278" s="1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2"/>
      <c r="P278" s="12"/>
      <c r="Q278" s="12"/>
      <c r="R278" s="12"/>
      <c r="S278" s="12"/>
      <c r="T278" s="12"/>
      <c r="U278" s="1"/>
      <c r="V278" s="17"/>
      <c r="W278" s="17"/>
      <c r="X278" s="17"/>
      <c r="Y278" s="17"/>
      <c r="Z278" s="17"/>
      <c r="AA278" s="17"/>
      <c r="AB278" s="1"/>
      <c r="AC278" s="17"/>
      <c r="AD278" s="17"/>
      <c r="AE278" s="17"/>
      <c r="AF278" s="17"/>
      <c r="AG278" s="17"/>
      <c r="AH278" s="17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spans="1:55" x14ac:dyDescent="0.25">
      <c r="A279" s="1"/>
      <c r="B279" s="1"/>
      <c r="C279" s="1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2"/>
      <c r="P279" s="12"/>
      <c r="Q279" s="12"/>
      <c r="R279" s="12"/>
      <c r="S279" s="12"/>
      <c r="T279" s="12"/>
      <c r="U279" s="1"/>
      <c r="V279" s="17"/>
      <c r="W279" s="17"/>
      <c r="X279" s="17"/>
      <c r="Y279" s="17"/>
      <c r="Z279" s="17"/>
      <c r="AA279" s="17"/>
      <c r="AB279" s="1"/>
      <c r="AC279" s="17"/>
      <c r="AD279" s="17"/>
      <c r="AE279" s="17"/>
      <c r="AF279" s="17"/>
      <c r="AG279" s="17"/>
      <c r="AH279" s="17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spans="1:55" x14ac:dyDescent="0.25">
      <c r="A280" s="1"/>
      <c r="B280" s="1"/>
      <c r="C280" s="1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2"/>
      <c r="P280" s="12"/>
      <c r="Q280" s="12"/>
      <c r="R280" s="12"/>
      <c r="S280" s="12"/>
      <c r="T280" s="12"/>
      <c r="U280" s="1"/>
      <c r="V280" s="17"/>
      <c r="W280" s="17"/>
      <c r="X280" s="17"/>
      <c r="Y280" s="17"/>
      <c r="Z280" s="17"/>
      <c r="AA280" s="17"/>
      <c r="AB280" s="1"/>
      <c r="AC280" s="17"/>
      <c r="AD280" s="17"/>
      <c r="AE280" s="17"/>
      <c r="AF280" s="17"/>
      <c r="AG280" s="17"/>
      <c r="AH280" s="17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spans="1:55" x14ac:dyDescent="0.25">
      <c r="A281" s="1"/>
      <c r="B281" s="1"/>
      <c r="C281" s="1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2"/>
      <c r="P281" s="12"/>
      <c r="Q281" s="12"/>
      <c r="R281" s="12"/>
      <c r="S281" s="12"/>
      <c r="T281" s="12"/>
      <c r="U281" s="1"/>
      <c r="V281" s="17"/>
      <c r="W281" s="17"/>
      <c r="X281" s="17"/>
      <c r="Y281" s="17"/>
      <c r="Z281" s="17"/>
      <c r="AA281" s="17"/>
      <c r="AB281" s="1"/>
      <c r="AC281" s="17"/>
      <c r="AD281" s="17"/>
      <c r="AE281" s="17"/>
      <c r="AF281" s="17"/>
      <c r="AG281" s="17"/>
      <c r="AH281" s="17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spans="1:55" x14ac:dyDescent="0.25">
      <c r="A282" s="1"/>
      <c r="B282" s="1"/>
      <c r="C282" s="1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2"/>
      <c r="P282" s="12"/>
      <c r="Q282" s="12"/>
      <c r="R282" s="12"/>
      <c r="S282" s="12"/>
      <c r="T282" s="12"/>
      <c r="U282" s="1"/>
      <c r="V282" s="17"/>
      <c r="W282" s="17"/>
      <c r="X282" s="17"/>
      <c r="Y282" s="17"/>
      <c r="Z282" s="17"/>
      <c r="AA282" s="17"/>
      <c r="AB282" s="1"/>
      <c r="AC282" s="17"/>
      <c r="AD282" s="17"/>
      <c r="AE282" s="17"/>
      <c r="AF282" s="17"/>
      <c r="AG282" s="17"/>
      <c r="AH282" s="17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spans="1:55" x14ac:dyDescent="0.25">
      <c r="A283" s="1"/>
      <c r="B283" s="1"/>
      <c r="C283" s="1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2"/>
      <c r="P283" s="12"/>
      <c r="Q283" s="12"/>
      <c r="R283" s="12"/>
      <c r="S283" s="12"/>
      <c r="T283" s="12"/>
      <c r="U283" s="1"/>
      <c r="V283" s="17"/>
      <c r="W283" s="17"/>
      <c r="X283" s="17"/>
      <c r="Y283" s="17"/>
      <c r="Z283" s="17"/>
      <c r="AA283" s="17"/>
      <c r="AB283" s="1"/>
      <c r="AC283" s="17"/>
      <c r="AD283" s="17"/>
      <c r="AE283" s="17"/>
      <c r="AF283" s="17"/>
      <c r="AG283" s="17"/>
      <c r="AH283" s="17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spans="1:55" x14ac:dyDescent="0.25">
      <c r="A284" s="1"/>
      <c r="B284" s="1"/>
      <c r="C284" s="1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2"/>
      <c r="P284" s="12"/>
      <c r="Q284" s="12"/>
      <c r="R284" s="12"/>
      <c r="S284" s="12"/>
      <c r="T284" s="12"/>
      <c r="U284" s="1"/>
      <c r="V284" s="17"/>
      <c r="W284" s="17"/>
      <c r="X284" s="17"/>
      <c r="Y284" s="17"/>
      <c r="Z284" s="17"/>
      <c r="AA284" s="17"/>
      <c r="AB284" s="1"/>
      <c r="AC284" s="17"/>
      <c r="AD284" s="17"/>
      <c r="AE284" s="17"/>
      <c r="AF284" s="17"/>
      <c r="AG284" s="17"/>
      <c r="AH284" s="17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spans="1:55" x14ac:dyDescent="0.25">
      <c r="A285" s="1"/>
      <c r="B285" s="1"/>
      <c r="C285" s="1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2"/>
      <c r="P285" s="12"/>
      <c r="Q285" s="12"/>
      <c r="R285" s="12"/>
      <c r="S285" s="12"/>
      <c r="T285" s="12"/>
      <c r="U285" s="1"/>
      <c r="V285" s="17"/>
      <c r="W285" s="17"/>
      <c r="X285" s="17"/>
      <c r="Y285" s="17"/>
      <c r="Z285" s="17"/>
      <c r="AA285" s="17"/>
      <c r="AB285" s="1"/>
      <c r="AC285" s="17"/>
      <c r="AD285" s="17"/>
      <c r="AE285" s="17"/>
      <c r="AF285" s="17"/>
      <c r="AG285" s="17"/>
      <c r="AH285" s="17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spans="1:55" x14ac:dyDescent="0.25">
      <c r="A286" s="1"/>
      <c r="B286" s="1"/>
      <c r="C286" s="1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2"/>
      <c r="P286" s="12"/>
      <c r="Q286" s="12"/>
      <c r="R286" s="12"/>
      <c r="S286" s="12"/>
      <c r="T286" s="12"/>
      <c r="U286" s="1"/>
      <c r="V286" s="17"/>
      <c r="W286" s="17"/>
      <c r="X286" s="17"/>
      <c r="Y286" s="17"/>
      <c r="Z286" s="17"/>
      <c r="AA286" s="17"/>
      <c r="AB286" s="1"/>
      <c r="AC286" s="17"/>
      <c r="AD286" s="17"/>
      <c r="AE286" s="17"/>
      <c r="AF286" s="17"/>
      <c r="AG286" s="17"/>
      <c r="AH286" s="17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spans="1:55" x14ac:dyDescent="0.25">
      <c r="A287" s="1"/>
      <c r="B287" s="1"/>
      <c r="C287" s="1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2"/>
      <c r="P287" s="12"/>
      <c r="Q287" s="12"/>
      <c r="R287" s="12"/>
      <c r="S287" s="12"/>
      <c r="T287" s="12"/>
      <c r="U287" s="1"/>
      <c r="V287" s="17"/>
      <c r="W287" s="17"/>
      <c r="X287" s="17"/>
      <c r="Y287" s="17"/>
      <c r="Z287" s="17"/>
      <c r="AA287" s="17"/>
      <c r="AB287" s="1"/>
      <c r="AC287" s="17"/>
      <c r="AD287" s="17"/>
      <c r="AE287" s="17"/>
      <c r="AF287" s="17"/>
      <c r="AG287" s="17"/>
      <c r="AH287" s="17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spans="1:55" x14ac:dyDescent="0.25">
      <c r="A288" s="1"/>
      <c r="B288" s="1"/>
      <c r="C288" s="1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2"/>
      <c r="P288" s="12"/>
      <c r="Q288" s="12"/>
      <c r="R288" s="12"/>
      <c r="S288" s="12"/>
      <c r="T288" s="12"/>
      <c r="U288" s="1"/>
      <c r="V288" s="17"/>
      <c r="W288" s="17"/>
      <c r="X288" s="17"/>
      <c r="Y288" s="17"/>
      <c r="Z288" s="17"/>
      <c r="AA288" s="17"/>
      <c r="AB288" s="1"/>
      <c r="AC288" s="17"/>
      <c r="AD288" s="17"/>
      <c r="AE288" s="17"/>
      <c r="AF288" s="17"/>
      <c r="AG288" s="17"/>
      <c r="AH288" s="17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</row>
    <row r="289" spans="1:55" x14ac:dyDescent="0.25">
      <c r="A289" s="1"/>
      <c r="B289" s="1"/>
      <c r="C289" s="1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2"/>
      <c r="P289" s="12"/>
      <c r="Q289" s="12"/>
      <c r="R289" s="12"/>
      <c r="S289" s="12"/>
      <c r="T289" s="12"/>
      <c r="U289" s="1"/>
      <c r="V289" s="17"/>
      <c r="W289" s="17"/>
      <c r="X289" s="17"/>
      <c r="Y289" s="17"/>
      <c r="Z289" s="17"/>
      <c r="AA289" s="17"/>
      <c r="AB289" s="1"/>
      <c r="AC289" s="17"/>
      <c r="AD289" s="17"/>
      <c r="AE289" s="17"/>
      <c r="AF289" s="17"/>
      <c r="AG289" s="17"/>
      <c r="AH289" s="17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spans="1:55" x14ac:dyDescent="0.25">
      <c r="A290" s="1"/>
      <c r="B290" s="1"/>
      <c r="C290" s="1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2"/>
      <c r="P290" s="12"/>
      <c r="Q290" s="12"/>
      <c r="R290" s="12"/>
      <c r="S290" s="12"/>
      <c r="T290" s="12"/>
      <c r="U290" s="1"/>
      <c r="V290" s="17"/>
      <c r="W290" s="17"/>
      <c r="X290" s="17"/>
      <c r="Y290" s="17"/>
      <c r="Z290" s="17"/>
      <c r="AA290" s="17"/>
      <c r="AB290" s="1"/>
      <c r="AC290" s="17"/>
      <c r="AD290" s="17"/>
      <c r="AE290" s="17"/>
      <c r="AF290" s="17"/>
      <c r="AG290" s="17"/>
      <c r="AH290" s="17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spans="1:55" x14ac:dyDescent="0.25">
      <c r="A291" s="1"/>
      <c r="B291" s="1"/>
      <c r="C291" s="1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2"/>
      <c r="P291" s="12"/>
      <c r="Q291" s="12"/>
      <c r="R291" s="12"/>
      <c r="S291" s="12"/>
      <c r="T291" s="12"/>
      <c r="U291" s="1"/>
      <c r="V291" s="17"/>
      <c r="W291" s="17"/>
      <c r="X291" s="17"/>
      <c r="Y291" s="17"/>
      <c r="Z291" s="17"/>
      <c r="AA291" s="17"/>
      <c r="AB291" s="1"/>
      <c r="AC291" s="17"/>
      <c r="AD291" s="17"/>
      <c r="AE291" s="17"/>
      <c r="AF291" s="17"/>
      <c r="AG291" s="17"/>
      <c r="AH291" s="17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spans="1:55" x14ac:dyDescent="0.25">
      <c r="A292" s="1"/>
      <c r="B292" s="1"/>
      <c r="C292" s="1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2"/>
      <c r="P292" s="12"/>
      <c r="Q292" s="12"/>
      <c r="R292" s="12"/>
      <c r="S292" s="12"/>
      <c r="T292" s="12"/>
      <c r="U292" s="1"/>
      <c r="V292" s="17"/>
      <c r="W292" s="17"/>
      <c r="X292" s="17"/>
      <c r="Y292" s="17"/>
      <c r="Z292" s="17"/>
      <c r="AA292" s="17"/>
      <c r="AB292" s="1"/>
      <c r="AC292" s="17"/>
      <c r="AD292" s="17"/>
      <c r="AE292" s="17"/>
      <c r="AF292" s="17"/>
      <c r="AG292" s="17"/>
      <c r="AH292" s="17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spans="1:55" x14ac:dyDescent="0.25">
      <c r="A293" s="1"/>
      <c r="B293" s="1"/>
      <c r="C293" s="1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2"/>
      <c r="P293" s="12"/>
      <c r="Q293" s="12"/>
      <c r="R293" s="12"/>
      <c r="S293" s="12"/>
      <c r="T293" s="12"/>
      <c r="U293" s="1"/>
      <c r="V293" s="17"/>
      <c r="W293" s="17"/>
      <c r="X293" s="17"/>
      <c r="Y293" s="17"/>
      <c r="Z293" s="17"/>
      <c r="AA293" s="17"/>
      <c r="AB293" s="1"/>
      <c r="AC293" s="17"/>
      <c r="AD293" s="17"/>
      <c r="AE293" s="17"/>
      <c r="AF293" s="17"/>
      <c r="AG293" s="17"/>
      <c r="AH293" s="17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</row>
    <row r="294" spans="1:55" x14ac:dyDescent="0.25">
      <c r="A294" s="1"/>
      <c r="B294" s="1"/>
      <c r="C294" s="1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2"/>
      <c r="P294" s="12"/>
      <c r="Q294" s="12"/>
      <c r="R294" s="12"/>
      <c r="S294" s="12"/>
      <c r="T294" s="12"/>
      <c r="U294" s="1"/>
      <c r="V294" s="17"/>
      <c r="W294" s="17"/>
      <c r="X294" s="17"/>
      <c r="Y294" s="17"/>
      <c r="Z294" s="17"/>
      <c r="AA294" s="17"/>
      <c r="AB294" s="1"/>
      <c r="AC294" s="17"/>
      <c r="AD294" s="17"/>
      <c r="AE294" s="17"/>
      <c r="AF294" s="17"/>
      <c r="AG294" s="17"/>
      <c r="AH294" s="17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spans="1:55" x14ac:dyDescent="0.25">
      <c r="A295" s="1"/>
      <c r="B295" s="1"/>
      <c r="C295" s="1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2"/>
      <c r="P295" s="12"/>
      <c r="Q295" s="12"/>
      <c r="R295" s="12"/>
      <c r="S295" s="12"/>
      <c r="T295" s="12"/>
      <c r="U295" s="1"/>
      <c r="V295" s="17"/>
      <c r="W295" s="17"/>
      <c r="X295" s="17"/>
      <c r="Y295" s="17"/>
      <c r="Z295" s="17"/>
      <c r="AA295" s="17"/>
      <c r="AB295" s="1"/>
      <c r="AC295" s="17"/>
      <c r="AD295" s="17"/>
      <c r="AE295" s="17"/>
      <c r="AF295" s="17"/>
      <c r="AG295" s="17"/>
      <c r="AH295" s="17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spans="1:55" x14ac:dyDescent="0.25">
      <c r="A296" s="1"/>
      <c r="B296" s="1"/>
      <c r="C296" s="1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2"/>
      <c r="P296" s="12"/>
      <c r="Q296" s="12"/>
      <c r="R296" s="12"/>
      <c r="S296" s="12"/>
      <c r="T296" s="12"/>
      <c r="U296" s="1"/>
      <c r="V296" s="17"/>
      <c r="W296" s="17"/>
      <c r="X296" s="17"/>
      <c r="Y296" s="17"/>
      <c r="Z296" s="17"/>
      <c r="AA296" s="17"/>
      <c r="AB296" s="1"/>
      <c r="AC296" s="17"/>
      <c r="AD296" s="17"/>
      <c r="AE296" s="17"/>
      <c r="AF296" s="17"/>
      <c r="AG296" s="17"/>
      <c r="AH296" s="17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spans="1:55" x14ac:dyDescent="0.25">
      <c r="A297" s="1"/>
      <c r="B297" s="1"/>
      <c r="C297" s="1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2"/>
      <c r="P297" s="12"/>
      <c r="Q297" s="12"/>
      <c r="R297" s="12"/>
      <c r="S297" s="12"/>
      <c r="T297" s="12"/>
      <c r="U297" s="1"/>
      <c r="V297" s="17"/>
      <c r="W297" s="17"/>
      <c r="X297" s="17"/>
      <c r="Y297" s="17"/>
      <c r="Z297" s="17"/>
      <c r="AA297" s="17"/>
      <c r="AB297" s="1"/>
      <c r="AC297" s="17"/>
      <c r="AD297" s="17"/>
      <c r="AE297" s="17"/>
      <c r="AF297" s="17"/>
      <c r="AG297" s="17"/>
      <c r="AH297" s="17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spans="1:55" x14ac:dyDescent="0.25">
      <c r="A298" s="1"/>
      <c r="B298" s="1"/>
      <c r="C298" s="1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2"/>
      <c r="P298" s="12"/>
      <c r="Q298" s="12"/>
      <c r="R298" s="12"/>
      <c r="S298" s="12"/>
      <c r="T298" s="12"/>
      <c r="U298" s="1"/>
      <c r="V298" s="17"/>
      <c r="W298" s="17"/>
      <c r="X298" s="17"/>
      <c r="Y298" s="17"/>
      <c r="Z298" s="17"/>
      <c r="AA298" s="17"/>
      <c r="AB298" s="1"/>
      <c r="AC298" s="17"/>
      <c r="AD298" s="17"/>
      <c r="AE298" s="17"/>
      <c r="AF298" s="17"/>
      <c r="AG298" s="17"/>
      <c r="AH298" s="17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spans="1:55" x14ac:dyDescent="0.25">
      <c r="A299" s="1"/>
      <c r="B299" s="1"/>
      <c r="C299" s="1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2"/>
      <c r="P299" s="12"/>
      <c r="Q299" s="12"/>
      <c r="R299" s="12"/>
      <c r="S299" s="12"/>
      <c r="T299" s="12"/>
      <c r="U299" s="1"/>
      <c r="V299" s="17"/>
      <c r="W299" s="17"/>
      <c r="X299" s="17"/>
      <c r="Y299" s="17"/>
      <c r="Z299" s="17"/>
      <c r="AA299" s="17"/>
      <c r="AB299" s="1"/>
      <c r="AC299" s="17"/>
      <c r="AD299" s="17"/>
      <c r="AE299" s="17"/>
      <c r="AF299" s="17"/>
      <c r="AG299" s="17"/>
      <c r="AH299" s="17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spans="1:55" x14ac:dyDescent="0.25">
      <c r="A300" s="1"/>
      <c r="B300" s="1"/>
      <c r="C300" s="1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2"/>
      <c r="P300" s="12"/>
      <c r="Q300" s="12"/>
      <c r="R300" s="12"/>
      <c r="S300" s="12"/>
      <c r="T300" s="12"/>
      <c r="U300" s="1"/>
      <c r="V300" s="17"/>
      <c r="W300" s="17"/>
      <c r="X300" s="17"/>
      <c r="Y300" s="17"/>
      <c r="Z300" s="17"/>
      <c r="AA300" s="17"/>
      <c r="AB300" s="1"/>
      <c r="AC300" s="17"/>
      <c r="AD300" s="17"/>
      <c r="AE300" s="17"/>
      <c r="AF300" s="17"/>
      <c r="AG300" s="17"/>
      <c r="AH300" s="17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</row>
    <row r="301" spans="1:55" x14ac:dyDescent="0.25">
      <c r="A301" s="1"/>
      <c r="B301" s="1"/>
      <c r="C301" s="1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2"/>
      <c r="P301" s="12"/>
      <c r="Q301" s="12"/>
      <c r="R301" s="12"/>
      <c r="S301" s="12"/>
      <c r="T301" s="12"/>
      <c r="U301" s="1"/>
      <c r="V301" s="17"/>
      <c r="W301" s="17"/>
      <c r="X301" s="17"/>
      <c r="Y301" s="17"/>
      <c r="Z301" s="17"/>
      <c r="AA301" s="17"/>
      <c r="AB301" s="1"/>
      <c r="AC301" s="17"/>
      <c r="AD301" s="17"/>
      <c r="AE301" s="17"/>
      <c r="AF301" s="17"/>
      <c r="AG301" s="17"/>
      <c r="AH301" s="17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spans="1:55" x14ac:dyDescent="0.25">
      <c r="A302" s="1"/>
      <c r="B302" s="1"/>
      <c r="C302" s="1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2"/>
      <c r="P302" s="12"/>
      <c r="Q302" s="12"/>
      <c r="R302" s="12"/>
      <c r="S302" s="12"/>
      <c r="T302" s="12"/>
      <c r="U302" s="1"/>
      <c r="V302" s="17"/>
      <c r="W302" s="17"/>
      <c r="X302" s="17"/>
      <c r="Y302" s="17"/>
      <c r="Z302" s="17"/>
      <c r="AA302" s="17"/>
      <c r="AB302" s="1"/>
      <c r="AC302" s="17"/>
      <c r="AD302" s="17"/>
      <c r="AE302" s="17"/>
      <c r="AF302" s="17"/>
      <c r="AG302" s="17"/>
      <c r="AH302" s="17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spans="1:55" x14ac:dyDescent="0.25">
      <c r="A303" s="1"/>
      <c r="B303" s="1"/>
      <c r="C303" s="1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2"/>
      <c r="P303" s="12"/>
      <c r="Q303" s="12"/>
      <c r="R303" s="12"/>
      <c r="S303" s="12"/>
      <c r="T303" s="12"/>
      <c r="U303" s="1"/>
      <c r="V303" s="17"/>
      <c r="W303" s="17"/>
      <c r="X303" s="17"/>
      <c r="Y303" s="17"/>
      <c r="Z303" s="17"/>
      <c r="AA303" s="17"/>
      <c r="AB303" s="1"/>
      <c r="AC303" s="17"/>
      <c r="AD303" s="17"/>
      <c r="AE303" s="17"/>
      <c r="AF303" s="17"/>
      <c r="AG303" s="17"/>
      <c r="AH303" s="17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spans="1:55" x14ac:dyDescent="0.25">
      <c r="A304" s="1"/>
      <c r="B304" s="1"/>
      <c r="C304" s="1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2"/>
      <c r="P304" s="12"/>
      <c r="Q304" s="12"/>
      <c r="R304" s="12"/>
      <c r="S304" s="12"/>
      <c r="T304" s="12"/>
      <c r="U304" s="1"/>
      <c r="V304" s="17"/>
      <c r="W304" s="17"/>
      <c r="X304" s="17"/>
      <c r="Y304" s="17"/>
      <c r="Z304" s="17"/>
      <c r="AA304" s="17"/>
      <c r="AB304" s="1"/>
      <c r="AC304" s="17"/>
      <c r="AD304" s="17"/>
      <c r="AE304" s="17"/>
      <c r="AF304" s="17"/>
      <c r="AG304" s="17"/>
      <c r="AH304" s="17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spans="1:55" x14ac:dyDescent="0.25">
      <c r="A305" s="1"/>
      <c r="B305" s="1"/>
      <c r="C305" s="1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2"/>
      <c r="P305" s="12"/>
      <c r="Q305" s="12"/>
      <c r="R305" s="12"/>
      <c r="S305" s="12"/>
      <c r="T305" s="12"/>
      <c r="U305" s="1"/>
      <c r="V305" s="17"/>
      <c r="W305" s="17"/>
      <c r="X305" s="17"/>
      <c r="Y305" s="17"/>
      <c r="Z305" s="17"/>
      <c r="AA305" s="17"/>
      <c r="AB305" s="1"/>
      <c r="AC305" s="17"/>
      <c r="AD305" s="17"/>
      <c r="AE305" s="17"/>
      <c r="AF305" s="17"/>
      <c r="AG305" s="17"/>
      <c r="AH305" s="17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spans="1:55" x14ac:dyDescent="0.25">
      <c r="A306" s="1"/>
      <c r="B306" s="1"/>
      <c r="C306" s="1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2"/>
      <c r="P306" s="12"/>
      <c r="Q306" s="12"/>
      <c r="R306" s="12"/>
      <c r="S306" s="12"/>
      <c r="T306" s="12"/>
      <c r="U306" s="1"/>
      <c r="V306" s="17"/>
      <c r="W306" s="17"/>
      <c r="X306" s="17"/>
      <c r="Y306" s="17"/>
      <c r="Z306" s="17"/>
      <c r="AA306" s="17"/>
      <c r="AB306" s="1"/>
      <c r="AC306" s="17"/>
      <c r="AD306" s="17"/>
      <c r="AE306" s="17"/>
      <c r="AF306" s="17"/>
      <c r="AG306" s="17"/>
      <c r="AH306" s="17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  <row r="307" spans="1:55" x14ac:dyDescent="0.25">
      <c r="A307" s="1"/>
      <c r="B307" s="1"/>
      <c r="C307" s="1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2"/>
      <c r="P307" s="12"/>
      <c r="Q307" s="12"/>
      <c r="R307" s="12"/>
      <c r="S307" s="12"/>
      <c r="T307" s="12"/>
      <c r="U307" s="1"/>
      <c r="V307" s="17"/>
      <c r="W307" s="17"/>
      <c r="X307" s="17"/>
      <c r="Y307" s="17"/>
      <c r="Z307" s="17"/>
      <c r="AA307" s="17"/>
      <c r="AB307" s="1"/>
      <c r="AC307" s="17"/>
      <c r="AD307" s="17"/>
      <c r="AE307" s="17"/>
      <c r="AF307" s="17"/>
      <c r="AG307" s="17"/>
      <c r="AH307" s="17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</row>
    <row r="308" spans="1:55" x14ac:dyDescent="0.25">
      <c r="A308" s="1"/>
      <c r="B308" s="1"/>
      <c r="C308" s="12"/>
      <c r="D308" s="1"/>
      <c r="E308" s="1"/>
      <c r="F30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carbondioxide</vt:lpstr>
      <vt:lpstr>temperature</vt:lpstr>
      <vt:lpstr>economy</vt:lpstr>
      <vt:lpstr>exercises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 Tol</cp:lastModifiedBy>
  <dcterms:created xsi:type="dcterms:W3CDTF">2012-08-21T07:25:12Z</dcterms:created>
  <dcterms:modified xsi:type="dcterms:W3CDTF">2015-03-31T13:54:22Z</dcterms:modified>
</cp:coreProperties>
</file>